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<sst xmlns="http://schemas.openxmlformats.org/spreadsheetml/2006/main" uniqueCount="243">
  <si>
    <t>Изображение*</t>
  </si>
  <si>
    <t>ID</t>
  </si>
  <si>
    <t>Код</t>
  </si>
  <si>
    <t>Артикул*</t>
  </si>
  <si>
    <t>Название товара*</t>
  </si>
  <si>
    <t>Цена, руб.*</t>
  </si>
  <si>
    <t>Наличие</t>
  </si>
  <si>
    <t>Единица измерения</t>
  </si>
  <si>
    <t>Ваш заказ</t>
  </si>
  <si>
    <t>VLC-1213001</t>
  </si>
  <si>
    <t>VTf.003.IS.0418030</t>
  </si>
  <si>
    <t>г/п для воды М10х18 - G1/2" 30см Гайка-Н.сталь/ниппель-Н.сталь  (10 /360шт)</t>
  </si>
  <si>
    <t>108.00 руб.</t>
  </si>
  <si>
    <t>Много</t>
  </si>
  <si>
    <t>шт</t>
  </si>
  <si>
    <t>VLC-1213002</t>
  </si>
  <si>
    <t>VTf.003.IS.0418040</t>
  </si>
  <si>
    <t>г/п для воды М10х18 - G1/2" 40см Гайка-Н.сталь/ниппель-Н.сталь  (10 /300шт)</t>
  </si>
  <si>
    <t>125.00 руб.</t>
  </si>
  <si>
    <t>VLC-1213003</t>
  </si>
  <si>
    <t>VTf.003.IS.0418050</t>
  </si>
  <si>
    <t>г/п для воды М10х18 - G1/2" 50см Гайка-Н.сталь/ниппель-Н.сталь  (10 /240шт)</t>
  </si>
  <si>
    <t>131.00 руб.</t>
  </si>
  <si>
    <t>VLC-1213004</t>
  </si>
  <si>
    <t>VTf.003.IS.0418060</t>
  </si>
  <si>
    <t>г/п для воды М10х18 - G1/2" 60см Гайка-Н.сталь/ниппель-Н.сталь  (10 /200шт)</t>
  </si>
  <si>
    <t>148.00 руб.</t>
  </si>
  <si>
    <t>VLC-1213005</t>
  </si>
  <si>
    <t>VTf.003.IS.0418080</t>
  </si>
  <si>
    <t>г/п для воды М10х18 - G1/2" 80см Гайка-Н.сталь/ниппель-Н.сталь  (10 /120шт)</t>
  </si>
  <si>
    <t>159.00 руб.</t>
  </si>
  <si>
    <t>Достаточно</t>
  </si>
  <si>
    <t>VLC-1213006</t>
  </si>
  <si>
    <t>VTf.003.IS.0418100</t>
  </si>
  <si>
    <t>г/п для воды М10х18 - G1/2" 100см Гайка-Н.сталь/ниппель-Н.сталь  (10 /100шт)</t>
  </si>
  <si>
    <t>185.00 руб.</t>
  </si>
  <si>
    <t>VLC-1213007</t>
  </si>
  <si>
    <t>VTf.003.IS.0418120</t>
  </si>
  <si>
    <t>г/п для воды М10х18 - G1/2" 120см Гайка-Н.сталь/ниппель-Н.сталь (10 /80шт)</t>
  </si>
  <si>
    <t>209.00 руб.</t>
  </si>
  <si>
    <t>VLC-1213008</t>
  </si>
  <si>
    <t>VTf.003.IS.0418150</t>
  </si>
  <si>
    <t>г/п для воды М10х18 - G1/2" 150см Гайка-Н.сталь/ниппель-Н.сталь (10 /70шт)</t>
  </si>
  <si>
    <t>240.00 руб.</t>
  </si>
  <si>
    <t>VLC-1213009</t>
  </si>
  <si>
    <t>VTf.004.IS.0435030</t>
  </si>
  <si>
    <t>г/п для воды М10х35 - G1/2" 30см Гайка-Н.сталь/ниппель-Н.сталь (10 /360шт)</t>
  </si>
  <si>
    <t>123.00 руб.</t>
  </si>
  <si>
    <t>VLC-1213010</t>
  </si>
  <si>
    <t>VTf.004.IS.0435040</t>
  </si>
  <si>
    <t>г/п для воды М10х35 - G1/2" 40см Гайка-Н.сталь/ниппель-Н.сталь   (10 /300шт)</t>
  </si>
  <si>
    <t>130.00 руб.</t>
  </si>
  <si>
    <t>VLC-1213011</t>
  </si>
  <si>
    <t>VTf.004.IS.0435050</t>
  </si>
  <si>
    <t>г/п для воды М10х35 - G1/2" 50см Гайка-Н.сталь/ниппель-Н.сталь   (10 /240шт)</t>
  </si>
  <si>
    <t>132.00 руб.</t>
  </si>
  <si>
    <t>VLC-1213012</t>
  </si>
  <si>
    <t>VTf.004.IS.0435060</t>
  </si>
  <si>
    <t>г/п для воды М10х35 - G1/2" 60см Гайка-Н.сталь/ниппель-Н.сталь  (10 /200шт)</t>
  </si>
  <si>
    <t>145.00 руб.</t>
  </si>
  <si>
    <t>VLC-1213013</t>
  </si>
  <si>
    <t>VTf.004.IS.0435080</t>
  </si>
  <si>
    <t>г/п для воды М10х35 - G1/2" 80см Гайка-Н.сталь/ниппель-Н.сталь  (10 /120шт)</t>
  </si>
  <si>
    <t>165.00 руб.</t>
  </si>
  <si>
    <t>VLC-1213014</t>
  </si>
  <si>
    <t>VTf.004.IS.0435100</t>
  </si>
  <si>
    <t>г/п для воды М10х35 - G1/2" 100см Гайка-Н.сталь/ниппель-Н.сталь  (10 /100шт)</t>
  </si>
  <si>
    <t>188.00 руб.</t>
  </si>
  <si>
    <t>VLC-1213015</t>
  </si>
  <si>
    <t>VTf.004.IS.0435120</t>
  </si>
  <si>
    <t>г/п для воды М10х35 - G1/2" 120см Гайка-Н.сталь/ниппель-Н.сталь (10 /80шт)</t>
  </si>
  <si>
    <t>211.00 руб.</t>
  </si>
  <si>
    <t>VLC-1213016</t>
  </si>
  <si>
    <t>VTf.004.IS.0435150</t>
  </si>
  <si>
    <t>г/п для воды М10х35 - G1/2" 150см Гайка-Н.сталь/ниппель-Н.сталь (10 /70шт)</t>
  </si>
  <si>
    <t>258.00 руб.</t>
  </si>
  <si>
    <t>GPS-150017</t>
  </si>
  <si>
    <t>PV15</t>
  </si>
  <si>
    <t>соединитель для жесткой подводки 1/2нар х 10мм</t>
  </si>
  <si>
    <t>145.88 руб.</t>
  </si>
  <si>
    <t>Мало</t>
  </si>
  <si>
    <t>GPS-150018</t>
  </si>
  <si>
    <t>PV16</t>
  </si>
  <si>
    <t>соединитель для жесткой подводки 1/2вн х 10мм</t>
  </si>
  <si>
    <t>184.18 руб.</t>
  </si>
  <si>
    <t>GPS-150019</t>
  </si>
  <si>
    <t>PV17</t>
  </si>
  <si>
    <t>угольник для жесткой подводки 1/2вн х 10мм</t>
  </si>
  <si>
    <t>215.18 руб.</t>
  </si>
  <si>
    <t>GPS-150020</t>
  </si>
  <si>
    <t>PV18</t>
  </si>
  <si>
    <t>угольник для жесткой подводки 1/2нар х 10мм</t>
  </si>
  <si>
    <t>GPS-150011</t>
  </si>
  <si>
    <t>TL50</t>
  </si>
  <si>
    <t>трубка медная хром жесткая 1/2 вн-вн 50cм (1/50шт)</t>
  </si>
  <si>
    <t>362.89 руб.</t>
  </si>
  <si>
    <t>GPS-150012</t>
  </si>
  <si>
    <t>TL60</t>
  </si>
  <si>
    <t>трубка медная хром жесткая 1/2 вн-вн 60cм (1/50шт)</t>
  </si>
  <si>
    <t>406.65 руб.</t>
  </si>
  <si>
    <t>GPS-150013</t>
  </si>
  <si>
    <t>TL80</t>
  </si>
  <si>
    <t>трубка медная хром жесткая 1/2 вн-вн 80cм (1/50шт)</t>
  </si>
  <si>
    <t>496.00 руб.</t>
  </si>
  <si>
    <t>GPS-150014</t>
  </si>
  <si>
    <t>TL50A</t>
  </si>
  <si>
    <t>трубка медная хром жесткая 1/2 вн-М10 50cм (1/50шт)</t>
  </si>
  <si>
    <t>370.18 руб.</t>
  </si>
  <si>
    <t>GPS-150015</t>
  </si>
  <si>
    <t>TL60A</t>
  </si>
  <si>
    <t>трубка медная хром жесткая 1/2 вн-М10 60cм (1/50шт)</t>
  </si>
  <si>
    <t>413.94 руб.</t>
  </si>
  <si>
    <t>GPS-150016</t>
  </si>
  <si>
    <t>TL80A</t>
  </si>
  <si>
    <t>трубка медная хром жесткая 1/2 вн-М10 80cм (1/50шт)</t>
  </si>
  <si>
    <t>503.30 руб.</t>
  </si>
  <si>
    <t>GPS-190001</t>
  </si>
  <si>
    <t>VP40J</t>
  </si>
  <si>
    <t>Подводка PEX для смесителя 40 см  "VER-PRO" (135/5пар)</t>
  </si>
  <si>
    <t>262.59 руб.</t>
  </si>
  <si>
    <t>GPS-190002</t>
  </si>
  <si>
    <t>VP50J</t>
  </si>
  <si>
    <t>Подводка PEX для смесителя 50 см  "VER-PRO" (105/5пар)</t>
  </si>
  <si>
    <t>284.47 руб.</t>
  </si>
  <si>
    <t>GPS-190003</t>
  </si>
  <si>
    <t>VP60J</t>
  </si>
  <si>
    <t>Подводка PEX для смесителя 60 см  "VER-PRO" (135/5пар)</t>
  </si>
  <si>
    <t>306.36 руб.</t>
  </si>
  <si>
    <t>GPS-190004</t>
  </si>
  <si>
    <t>VP80J</t>
  </si>
  <si>
    <t>Подводка PEX для смесителя 80 см  "VER-PRO" (105/5пар)</t>
  </si>
  <si>
    <t>348.30 руб.</t>
  </si>
  <si>
    <t>GPS-190005</t>
  </si>
  <si>
    <t>VP100J</t>
  </si>
  <si>
    <t>Подводка PEX для смесителя 100 см  "VER-PRO" (105/5пар)</t>
  </si>
  <si>
    <t>392.06 руб.</t>
  </si>
  <si>
    <t>GPS-190006</t>
  </si>
  <si>
    <t>VP150J</t>
  </si>
  <si>
    <t>Подводка PEX для смесителя 150 см  "VER-PRO" (35/5пар)</t>
  </si>
  <si>
    <t>499.65 руб.</t>
  </si>
  <si>
    <t>GPS-190007</t>
  </si>
  <si>
    <t>VP200J</t>
  </si>
  <si>
    <t>Подводка PEX для смесителя 200 см  "VER-PRO" (25/5пар)</t>
  </si>
  <si>
    <t>545.24 руб.</t>
  </si>
  <si>
    <t>Уточняйте</t>
  </si>
  <si>
    <t>SCH-100101</t>
  </si>
  <si>
    <t>Комплект подводки для смесителя 30см нержавейка в ПВХ покрытии (50пар)</t>
  </si>
  <si>
    <t>186.21 руб.</t>
  </si>
  <si>
    <t>пар</t>
  </si>
  <si>
    <t>SCH-100102</t>
  </si>
  <si>
    <t>Комплект подводки для смесителя 40см нержавейка в ПВХ покрытии (50пар)</t>
  </si>
  <si>
    <t>204.83 руб.</t>
  </si>
  <si>
    <t>SCH-100103</t>
  </si>
  <si>
    <t>Комплект подводки для смесителя 50см нержавейка в ПВХ покрытии (50пар)</t>
  </si>
  <si>
    <t>225.78 руб.</t>
  </si>
  <si>
    <t>SCH-100104</t>
  </si>
  <si>
    <t>Комплект подводки для смесителя 60см нержавейка в ПВХ покрытии (50пар)</t>
  </si>
  <si>
    <t>242.07 руб.</t>
  </si>
  <si>
    <t>SCH-100105</t>
  </si>
  <si>
    <t>Комплект подводки для смесителя 70см нержавейка в ПВХ покрытии (50пар)</t>
  </si>
  <si>
    <t>279.31 руб.</t>
  </si>
  <si>
    <t>SCH-100106</t>
  </si>
  <si>
    <t>Комплект подводки для смесителя 80см нержавейка в ПВХ покрытии (50пар)</t>
  </si>
  <si>
    <t>281.64 руб.</t>
  </si>
  <si>
    <t>SCH-100107</t>
  </si>
  <si>
    <t>Комплект подводки для смесителя 100см нержавейка в ПВХ покрытии (50пар)</t>
  </si>
  <si>
    <t>321.21 руб.</t>
  </si>
  <si>
    <t>SCH-100108</t>
  </si>
  <si>
    <t>Комплект подводки для смесителя 120см нержавейка в ПВХ покрытии (50пар)</t>
  </si>
  <si>
    <t>360.78 руб.</t>
  </si>
  <si>
    <t>SCH-100109</t>
  </si>
  <si>
    <t>Комплект подводки для смесителя 150см нержавейка в ПВХ покрытии (50пар)</t>
  </si>
  <si>
    <t>418.97 руб.</t>
  </si>
  <si>
    <t>SCH-100110</t>
  </si>
  <si>
    <t>Комплект подводки для смесителя 180см нержавейка в ПВХ покрытии (25пар)</t>
  </si>
  <si>
    <t>477.16 руб.</t>
  </si>
  <si>
    <t>SCH-100111</t>
  </si>
  <si>
    <t>Комплект подводки для смесителя 200см нержавейка в ПВХ покрытии (25пар)</t>
  </si>
  <si>
    <t>537.68 руб.</t>
  </si>
  <si>
    <t>VLC-1214001</t>
  </si>
  <si>
    <t>VTf.005.IS.0410030</t>
  </si>
  <si>
    <t>Комплект г/п для смесителя М10х18+М10х35 - G1/2" 30см  (5 /125шт)</t>
  </si>
  <si>
    <t>254.00 руб.</t>
  </si>
  <si>
    <t>ком</t>
  </si>
  <si>
    <t>VLC-1214002</t>
  </si>
  <si>
    <t>VTf.005.IS.0410040</t>
  </si>
  <si>
    <t>Комплект г/п для смесителя М10х18+М10х35 - G1/2" 40см  (5 /100шт)</t>
  </si>
  <si>
    <t>270.00 руб.</t>
  </si>
  <si>
    <t>VLC-1214003</t>
  </si>
  <si>
    <t>VTf.005.IS.0410050</t>
  </si>
  <si>
    <t>Комплект г/п для смесителя М10х18+М10х35 - G1/2" 50см  (5 /90шт)</t>
  </si>
  <si>
    <t>295.00 руб.</t>
  </si>
  <si>
    <t>VLC-1214004</t>
  </si>
  <si>
    <t>VTf.005.IS.0410060</t>
  </si>
  <si>
    <t>Комплект г/п для смесителя М10х18+М10х35 - G1/2" 60см  (5 /70шт)</t>
  </si>
  <si>
    <t>332.00 руб.</t>
  </si>
  <si>
    <t>VLC-1214005</t>
  </si>
  <si>
    <t>VTf.005.IS.0410080</t>
  </si>
  <si>
    <t>Комплект г/п для смесителя М10х18+М10х35 - G1/2" 80см  (5 /60шт)</t>
  </si>
  <si>
    <t>374.00 руб.</t>
  </si>
  <si>
    <t>VLC-1214006</t>
  </si>
  <si>
    <t>VTf.005.IS.0410100</t>
  </si>
  <si>
    <t>Комплект г/п для смесителя М10х18+М10х35 - G1/2" 100см  (5 /50шт)</t>
  </si>
  <si>
    <t>424.00 руб.</t>
  </si>
  <si>
    <t>VLC-1214007</t>
  </si>
  <si>
    <t>VTf.005.IS.0410120</t>
  </si>
  <si>
    <t>Комплект г/п для смесителя М10х18+М10х35 - G1/2" 120см  (5 /40шт)</t>
  </si>
  <si>
    <t>468.00 руб.</t>
  </si>
  <si>
    <t>VLC-1214008</t>
  </si>
  <si>
    <t>VTf.005.IS.0410150</t>
  </si>
  <si>
    <t>Комплект г/п для смесителя М10х18+М10х35 - G1/2" 150см  (5 /35шт)</t>
  </si>
  <si>
    <t>539.00 руб.</t>
  </si>
  <si>
    <t>GPS-130009</t>
  </si>
  <si>
    <t>BZJ200</t>
  </si>
  <si>
    <t>Комплект подводки для смесителя  200см</t>
  </si>
  <si>
    <t>527.00 руб.</t>
  </si>
  <si>
    <t>GPS-130002</t>
  </si>
  <si>
    <t>BZJ40</t>
  </si>
  <si>
    <t>Комплект подводки для смесителя  40см</t>
  </si>
  <si>
    <t>196.94 руб.</t>
  </si>
  <si>
    <t>GPS-130003</t>
  </si>
  <si>
    <t>BZJ50</t>
  </si>
  <si>
    <t>Комплект подводки для смесителя  50см</t>
  </si>
  <si>
    <t>209.71 руб.</t>
  </si>
  <si>
    <t>GPS-130004</t>
  </si>
  <si>
    <t>BZJ60</t>
  </si>
  <si>
    <t>Комплект подводки для смесителя  60см</t>
  </si>
  <si>
    <t>229.77 руб.</t>
  </si>
  <si>
    <t>GPS-130005</t>
  </si>
  <si>
    <t>BZJ80</t>
  </si>
  <si>
    <t>Комплект подводки для смесителя  80см</t>
  </si>
  <si>
    <t>268.06 руб.</t>
  </si>
  <si>
    <t>GPS-130006</t>
  </si>
  <si>
    <t>BZJ100</t>
  </si>
  <si>
    <t>Комплект подводки для смесителя  100см</t>
  </si>
  <si>
    <t>310.00 руб.</t>
  </si>
  <si>
    <t>GPS-130007</t>
  </si>
  <si>
    <t>BZJ120</t>
  </si>
  <si>
    <t>Комплект подводки для смесителя  120см</t>
  </si>
  <si>
    <t>GPS-130008</t>
  </si>
  <si>
    <t>BZJ150</t>
  </si>
  <si>
    <t>Комплект подводки для смесителя  150см</t>
  </si>
  <si>
    <t>421.24 руб.</t>
  </si>
</sst>
</file>

<file path=xl/styles.xml><?xml version="1.0" encoding="utf-8"?>
<styleSheet xmlns="http://schemas.openxmlformats.org/spreadsheetml/2006/main" xml:space="preserve">
  <numFmts count="1">
    <numFmt numFmtId="164" formatCode="# ### ### ### ### ### ### ### ##0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D9D9D9"/>
        <bgColor rgb="D9D9D9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1">
      <alignment horizontal="left" vertical="center" textRotation="0" wrapText="true" shrinkToFit="false"/>
    </xf>
    <xf xfId="0" fontId="0" numFmtId="0" fillId="2" borderId="1" applyFont="0" applyNumberFormat="0" applyFill="1" applyBorder="1" applyAlignment="1">
      <alignment horizontal="center" vertical="center" textRotation="0" wrapText="false" shrinkToFit="false"/>
    </xf>
    <xf xfId="0" fontId="0" numFmtId="0" fillId="0" borderId="1" applyFont="0" applyNumberFormat="0" applyFill="0" applyBorder="1" applyAlignment="1">
      <alignment horizontal="general" vertical="center" textRotation="0" wrapText="true" shrinkToFit="false"/>
    </xf>
    <xf xfId="0" fontId="1" numFmtId="0" fillId="2" borderId="1" applyFont="1" applyNumberFormat="0" applyFill="1" applyBorder="1" applyAlignment="1">
      <alignment horizontal="center" vertical="center" textRotation="0" wrapText="true" shrinkToFit="false"/>
    </xf>
    <xf xfId="0" fontId="1" numFmtId="164" fillId="2" borderId="1" applyFont="1" applyNumberFormat="1" applyFill="1" applyBorder="1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2e019f4e_86a6_11e9_8101_003048fd731b_884a9ce6_27b2_11ed_a30e_00259070b4871.jpeg"/><Relationship Id="rId2" Type="http://schemas.openxmlformats.org/officeDocument/2006/relationships/image" Target="../media/2e019f6e_86a6_11e9_8101_003048fd731b_884a9cee_27b2_11ed_a30e_00259070b4872.jpeg"/><Relationship Id="rId3" Type="http://schemas.openxmlformats.org/officeDocument/2006/relationships/image" Target="../media/3c8d8cfa_68f5_11ea_8111_003048fd731b_884a9cf6_27b2_11ed_a30e_00259070b4873.jpeg"/><Relationship Id="rId4" Type="http://schemas.openxmlformats.org/officeDocument/2006/relationships/image" Target="../media/3c8d8cfc_68f5_11ea_8111_003048fd731b_018ae967_7ca2_11ea_8111_003048fd731b4.jpeg"/><Relationship Id="rId5" Type="http://schemas.openxmlformats.org/officeDocument/2006/relationships/image" Target="../media/3c8d8cfe_68f5_11ea_8111_003048fd731b_018ae968_7ca2_11ea_8111_003048fd731b5.jpeg"/><Relationship Id="rId6" Type="http://schemas.openxmlformats.org/officeDocument/2006/relationships/image" Target="../media/3c8d8d00_68f5_11ea_8111_003048fd731b_018ae969_7ca2_11ea_8111_003048fd731b6.jpeg"/><Relationship Id="rId7" Type="http://schemas.openxmlformats.org/officeDocument/2006/relationships/image" Target="../media/e1867fa9_3767_11ea_810f_003048fd731b_af04db58_4847_11ea_810f_003048fd731b7.jpeg"/><Relationship Id="rId8" Type="http://schemas.openxmlformats.org/officeDocument/2006/relationships/image" Target="../media/e1867faf_3767_11ea_810f_003048fd731b_af04db5b_4847_11ea_810f_003048fd731b8.jpeg"/><Relationship Id="rId9" Type="http://schemas.openxmlformats.org/officeDocument/2006/relationships/image" Target="../media/6bbadd09_7c9e_11ea_8111_003048fd731b_3d7c06de_0312_11ef_a5a4_047c1617b1439.jpeg"/><Relationship Id="rId10" Type="http://schemas.openxmlformats.org/officeDocument/2006/relationships/image" Target="../media/41ead0a5_2fce_11ee_a48d_047c1617b143_3d7c06e7_0312_11ef_a5a4_047c1617b14310.jpeg"/><Relationship Id="rId11" Type="http://schemas.openxmlformats.org/officeDocument/2006/relationships/image" Target="../media/2e019f2d_86a6_11e9_8101_003048fd731b_884a9cf7_27b2_11ed_a30e_00259070b48711.jpeg"/><Relationship Id="rId12" Type="http://schemas.openxmlformats.org/officeDocument/2006/relationships/image" Target="../media/ddda6e2b_d148_11e9_8109_003048fd731b_892ca50c_3773_11ea_810f_003048fd731b1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1</xdr:row>
      <xdr:rowOff>95250</xdr:rowOff>
    </xdr:from>
    <xdr:ext cx="1143000" cy="1143000"/>
    <xdr:pic>
      <xdr:nvPicPr>
        <xdr:cNvPr id="1" name="Image_394" descr="Image_39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9</xdr:row>
      <xdr:rowOff>95250</xdr:rowOff>
    </xdr:from>
    <xdr:ext cx="1143000" cy="1143000"/>
    <xdr:pic>
      <xdr:nvPicPr>
        <xdr:cNvPr id="2" name="Image_395" descr="Image_39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17</xdr:row>
      <xdr:rowOff>95250</xdr:rowOff>
    </xdr:from>
    <xdr:ext cx="1143000" cy="1143000"/>
    <xdr:pic>
      <xdr:nvPicPr>
        <xdr:cNvPr id="3" name="Image_396" descr="Image_39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18</xdr:row>
      <xdr:rowOff>95250</xdr:rowOff>
    </xdr:from>
    <xdr:ext cx="1143000" cy="1143000"/>
    <xdr:pic>
      <xdr:nvPicPr>
        <xdr:cNvPr id="4" name="Image_397" descr="Image_39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19</xdr:row>
      <xdr:rowOff>95250</xdr:rowOff>
    </xdr:from>
    <xdr:ext cx="1143000" cy="1143000"/>
    <xdr:pic>
      <xdr:nvPicPr>
        <xdr:cNvPr id="5" name="Image_398" descr="Image_398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20</xdr:row>
      <xdr:rowOff>95250</xdr:rowOff>
    </xdr:from>
    <xdr:ext cx="1143000" cy="1143000"/>
    <xdr:pic>
      <xdr:nvPicPr>
        <xdr:cNvPr id="6" name="Image_399" descr="Image_399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21</xdr:row>
      <xdr:rowOff>95250</xdr:rowOff>
    </xdr:from>
    <xdr:ext cx="1143000" cy="1143000"/>
    <xdr:pic>
      <xdr:nvPicPr>
        <xdr:cNvPr id="7" name="Image_400" descr="Image_400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24</xdr:row>
      <xdr:rowOff>95250</xdr:rowOff>
    </xdr:from>
    <xdr:ext cx="1143000" cy="1143000"/>
    <xdr:pic>
      <xdr:nvPicPr>
        <xdr:cNvPr id="8" name="Image_401" descr="Image_401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27</xdr:row>
      <xdr:rowOff>95250</xdr:rowOff>
    </xdr:from>
    <xdr:ext cx="1143000" cy="1143000"/>
    <xdr:pic>
      <xdr:nvPicPr>
        <xdr:cNvPr id="9" name="Image_402" descr="Image_402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34</xdr:row>
      <xdr:rowOff>95250</xdr:rowOff>
    </xdr:from>
    <xdr:ext cx="1143000" cy="1143000"/>
    <xdr:pic>
      <xdr:nvPicPr>
        <xdr:cNvPr id="10" name="Image_403" descr="Image_403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45</xdr:row>
      <xdr:rowOff>95250</xdr:rowOff>
    </xdr:from>
    <xdr:ext cx="1143000" cy="1143000"/>
    <xdr:pic>
      <xdr:nvPicPr>
        <xdr:cNvPr id="11" name="Image_404" descr="Image_404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53</xdr:row>
      <xdr:rowOff>95250</xdr:rowOff>
    </xdr:from>
    <xdr:ext cx="1143000" cy="1143000"/>
    <xdr:pic>
      <xdr:nvPicPr>
        <xdr:cNvPr id="12" name="Image_405" descr="Image_405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61"/>
  <sheetViews>
    <sheetView tabSelected="1" workbookViewId="0" showGridLines="true" showRowColHeaders="1">
      <pane ySplit="1" topLeftCell="A2" activePane="bottomLeft" state="frozen"/>
      <selection pane="bottomLeft" activeCell="A2" sqref="A2"/>
    </sheetView>
  </sheetViews>
  <sheetFormatPr defaultRowHeight="14.4" outlineLevelRow="0" outlineLevelCol="0"/>
  <cols>
    <col min="1" max="1" width="24" customWidth="true" style="0"/>
    <col min="2" max="2" width="10" customWidth="true" style="0"/>
    <col min="3" max="3" width="14" customWidth="true" style="0"/>
    <col min="4" max="4" width="20" customWidth="true" style="0"/>
    <col min="5" max="5" width="60" customWidth="true" style="0"/>
    <col min="6" max="6" width="15" customWidth="true" style="0"/>
    <col min="7" max="7" width="15" customWidth="true" style="0"/>
    <col min="8" max="8" width="11" customWidth="true" style="0"/>
    <col min="9" max="9" width="10" customWidth="true" style="0"/>
    <col min="10" max="10" width="13" customWidth="true" style="0"/>
  </cols>
  <sheetData>
    <row r="1" spans="1:10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5">
        <f>SUM(J2:J61)</f>
        <v>0</v>
      </c>
    </row>
    <row r="2" spans="1:10">
      <c r="A2" s="1"/>
      <c r="B2" s="1">
        <v>821612</v>
      </c>
      <c r="C2" s="1" t="s">
        <v>9</v>
      </c>
      <c r="D2" s="1" t="s">
        <v>10</v>
      </c>
      <c r="E2" s="3" t="s">
        <v>11</v>
      </c>
      <c r="F2" s="1" t="s">
        <v>12</v>
      </c>
      <c r="G2" s="1" t="s">
        <v>13</v>
      </c>
      <c r="H2" s="1" t="s">
        <v>14</v>
      </c>
      <c r="I2" s="2"/>
      <c r="J2" s="5">
        <f>I2*108.00</f>
        <v>0</v>
      </c>
    </row>
    <row r="3" spans="1:10">
      <c r="A3" s="1"/>
      <c r="B3" s="1">
        <v>821613</v>
      </c>
      <c r="C3" s="1" t="s">
        <v>15</v>
      </c>
      <c r="D3" s="1" t="s">
        <v>16</v>
      </c>
      <c r="E3" s="3" t="s">
        <v>17</v>
      </c>
      <c r="F3" s="1" t="s">
        <v>18</v>
      </c>
      <c r="G3" s="1" t="s">
        <v>13</v>
      </c>
      <c r="H3" s="1" t="s">
        <v>14</v>
      </c>
      <c r="I3" s="2"/>
      <c r="J3" s="5">
        <f>I3*125.00</f>
        <v>0</v>
      </c>
    </row>
    <row r="4" spans="1:10">
      <c r="A4" s="1"/>
      <c r="B4" s="1">
        <v>821614</v>
      </c>
      <c r="C4" s="1" t="s">
        <v>19</v>
      </c>
      <c r="D4" s="1" t="s">
        <v>20</v>
      </c>
      <c r="E4" s="3" t="s">
        <v>21</v>
      </c>
      <c r="F4" s="1" t="s">
        <v>22</v>
      </c>
      <c r="G4" s="1" t="s">
        <v>13</v>
      </c>
      <c r="H4" s="1" t="s">
        <v>14</v>
      </c>
      <c r="I4" s="2"/>
      <c r="J4" s="5">
        <f>I4*131.00</f>
        <v>0</v>
      </c>
    </row>
    <row r="5" spans="1:10">
      <c r="A5" s="1"/>
      <c r="B5" s="1">
        <v>821615</v>
      </c>
      <c r="C5" s="1" t="s">
        <v>23</v>
      </c>
      <c r="D5" s="1" t="s">
        <v>24</v>
      </c>
      <c r="E5" s="3" t="s">
        <v>25</v>
      </c>
      <c r="F5" s="1" t="s">
        <v>26</v>
      </c>
      <c r="G5" s="1" t="s">
        <v>13</v>
      </c>
      <c r="H5" s="1" t="s">
        <v>14</v>
      </c>
      <c r="I5" s="2"/>
      <c r="J5" s="5">
        <f>I5*148.00</f>
        <v>0</v>
      </c>
    </row>
    <row r="6" spans="1:10">
      <c r="A6" s="1"/>
      <c r="B6" s="1">
        <v>821616</v>
      </c>
      <c r="C6" s="1" t="s">
        <v>27</v>
      </c>
      <c r="D6" s="1" t="s">
        <v>28</v>
      </c>
      <c r="E6" s="3" t="s">
        <v>29</v>
      </c>
      <c r="F6" s="1" t="s">
        <v>30</v>
      </c>
      <c r="G6" s="1" t="s">
        <v>31</v>
      </c>
      <c r="H6" s="1" t="s">
        <v>14</v>
      </c>
      <c r="I6" s="2"/>
      <c r="J6" s="5">
        <f>I6*159.00</f>
        <v>0</v>
      </c>
    </row>
    <row r="7" spans="1:10">
      <c r="A7" s="1"/>
      <c r="B7" s="1">
        <v>821617</v>
      </c>
      <c r="C7" s="1" t="s">
        <v>32</v>
      </c>
      <c r="D7" s="1" t="s">
        <v>33</v>
      </c>
      <c r="E7" s="3" t="s">
        <v>34</v>
      </c>
      <c r="F7" s="1" t="s">
        <v>35</v>
      </c>
      <c r="G7" s="1" t="s">
        <v>13</v>
      </c>
      <c r="H7" s="1" t="s">
        <v>14</v>
      </c>
      <c r="I7" s="2"/>
      <c r="J7" s="5">
        <f>I7*185.00</f>
        <v>0</v>
      </c>
    </row>
    <row r="8" spans="1:10">
      <c r="A8" s="1"/>
      <c r="B8" s="1">
        <v>821618</v>
      </c>
      <c r="C8" s="1" t="s">
        <v>36</v>
      </c>
      <c r="D8" s="1" t="s">
        <v>37</v>
      </c>
      <c r="E8" s="3" t="s">
        <v>38</v>
      </c>
      <c r="F8" s="1" t="s">
        <v>39</v>
      </c>
      <c r="G8" s="1" t="s">
        <v>31</v>
      </c>
      <c r="H8" s="1" t="s">
        <v>14</v>
      </c>
      <c r="I8" s="2"/>
      <c r="J8" s="5">
        <f>I8*209.00</f>
        <v>0</v>
      </c>
    </row>
    <row r="9" spans="1:10">
      <c r="A9" s="1"/>
      <c r="B9" s="1">
        <v>821619</v>
      </c>
      <c r="C9" s="1" t="s">
        <v>40</v>
      </c>
      <c r="D9" s="1" t="s">
        <v>41</v>
      </c>
      <c r="E9" s="3" t="s">
        <v>42</v>
      </c>
      <c r="F9" s="1" t="s">
        <v>43</v>
      </c>
      <c r="G9" s="1" t="s">
        <v>31</v>
      </c>
      <c r="H9" s="1" t="s">
        <v>14</v>
      </c>
      <c r="I9" s="2"/>
      <c r="J9" s="5">
        <f>I9*240.00</f>
        <v>0</v>
      </c>
    </row>
    <row r="10" spans="1:10">
      <c r="A10" s="1"/>
      <c r="B10" s="1">
        <v>821620</v>
      </c>
      <c r="C10" s="1" t="s">
        <v>44</v>
      </c>
      <c r="D10" s="1" t="s">
        <v>45</v>
      </c>
      <c r="E10" s="3" t="s">
        <v>46</v>
      </c>
      <c r="F10" s="1" t="s">
        <v>47</v>
      </c>
      <c r="G10" s="1" t="s">
        <v>13</v>
      </c>
      <c r="H10" s="1" t="s">
        <v>14</v>
      </c>
      <c r="I10" s="2"/>
      <c r="J10" s="5">
        <f>I10*123.00</f>
        <v>0</v>
      </c>
    </row>
    <row r="11" spans="1:10">
      <c r="A11" s="1"/>
      <c r="B11" s="1">
        <v>821621</v>
      </c>
      <c r="C11" s="1" t="s">
        <v>48</v>
      </c>
      <c r="D11" s="1" t="s">
        <v>49</v>
      </c>
      <c r="E11" s="3" t="s">
        <v>50</v>
      </c>
      <c r="F11" s="1" t="s">
        <v>51</v>
      </c>
      <c r="G11" s="1" t="s">
        <v>13</v>
      </c>
      <c r="H11" s="1" t="s">
        <v>14</v>
      </c>
      <c r="I11" s="2"/>
      <c r="J11" s="5">
        <f>I11*130.00</f>
        <v>0</v>
      </c>
    </row>
    <row r="12" spans="1:10">
      <c r="A12" s="1"/>
      <c r="B12" s="1">
        <v>821622</v>
      </c>
      <c r="C12" s="1" t="s">
        <v>52</v>
      </c>
      <c r="D12" s="1" t="s">
        <v>53</v>
      </c>
      <c r="E12" s="3" t="s">
        <v>54</v>
      </c>
      <c r="F12" s="1" t="s">
        <v>55</v>
      </c>
      <c r="G12" s="1" t="s">
        <v>13</v>
      </c>
      <c r="H12" s="1" t="s">
        <v>14</v>
      </c>
      <c r="I12" s="2"/>
      <c r="J12" s="5">
        <f>I12*132.00</f>
        <v>0</v>
      </c>
    </row>
    <row r="13" spans="1:10">
      <c r="A13" s="1"/>
      <c r="B13" s="1">
        <v>821623</v>
      </c>
      <c r="C13" s="1" t="s">
        <v>56</v>
      </c>
      <c r="D13" s="1" t="s">
        <v>57</v>
      </c>
      <c r="E13" s="3" t="s">
        <v>58</v>
      </c>
      <c r="F13" s="1" t="s">
        <v>59</v>
      </c>
      <c r="G13" s="1" t="s">
        <v>13</v>
      </c>
      <c r="H13" s="1" t="s">
        <v>14</v>
      </c>
      <c r="I13" s="2"/>
      <c r="J13" s="5">
        <f>I13*145.00</f>
        <v>0</v>
      </c>
    </row>
    <row r="14" spans="1:10">
      <c r="A14" s="1"/>
      <c r="B14" s="1">
        <v>821624</v>
      </c>
      <c r="C14" s="1" t="s">
        <v>60</v>
      </c>
      <c r="D14" s="1" t="s">
        <v>61</v>
      </c>
      <c r="E14" s="3" t="s">
        <v>62</v>
      </c>
      <c r="F14" s="1" t="s">
        <v>63</v>
      </c>
      <c r="G14" s="1" t="s">
        <v>13</v>
      </c>
      <c r="H14" s="1" t="s">
        <v>14</v>
      </c>
      <c r="I14" s="2"/>
      <c r="J14" s="5">
        <f>I14*165.00</f>
        <v>0</v>
      </c>
    </row>
    <row r="15" spans="1:10">
      <c r="A15" s="1"/>
      <c r="B15" s="1">
        <v>821625</v>
      </c>
      <c r="C15" s="1" t="s">
        <v>64</v>
      </c>
      <c r="D15" s="1" t="s">
        <v>65</v>
      </c>
      <c r="E15" s="3" t="s">
        <v>66</v>
      </c>
      <c r="F15" s="1" t="s">
        <v>67</v>
      </c>
      <c r="G15" s="1" t="s">
        <v>13</v>
      </c>
      <c r="H15" s="1" t="s">
        <v>14</v>
      </c>
      <c r="I15" s="2"/>
      <c r="J15" s="5">
        <f>I15*188.00</f>
        <v>0</v>
      </c>
    </row>
    <row r="16" spans="1:10">
      <c r="A16" s="1"/>
      <c r="B16" s="1">
        <v>821626</v>
      </c>
      <c r="C16" s="1" t="s">
        <v>68</v>
      </c>
      <c r="D16" s="1" t="s">
        <v>69</v>
      </c>
      <c r="E16" s="3" t="s">
        <v>70</v>
      </c>
      <c r="F16" s="1" t="s">
        <v>71</v>
      </c>
      <c r="G16" s="1" t="s">
        <v>31</v>
      </c>
      <c r="H16" s="1" t="s">
        <v>14</v>
      </c>
      <c r="I16" s="2"/>
      <c r="J16" s="5">
        <f>I16*211.00</f>
        <v>0</v>
      </c>
    </row>
    <row r="17" spans="1:10">
      <c r="A17" s="1"/>
      <c r="B17" s="1">
        <v>821627</v>
      </c>
      <c r="C17" s="1" t="s">
        <v>72</v>
      </c>
      <c r="D17" s="1" t="s">
        <v>73</v>
      </c>
      <c r="E17" s="3" t="s">
        <v>74</v>
      </c>
      <c r="F17" s="1" t="s">
        <v>75</v>
      </c>
      <c r="G17" s="1" t="s">
        <v>31</v>
      </c>
      <c r="H17" s="1" t="s">
        <v>14</v>
      </c>
      <c r="I17" s="2"/>
      <c r="J17" s="5">
        <f>I17*258.00</f>
        <v>0</v>
      </c>
    </row>
    <row r="18" spans="1:10" customHeight="1" ht="105">
      <c r="A18" s="1"/>
      <c r="B18" s="1">
        <v>825376</v>
      </c>
      <c r="C18" s="1" t="s">
        <v>76</v>
      </c>
      <c r="D18" s="1" t="s">
        <v>77</v>
      </c>
      <c r="E18" s="3" t="s">
        <v>78</v>
      </c>
      <c r="F18" s="1" t="s">
        <v>79</v>
      </c>
      <c r="G18" s="1" t="s">
        <v>80</v>
      </c>
      <c r="H18" s="1" t="s">
        <v>14</v>
      </c>
      <c r="I18" s="2"/>
      <c r="J18" s="5">
        <f>I18*145.88</f>
        <v>0</v>
      </c>
    </row>
    <row r="19" spans="1:10" customHeight="1" ht="105">
      <c r="A19" s="1"/>
      <c r="B19" s="1">
        <v>825377</v>
      </c>
      <c r="C19" s="1" t="s">
        <v>81</v>
      </c>
      <c r="D19" s="1" t="s">
        <v>82</v>
      </c>
      <c r="E19" s="3" t="s">
        <v>83</v>
      </c>
      <c r="F19" s="1" t="s">
        <v>84</v>
      </c>
      <c r="G19" s="1" t="s">
        <v>80</v>
      </c>
      <c r="H19" s="1" t="s">
        <v>14</v>
      </c>
      <c r="I19" s="2"/>
      <c r="J19" s="5">
        <f>I19*184.18</f>
        <v>0</v>
      </c>
    </row>
    <row r="20" spans="1:10" customHeight="1" ht="105">
      <c r="A20" s="1"/>
      <c r="B20" s="1">
        <v>825378</v>
      </c>
      <c r="C20" s="1" t="s">
        <v>85</v>
      </c>
      <c r="D20" s="1" t="s">
        <v>86</v>
      </c>
      <c r="E20" s="3" t="s">
        <v>87</v>
      </c>
      <c r="F20" s="1" t="s">
        <v>88</v>
      </c>
      <c r="G20" s="1" t="s">
        <v>80</v>
      </c>
      <c r="H20" s="1" t="s">
        <v>14</v>
      </c>
      <c r="I20" s="2"/>
      <c r="J20" s="5">
        <f>I20*215.18</f>
        <v>0</v>
      </c>
    </row>
    <row r="21" spans="1:10" customHeight="1" ht="105">
      <c r="A21" s="1"/>
      <c r="B21" s="1">
        <v>825379</v>
      </c>
      <c r="C21" s="1" t="s">
        <v>89</v>
      </c>
      <c r="D21" s="1" t="s">
        <v>90</v>
      </c>
      <c r="E21" s="3" t="s">
        <v>91</v>
      </c>
      <c r="F21" s="1" t="s">
        <v>84</v>
      </c>
      <c r="G21" s="1" t="s">
        <v>80</v>
      </c>
      <c r="H21" s="1" t="s">
        <v>14</v>
      </c>
      <c r="I21" s="2"/>
      <c r="J21" s="5">
        <f>I21*184.18</f>
        <v>0</v>
      </c>
    </row>
    <row r="22" spans="1:10" customHeight="1" ht="35">
      <c r="A22" s="1"/>
      <c r="B22" s="1">
        <v>824882</v>
      </c>
      <c r="C22" s="1" t="s">
        <v>92</v>
      </c>
      <c r="D22" s="1" t="s">
        <v>93</v>
      </c>
      <c r="E22" s="3" t="s">
        <v>94</v>
      </c>
      <c r="F22" s="1" t="s">
        <v>95</v>
      </c>
      <c r="G22" s="1" t="s">
        <v>80</v>
      </c>
      <c r="H22" s="1" t="s">
        <v>14</v>
      </c>
      <c r="I22" s="2"/>
      <c r="J22" s="5">
        <f>I22*362.89</f>
        <v>0</v>
      </c>
    </row>
    <row r="23" spans="1:10" customHeight="1" ht="35">
      <c r="A23" s="1"/>
      <c r="B23" s="1">
        <v>824883</v>
      </c>
      <c r="C23" s="1" t="s">
        <v>96</v>
      </c>
      <c r="D23" s="1" t="s">
        <v>97</v>
      </c>
      <c r="E23" s="3" t="s">
        <v>98</v>
      </c>
      <c r="F23" s="1" t="s">
        <v>99</v>
      </c>
      <c r="G23" s="1" t="s">
        <v>80</v>
      </c>
      <c r="H23" s="1" t="s">
        <v>14</v>
      </c>
      <c r="I23" s="2"/>
      <c r="J23" s="5">
        <f>I23*406.65</f>
        <v>0</v>
      </c>
    </row>
    <row r="24" spans="1:10" customHeight="1" ht="35">
      <c r="A24" s="1"/>
      <c r="B24" s="1">
        <v>824884</v>
      </c>
      <c r="C24" s="1" t="s">
        <v>100</v>
      </c>
      <c r="D24" s="1" t="s">
        <v>101</v>
      </c>
      <c r="E24" s="3" t="s">
        <v>102</v>
      </c>
      <c r="F24" s="1" t="s">
        <v>103</v>
      </c>
      <c r="G24" s="1" t="s">
        <v>80</v>
      </c>
      <c r="H24" s="1" t="s">
        <v>14</v>
      </c>
      <c r="I24" s="2"/>
      <c r="J24" s="5">
        <f>I24*496.00</f>
        <v>0</v>
      </c>
    </row>
    <row r="25" spans="1:10" customHeight="1" ht="35">
      <c r="A25" s="1"/>
      <c r="B25" s="1">
        <v>824885</v>
      </c>
      <c r="C25" s="1" t="s">
        <v>104</v>
      </c>
      <c r="D25" s="1" t="s">
        <v>105</v>
      </c>
      <c r="E25" s="3" t="s">
        <v>106</v>
      </c>
      <c r="F25" s="1" t="s">
        <v>107</v>
      </c>
      <c r="G25" s="1" t="s">
        <v>80</v>
      </c>
      <c r="H25" s="1" t="s">
        <v>14</v>
      </c>
      <c r="I25" s="2"/>
      <c r="J25" s="5">
        <f>I25*370.18</f>
        <v>0</v>
      </c>
    </row>
    <row r="26" spans="1:10" customHeight="1" ht="35">
      <c r="A26" s="1"/>
      <c r="B26" s="1">
        <v>824886</v>
      </c>
      <c r="C26" s="1" t="s">
        <v>108</v>
      </c>
      <c r="D26" s="1" t="s">
        <v>109</v>
      </c>
      <c r="E26" s="3" t="s">
        <v>110</v>
      </c>
      <c r="F26" s="1" t="s">
        <v>111</v>
      </c>
      <c r="G26" s="1" t="s">
        <v>80</v>
      </c>
      <c r="H26" s="1" t="s">
        <v>14</v>
      </c>
      <c r="I26" s="2"/>
      <c r="J26" s="5">
        <f>I26*413.94</f>
        <v>0</v>
      </c>
    </row>
    <row r="27" spans="1:10" customHeight="1" ht="35">
      <c r="A27" s="1"/>
      <c r="B27" s="1">
        <v>824887</v>
      </c>
      <c r="C27" s="1" t="s">
        <v>112</v>
      </c>
      <c r="D27" s="1" t="s">
        <v>113</v>
      </c>
      <c r="E27" s="3" t="s">
        <v>114</v>
      </c>
      <c r="F27" s="1" t="s">
        <v>115</v>
      </c>
      <c r="G27" s="1" t="s">
        <v>80</v>
      </c>
      <c r="H27" s="1" t="s">
        <v>14</v>
      </c>
      <c r="I27" s="2"/>
      <c r="J27" s="5">
        <f>I27*503.30</f>
        <v>0</v>
      </c>
    </row>
    <row r="28" spans="1:10">
      <c r="A28" s="1"/>
      <c r="B28" s="1">
        <v>844249</v>
      </c>
      <c r="C28" s="1" t="s">
        <v>116</v>
      </c>
      <c r="D28" s="1" t="s">
        <v>117</v>
      </c>
      <c r="E28" s="3" t="s">
        <v>118</v>
      </c>
      <c r="F28" s="1" t="s">
        <v>119</v>
      </c>
      <c r="G28" s="1" t="s">
        <v>13</v>
      </c>
      <c r="H28" s="1" t="s">
        <v>14</v>
      </c>
      <c r="I28" s="2"/>
      <c r="J28" s="5">
        <f>I28*262.59</f>
        <v>0</v>
      </c>
    </row>
    <row r="29" spans="1:10">
      <c r="A29" s="1"/>
      <c r="B29" s="1">
        <v>844250</v>
      </c>
      <c r="C29" s="1" t="s">
        <v>120</v>
      </c>
      <c r="D29" s="1" t="s">
        <v>121</v>
      </c>
      <c r="E29" s="3" t="s">
        <v>122</v>
      </c>
      <c r="F29" s="1" t="s">
        <v>123</v>
      </c>
      <c r="G29" s="1" t="s">
        <v>31</v>
      </c>
      <c r="H29" s="1" t="s">
        <v>14</v>
      </c>
      <c r="I29" s="2"/>
      <c r="J29" s="5">
        <f>I29*284.47</f>
        <v>0</v>
      </c>
    </row>
    <row r="30" spans="1:10">
      <c r="A30" s="1"/>
      <c r="B30" s="1">
        <v>844251</v>
      </c>
      <c r="C30" s="1" t="s">
        <v>124</v>
      </c>
      <c r="D30" s="1" t="s">
        <v>125</v>
      </c>
      <c r="E30" s="3" t="s">
        <v>126</v>
      </c>
      <c r="F30" s="1" t="s">
        <v>127</v>
      </c>
      <c r="G30" s="1" t="s">
        <v>31</v>
      </c>
      <c r="H30" s="1" t="s">
        <v>14</v>
      </c>
      <c r="I30" s="2"/>
      <c r="J30" s="5">
        <f>I30*306.36</f>
        <v>0</v>
      </c>
    </row>
    <row r="31" spans="1:10">
      <c r="A31" s="1"/>
      <c r="B31" s="1">
        <v>844252</v>
      </c>
      <c r="C31" s="1" t="s">
        <v>128</v>
      </c>
      <c r="D31" s="1" t="s">
        <v>129</v>
      </c>
      <c r="E31" s="3" t="s">
        <v>130</v>
      </c>
      <c r="F31" s="1" t="s">
        <v>131</v>
      </c>
      <c r="G31" s="1" t="s">
        <v>80</v>
      </c>
      <c r="H31" s="1" t="s">
        <v>14</v>
      </c>
      <c r="I31" s="2"/>
      <c r="J31" s="5">
        <f>I31*348.30</f>
        <v>0</v>
      </c>
    </row>
    <row r="32" spans="1:10">
      <c r="A32" s="1"/>
      <c r="B32" s="1">
        <v>844253</v>
      </c>
      <c r="C32" s="1" t="s">
        <v>132</v>
      </c>
      <c r="D32" s="1" t="s">
        <v>133</v>
      </c>
      <c r="E32" s="3" t="s">
        <v>134</v>
      </c>
      <c r="F32" s="1" t="s">
        <v>135</v>
      </c>
      <c r="G32" s="1" t="s">
        <v>80</v>
      </c>
      <c r="H32" s="1" t="s">
        <v>14</v>
      </c>
      <c r="I32" s="2"/>
      <c r="J32" s="5">
        <f>I32*392.06</f>
        <v>0</v>
      </c>
    </row>
    <row r="33" spans="1:10">
      <c r="A33" s="1"/>
      <c r="B33" s="1">
        <v>844254</v>
      </c>
      <c r="C33" s="1" t="s">
        <v>136</v>
      </c>
      <c r="D33" s="1" t="s">
        <v>137</v>
      </c>
      <c r="E33" s="3" t="s">
        <v>138</v>
      </c>
      <c r="F33" s="1" t="s">
        <v>139</v>
      </c>
      <c r="G33" s="1" t="s">
        <v>80</v>
      </c>
      <c r="H33" s="1" t="s">
        <v>14</v>
      </c>
      <c r="I33" s="2"/>
      <c r="J33" s="5">
        <f>I33*499.65</f>
        <v>0</v>
      </c>
    </row>
    <row r="34" spans="1:10">
      <c r="A34" s="1"/>
      <c r="B34" s="1">
        <v>844255</v>
      </c>
      <c r="C34" s="1" t="s">
        <v>140</v>
      </c>
      <c r="D34" s="1" t="s">
        <v>141</v>
      </c>
      <c r="E34" s="3" t="s">
        <v>142</v>
      </c>
      <c r="F34" s="1" t="s">
        <v>143</v>
      </c>
      <c r="G34" s="1" t="s">
        <v>144</v>
      </c>
      <c r="H34" s="1" t="s">
        <v>14</v>
      </c>
      <c r="I34" s="2"/>
      <c r="J34" s="5">
        <f>I34*545.24</f>
        <v>0</v>
      </c>
    </row>
    <row r="35" spans="1:10">
      <c r="A35" s="1"/>
      <c r="B35" s="1">
        <v>879139</v>
      </c>
      <c r="C35" s="1" t="s">
        <v>145</v>
      </c>
      <c r="D35" s="1"/>
      <c r="E35" s="3" t="s">
        <v>146</v>
      </c>
      <c r="F35" s="1" t="s">
        <v>147</v>
      </c>
      <c r="G35" s="1" t="s">
        <v>31</v>
      </c>
      <c r="H35" s="1" t="s">
        <v>148</v>
      </c>
      <c r="I35" s="2"/>
      <c r="J35" s="5">
        <f>I35*186.21</f>
        <v>0</v>
      </c>
    </row>
    <row r="36" spans="1:10">
      <c r="A36" s="1"/>
      <c r="B36" s="1">
        <v>879140</v>
      </c>
      <c r="C36" s="1" t="s">
        <v>149</v>
      </c>
      <c r="D36" s="1"/>
      <c r="E36" s="3" t="s">
        <v>150</v>
      </c>
      <c r="F36" s="1" t="s">
        <v>151</v>
      </c>
      <c r="G36" s="1" t="s">
        <v>31</v>
      </c>
      <c r="H36" s="1" t="s">
        <v>148</v>
      </c>
      <c r="I36" s="2"/>
      <c r="J36" s="5">
        <f>I36*204.83</f>
        <v>0</v>
      </c>
    </row>
    <row r="37" spans="1:10">
      <c r="A37" s="1"/>
      <c r="B37" s="1">
        <v>879141</v>
      </c>
      <c r="C37" s="1" t="s">
        <v>152</v>
      </c>
      <c r="D37" s="1"/>
      <c r="E37" s="3" t="s">
        <v>153</v>
      </c>
      <c r="F37" s="1" t="s">
        <v>154</v>
      </c>
      <c r="G37" s="1" t="s">
        <v>13</v>
      </c>
      <c r="H37" s="1" t="s">
        <v>148</v>
      </c>
      <c r="I37" s="2"/>
      <c r="J37" s="5">
        <f>I37*225.78</f>
        <v>0</v>
      </c>
    </row>
    <row r="38" spans="1:10">
      <c r="A38" s="1"/>
      <c r="B38" s="1">
        <v>879142</v>
      </c>
      <c r="C38" s="1" t="s">
        <v>155</v>
      </c>
      <c r="D38" s="1"/>
      <c r="E38" s="3" t="s">
        <v>156</v>
      </c>
      <c r="F38" s="1" t="s">
        <v>157</v>
      </c>
      <c r="G38" s="1" t="s">
        <v>31</v>
      </c>
      <c r="H38" s="1" t="s">
        <v>148</v>
      </c>
      <c r="I38" s="2"/>
      <c r="J38" s="5">
        <f>I38*242.07</f>
        <v>0</v>
      </c>
    </row>
    <row r="39" spans="1:10">
      <c r="A39" s="1"/>
      <c r="B39" s="1">
        <v>879143</v>
      </c>
      <c r="C39" s="1" t="s">
        <v>158</v>
      </c>
      <c r="D39" s="1"/>
      <c r="E39" s="3" t="s">
        <v>159</v>
      </c>
      <c r="F39" s="1" t="s">
        <v>160</v>
      </c>
      <c r="G39" s="1" t="s">
        <v>144</v>
      </c>
      <c r="H39" s="1" t="s">
        <v>148</v>
      </c>
      <c r="I39" s="2"/>
      <c r="J39" s="5">
        <f>I39*279.31</f>
        <v>0</v>
      </c>
    </row>
    <row r="40" spans="1:10">
      <c r="A40" s="1"/>
      <c r="B40" s="1">
        <v>879144</v>
      </c>
      <c r="C40" s="1" t="s">
        <v>161</v>
      </c>
      <c r="D40" s="1"/>
      <c r="E40" s="3" t="s">
        <v>162</v>
      </c>
      <c r="F40" s="1" t="s">
        <v>163</v>
      </c>
      <c r="G40" s="1" t="s">
        <v>80</v>
      </c>
      <c r="H40" s="1" t="s">
        <v>148</v>
      </c>
      <c r="I40" s="2"/>
      <c r="J40" s="5">
        <f>I40*281.64</f>
        <v>0</v>
      </c>
    </row>
    <row r="41" spans="1:10">
      <c r="A41" s="1"/>
      <c r="B41" s="1">
        <v>879145</v>
      </c>
      <c r="C41" s="1" t="s">
        <v>164</v>
      </c>
      <c r="D41" s="1"/>
      <c r="E41" s="3" t="s">
        <v>165</v>
      </c>
      <c r="F41" s="1" t="s">
        <v>166</v>
      </c>
      <c r="G41" s="1" t="s">
        <v>80</v>
      </c>
      <c r="H41" s="1" t="s">
        <v>148</v>
      </c>
      <c r="I41" s="2"/>
      <c r="J41" s="5">
        <f>I41*321.21</f>
        <v>0</v>
      </c>
    </row>
    <row r="42" spans="1:10">
      <c r="A42" s="1"/>
      <c r="B42" s="1">
        <v>879146</v>
      </c>
      <c r="C42" s="1" t="s">
        <v>167</v>
      </c>
      <c r="D42" s="1"/>
      <c r="E42" s="3" t="s">
        <v>168</v>
      </c>
      <c r="F42" s="1" t="s">
        <v>169</v>
      </c>
      <c r="G42" s="1" t="s">
        <v>31</v>
      </c>
      <c r="H42" s="1" t="s">
        <v>148</v>
      </c>
      <c r="I42" s="2"/>
      <c r="J42" s="5">
        <f>I42*360.78</f>
        <v>0</v>
      </c>
    </row>
    <row r="43" spans="1:10">
      <c r="A43" s="1"/>
      <c r="B43" s="1">
        <v>879147</v>
      </c>
      <c r="C43" s="1" t="s">
        <v>170</v>
      </c>
      <c r="D43" s="1"/>
      <c r="E43" s="3" t="s">
        <v>171</v>
      </c>
      <c r="F43" s="1" t="s">
        <v>172</v>
      </c>
      <c r="G43" s="1" t="s">
        <v>31</v>
      </c>
      <c r="H43" s="1" t="s">
        <v>148</v>
      </c>
      <c r="I43" s="2"/>
      <c r="J43" s="5">
        <f>I43*418.97</f>
        <v>0</v>
      </c>
    </row>
    <row r="44" spans="1:10">
      <c r="A44" s="1"/>
      <c r="B44" s="1">
        <v>879148</v>
      </c>
      <c r="C44" s="1" t="s">
        <v>173</v>
      </c>
      <c r="D44" s="1"/>
      <c r="E44" s="3" t="s">
        <v>174</v>
      </c>
      <c r="F44" s="1" t="s">
        <v>175</v>
      </c>
      <c r="G44" s="1" t="s">
        <v>31</v>
      </c>
      <c r="H44" s="1" t="s">
        <v>148</v>
      </c>
      <c r="I44" s="2"/>
      <c r="J44" s="5">
        <f>I44*477.16</f>
        <v>0</v>
      </c>
    </row>
    <row r="45" spans="1:10">
      <c r="A45" s="1"/>
      <c r="B45" s="1">
        <v>879149</v>
      </c>
      <c r="C45" s="1" t="s">
        <v>176</v>
      </c>
      <c r="D45" s="1"/>
      <c r="E45" s="3" t="s">
        <v>177</v>
      </c>
      <c r="F45" s="1" t="s">
        <v>178</v>
      </c>
      <c r="G45" s="1" t="s">
        <v>31</v>
      </c>
      <c r="H45" s="1" t="s">
        <v>148</v>
      </c>
      <c r="I45" s="2"/>
      <c r="J45" s="5">
        <f>I45*537.68</f>
        <v>0</v>
      </c>
    </row>
    <row r="46" spans="1:10">
      <c r="A46" s="1"/>
      <c r="B46" s="1">
        <v>821604</v>
      </c>
      <c r="C46" s="1" t="s">
        <v>179</v>
      </c>
      <c r="D46" s="1" t="s">
        <v>180</v>
      </c>
      <c r="E46" s="3" t="s">
        <v>181</v>
      </c>
      <c r="F46" s="1" t="s">
        <v>182</v>
      </c>
      <c r="G46" s="1" t="s">
        <v>13</v>
      </c>
      <c r="H46" s="1" t="s">
        <v>183</v>
      </c>
      <c r="I46" s="2"/>
      <c r="J46" s="5">
        <f>I46*254.00</f>
        <v>0</v>
      </c>
    </row>
    <row r="47" spans="1:10">
      <c r="A47" s="1"/>
      <c r="B47" s="1">
        <v>821605</v>
      </c>
      <c r="C47" s="1" t="s">
        <v>184</v>
      </c>
      <c r="D47" s="1" t="s">
        <v>185</v>
      </c>
      <c r="E47" s="3" t="s">
        <v>186</v>
      </c>
      <c r="F47" s="1" t="s">
        <v>187</v>
      </c>
      <c r="G47" s="1" t="s">
        <v>13</v>
      </c>
      <c r="H47" s="1" t="s">
        <v>183</v>
      </c>
      <c r="I47" s="2"/>
      <c r="J47" s="5">
        <f>I47*270.00</f>
        <v>0</v>
      </c>
    </row>
    <row r="48" spans="1:10">
      <c r="A48" s="1"/>
      <c r="B48" s="1">
        <v>821606</v>
      </c>
      <c r="C48" s="1" t="s">
        <v>188</v>
      </c>
      <c r="D48" s="1" t="s">
        <v>189</v>
      </c>
      <c r="E48" s="3" t="s">
        <v>190</v>
      </c>
      <c r="F48" s="1" t="s">
        <v>191</v>
      </c>
      <c r="G48" s="1" t="s">
        <v>13</v>
      </c>
      <c r="H48" s="1" t="s">
        <v>183</v>
      </c>
      <c r="I48" s="2"/>
      <c r="J48" s="5">
        <f>I48*295.00</f>
        <v>0</v>
      </c>
    </row>
    <row r="49" spans="1:10">
      <c r="A49" s="1"/>
      <c r="B49" s="1">
        <v>821607</v>
      </c>
      <c r="C49" s="1" t="s">
        <v>192</v>
      </c>
      <c r="D49" s="1" t="s">
        <v>193</v>
      </c>
      <c r="E49" s="3" t="s">
        <v>194</v>
      </c>
      <c r="F49" s="1" t="s">
        <v>195</v>
      </c>
      <c r="G49" s="1" t="s">
        <v>13</v>
      </c>
      <c r="H49" s="1" t="s">
        <v>183</v>
      </c>
      <c r="I49" s="2"/>
      <c r="J49" s="5">
        <f>I49*332.00</f>
        <v>0</v>
      </c>
    </row>
    <row r="50" spans="1:10">
      <c r="A50" s="1"/>
      <c r="B50" s="1">
        <v>821608</v>
      </c>
      <c r="C50" s="1" t="s">
        <v>196</v>
      </c>
      <c r="D50" s="1" t="s">
        <v>197</v>
      </c>
      <c r="E50" s="3" t="s">
        <v>198</v>
      </c>
      <c r="F50" s="1" t="s">
        <v>199</v>
      </c>
      <c r="G50" s="1" t="s">
        <v>13</v>
      </c>
      <c r="H50" s="1" t="s">
        <v>183</v>
      </c>
      <c r="I50" s="2"/>
      <c r="J50" s="5">
        <f>I50*374.00</f>
        <v>0</v>
      </c>
    </row>
    <row r="51" spans="1:10">
      <c r="A51" s="1"/>
      <c r="B51" s="1">
        <v>821609</v>
      </c>
      <c r="C51" s="1" t="s">
        <v>200</v>
      </c>
      <c r="D51" s="1" t="s">
        <v>201</v>
      </c>
      <c r="E51" s="3" t="s">
        <v>202</v>
      </c>
      <c r="F51" s="1" t="s">
        <v>203</v>
      </c>
      <c r="G51" s="1" t="s">
        <v>13</v>
      </c>
      <c r="H51" s="1" t="s">
        <v>183</v>
      </c>
      <c r="I51" s="2"/>
      <c r="J51" s="5">
        <f>I51*424.00</f>
        <v>0</v>
      </c>
    </row>
    <row r="52" spans="1:10">
      <c r="A52" s="1"/>
      <c r="B52" s="1">
        <v>821610</v>
      </c>
      <c r="C52" s="1" t="s">
        <v>204</v>
      </c>
      <c r="D52" s="1" t="s">
        <v>205</v>
      </c>
      <c r="E52" s="3" t="s">
        <v>206</v>
      </c>
      <c r="F52" s="1" t="s">
        <v>207</v>
      </c>
      <c r="G52" s="1" t="s">
        <v>80</v>
      </c>
      <c r="H52" s="1" t="s">
        <v>183</v>
      </c>
      <c r="I52" s="2"/>
      <c r="J52" s="5">
        <f>I52*468.00</f>
        <v>0</v>
      </c>
    </row>
    <row r="53" spans="1:10">
      <c r="A53" s="1"/>
      <c r="B53" s="1">
        <v>821611</v>
      </c>
      <c r="C53" s="1" t="s">
        <v>208</v>
      </c>
      <c r="D53" s="1" t="s">
        <v>209</v>
      </c>
      <c r="E53" s="3" t="s">
        <v>210</v>
      </c>
      <c r="F53" s="1" t="s">
        <v>211</v>
      </c>
      <c r="G53" s="1" t="s">
        <v>31</v>
      </c>
      <c r="H53" s="1" t="s">
        <v>183</v>
      </c>
      <c r="I53" s="2"/>
      <c r="J53" s="5">
        <f>I53*539.00</f>
        <v>0</v>
      </c>
    </row>
    <row r="54" spans="1:10">
      <c r="A54" s="1"/>
      <c r="B54" s="1">
        <v>823105</v>
      </c>
      <c r="C54" s="1" t="s">
        <v>212</v>
      </c>
      <c r="D54" s="1" t="s">
        <v>213</v>
      </c>
      <c r="E54" s="3" t="s">
        <v>214</v>
      </c>
      <c r="F54" s="1" t="s">
        <v>215</v>
      </c>
      <c r="G54" s="1" t="s">
        <v>144</v>
      </c>
      <c r="H54" s="1" t="s">
        <v>183</v>
      </c>
      <c r="I54" s="2"/>
      <c r="J54" s="5">
        <f>I54*527.00</f>
        <v>0</v>
      </c>
    </row>
    <row r="55" spans="1:10">
      <c r="A55" s="1"/>
      <c r="B55" s="1">
        <v>821629</v>
      </c>
      <c r="C55" s="1" t="s">
        <v>216</v>
      </c>
      <c r="D55" s="1" t="s">
        <v>217</v>
      </c>
      <c r="E55" s="3" t="s">
        <v>218</v>
      </c>
      <c r="F55" s="1" t="s">
        <v>219</v>
      </c>
      <c r="G55" s="1" t="s">
        <v>144</v>
      </c>
      <c r="H55" s="1" t="s">
        <v>183</v>
      </c>
      <c r="I55" s="2"/>
      <c r="J55" s="5">
        <f>I55*196.94</f>
        <v>0</v>
      </c>
    </row>
    <row r="56" spans="1:10">
      <c r="A56" s="1"/>
      <c r="B56" s="1">
        <v>821630</v>
      </c>
      <c r="C56" s="1" t="s">
        <v>220</v>
      </c>
      <c r="D56" s="1" t="s">
        <v>221</v>
      </c>
      <c r="E56" s="3" t="s">
        <v>222</v>
      </c>
      <c r="F56" s="1" t="s">
        <v>223</v>
      </c>
      <c r="G56" s="1" t="s">
        <v>31</v>
      </c>
      <c r="H56" s="1" t="s">
        <v>183</v>
      </c>
      <c r="I56" s="2"/>
      <c r="J56" s="5">
        <f>I56*209.71</f>
        <v>0</v>
      </c>
    </row>
    <row r="57" spans="1:10">
      <c r="A57" s="1"/>
      <c r="B57" s="1">
        <v>821631</v>
      </c>
      <c r="C57" s="1" t="s">
        <v>224</v>
      </c>
      <c r="D57" s="1" t="s">
        <v>225</v>
      </c>
      <c r="E57" s="3" t="s">
        <v>226</v>
      </c>
      <c r="F57" s="1" t="s">
        <v>227</v>
      </c>
      <c r="G57" s="1" t="s">
        <v>144</v>
      </c>
      <c r="H57" s="1" t="s">
        <v>183</v>
      </c>
      <c r="I57" s="2"/>
      <c r="J57" s="5">
        <f>I57*229.77</f>
        <v>0</v>
      </c>
    </row>
    <row r="58" spans="1:10">
      <c r="A58" s="1"/>
      <c r="B58" s="1">
        <v>821632</v>
      </c>
      <c r="C58" s="1" t="s">
        <v>228</v>
      </c>
      <c r="D58" s="1" t="s">
        <v>229</v>
      </c>
      <c r="E58" s="3" t="s">
        <v>230</v>
      </c>
      <c r="F58" s="1" t="s">
        <v>231</v>
      </c>
      <c r="G58" s="1" t="s">
        <v>31</v>
      </c>
      <c r="H58" s="1" t="s">
        <v>183</v>
      </c>
      <c r="I58" s="2"/>
      <c r="J58" s="5">
        <f>I58*268.06</f>
        <v>0</v>
      </c>
    </row>
    <row r="59" spans="1:10">
      <c r="A59" s="1"/>
      <c r="B59" s="1">
        <v>821633</v>
      </c>
      <c r="C59" s="1" t="s">
        <v>232</v>
      </c>
      <c r="D59" s="1" t="s">
        <v>233</v>
      </c>
      <c r="E59" s="3" t="s">
        <v>234</v>
      </c>
      <c r="F59" s="1" t="s">
        <v>235</v>
      </c>
      <c r="G59" s="1" t="s">
        <v>144</v>
      </c>
      <c r="H59" s="1" t="s">
        <v>183</v>
      </c>
      <c r="I59" s="2"/>
      <c r="J59" s="5">
        <f>I59*310.00</f>
        <v>0</v>
      </c>
    </row>
    <row r="60" spans="1:10">
      <c r="A60" s="1"/>
      <c r="B60" s="1">
        <v>821634</v>
      </c>
      <c r="C60" s="1" t="s">
        <v>236</v>
      </c>
      <c r="D60" s="1" t="s">
        <v>237</v>
      </c>
      <c r="E60" s="3" t="s">
        <v>238</v>
      </c>
      <c r="F60" s="1" t="s">
        <v>95</v>
      </c>
      <c r="G60" s="1" t="s">
        <v>144</v>
      </c>
      <c r="H60" s="1" t="s">
        <v>183</v>
      </c>
      <c r="I60" s="2"/>
      <c r="J60" s="5">
        <f>I60*362.89</f>
        <v>0</v>
      </c>
    </row>
    <row r="61" spans="1:10">
      <c r="A61" s="1"/>
      <c r="B61" s="1">
        <v>821635</v>
      </c>
      <c r="C61" s="1" t="s">
        <v>239</v>
      </c>
      <c r="D61" s="1" t="s">
        <v>240</v>
      </c>
      <c r="E61" s="3" t="s">
        <v>241</v>
      </c>
      <c r="F61" s="1" t="s">
        <v>242</v>
      </c>
      <c r="G61" s="1" t="s">
        <v>80</v>
      </c>
      <c r="H61" s="1" t="s">
        <v>183</v>
      </c>
      <c r="I61" s="2"/>
      <c r="J61" s="5">
        <f>I61*421.24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:A9"/>
    <mergeCell ref="A10:A17"/>
    <mergeCell ref="A22:A24"/>
    <mergeCell ref="A25:A27"/>
    <mergeCell ref="A28:A34"/>
    <mergeCell ref="A35:A45"/>
    <mergeCell ref="A46:A53"/>
    <mergeCell ref="A54:A6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2024-05-09T07:27:38+03:00</dcterms:created>
  <dcterms:modified xsi:type="dcterms:W3CDTF">2024-05-09T07:27:38+03:00</dcterms:modified>
  <dc:title>Untitled Spreadsheet</dc:title>
  <dc:description/>
  <dc:subject/>
  <cp:keywords/>
  <cp:category/>
</cp:coreProperties>
</file>