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<sst xmlns="http://schemas.openxmlformats.org/spreadsheetml/2006/main" uniqueCount="200">
  <si>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</si>
  <si>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</si>
  <si>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</si>
  <si>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</si>
  <si>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</si>
  <si>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</si>
  <si>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</si>
  <si>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</si>
  <si>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</si>
  <si>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VLC-813008</t>
  </si>
  <si>
    <t>VT.COMBI.0.180</t>
  </si>
  <si>
    <t>Насосно-смесительный узел с термоголовкой, без насоса, монтажная длина насоса 180 мм</t>
  </si>
  <si>
    <t>33 591.00 руб.</t>
  </si>
  <si>
    <t>Много</t>
  </si>
  <si>
    <t>шт</t>
  </si>
  <si>
    <t>VLC-999119</t>
  </si>
  <si>
    <t>VT.COMBI.S.180M</t>
  </si>
  <si>
    <t>Насосно-смесительный узел с сервоприводом, без насоса, монтажная длина насоса 180 мм (M)</t>
  </si>
  <si>
    <t>36 881.00 руб.</t>
  </si>
  <si>
    <t>Мало</t>
  </si>
  <si>
    <t>VLC-813010</t>
  </si>
  <si>
    <t>VT.DUAL.0.130</t>
  </si>
  <si>
    <t>Насосно-смесительный узел без насоса, монтажная длина насоса 130 мм</t>
  </si>
  <si>
    <t>39 925.00 руб.</t>
  </si>
  <si>
    <t>VLC-813025</t>
  </si>
  <si>
    <t>VT.TECHNOMIX.0.130</t>
  </si>
  <si>
    <t>Насосно-смесительный узел, без насоса, монтажная длина насоса 130 мм (Италия)</t>
  </si>
  <si>
    <t>27 872.00 руб.</t>
  </si>
  <si>
    <t>Достаточно</t>
  </si>
  <si>
    <t>VLC-813026</t>
  </si>
  <si>
    <t>VT.VALMIX.0.130</t>
  </si>
  <si>
    <t>Насосно-смесительный узел, без насоса, монтажная длина насоса 130 мм</t>
  </si>
  <si>
    <t>12 562.00 руб.</t>
  </si>
  <si>
    <t>VLC-813021</t>
  </si>
  <si>
    <t>VT.ICBOX.1.0</t>
  </si>
  <si>
    <t>Терморегулирующий монтажный комплект IC-BOX 1</t>
  </si>
  <si>
    <t>16 652.00 руб.</t>
  </si>
  <si>
    <t>VLC-813022</t>
  </si>
  <si>
    <t>VT.ICBOX.2.0</t>
  </si>
  <si>
    <t>Терморегулирующий монтажный комплект IC-BOX 2</t>
  </si>
  <si>
    <t>VLC-813023</t>
  </si>
  <si>
    <t>VT.ICBOX.4.0</t>
  </si>
  <si>
    <t>Терморегулирующий монтажный комплект IC-BOX 4</t>
  </si>
  <si>
    <t>11 336.00 руб.</t>
  </si>
  <si>
    <t>VLC-813024</t>
  </si>
  <si>
    <t>VT.ICBOX.5.0</t>
  </si>
  <si>
    <t>Терморегулирующий монтажный комплект IC-BOX 5</t>
  </si>
  <si>
    <t>12 093.00 руб.</t>
  </si>
  <si>
    <t>VLC-813003</t>
  </si>
  <si>
    <t>VT.3011.0.0</t>
  </si>
  <si>
    <t>Термоголовка с погружным датчиком диап. Регул-ки 20-70С 2м. (1/18шт)</t>
  </si>
  <si>
    <t>1 964.00 руб.</t>
  </si>
  <si>
    <t>VLC-813001</t>
  </si>
  <si>
    <t>VT.5011.0.0</t>
  </si>
  <si>
    <t>Термоголовка с выносным погружным датчиком (диап. Регул-ки 20-60С) 2м.  (5 /40шт)</t>
  </si>
  <si>
    <t>6 292.00 руб.</t>
  </si>
  <si>
    <t>VLC-813002</t>
  </si>
  <si>
    <t>VT.5012.0.0</t>
  </si>
  <si>
    <t>Термоголовка с выносным накладным датчиком (диап. Регул-ки 20-60С) 2м. (5 /40шт)</t>
  </si>
  <si>
    <t>5 302.00 руб.</t>
  </si>
  <si>
    <t>VLC-813020</t>
  </si>
  <si>
    <t>VT.ACC10.0.0</t>
  </si>
  <si>
    <t>Сервомотор со встроенным контроллером</t>
  </si>
  <si>
    <t>41 266.00 руб.</t>
  </si>
  <si>
    <t>VLC-813017</t>
  </si>
  <si>
    <t>VT.M106.0.024</t>
  </si>
  <si>
    <t>Сервомотор для смесительного клапана 24В (AVC05)</t>
  </si>
  <si>
    <t>24 717.00 руб.</t>
  </si>
  <si>
    <t>VLC-813018</t>
  </si>
  <si>
    <t>VT.M106.0.230</t>
  </si>
  <si>
    <t>Сервомотор для смесительного клапана 230В</t>
  </si>
  <si>
    <t>VLC-813019</t>
  </si>
  <si>
    <t>VT.M106.R.024</t>
  </si>
  <si>
    <t>Радиальный сервомотор, для смесительного клапана 24В (0-10 В) (AVC10Y)</t>
  </si>
  <si>
    <t>42 386.00 руб.</t>
  </si>
  <si>
    <t>VLC-813011</t>
  </si>
  <si>
    <t>VT.MIX03.G.05</t>
  </si>
  <si>
    <t>Трехходовой смесительный клапан 3/4</t>
  </si>
  <si>
    <t>8 488.00 руб.</t>
  </si>
  <si>
    <t>VLC-813012</t>
  </si>
  <si>
    <t>VT.MIX03.G.06</t>
  </si>
  <si>
    <t>Трехходовой смесительный клапан 1</t>
  </si>
  <si>
    <t>8 097.00 руб.</t>
  </si>
  <si>
    <t>VLC-813013</t>
  </si>
  <si>
    <t>VT.MIX03.G.07</t>
  </si>
  <si>
    <t>Трехходовой смесительный клапан 1 1/4</t>
  </si>
  <si>
    <t>9 444.00 руб.</t>
  </si>
  <si>
    <t>VLC-813014</t>
  </si>
  <si>
    <t>VT.MIX04.G.05</t>
  </si>
  <si>
    <t>Четырехходовой смесительный клапан 3/4</t>
  </si>
  <si>
    <t>9 299.00 руб.</t>
  </si>
  <si>
    <t>VLC-813015</t>
  </si>
  <si>
    <t>VT.MIX04.G.06</t>
  </si>
  <si>
    <t>Четырехходовой смесительный клапан 1</t>
  </si>
  <si>
    <t>9 108.00 руб.</t>
  </si>
  <si>
    <t>VLC-813016</t>
  </si>
  <si>
    <t>VT.MIX04.G.07</t>
  </si>
  <si>
    <t>Четырехходовой смесительный клапан 1 1/4</t>
  </si>
  <si>
    <t>10 603.00 руб.</t>
  </si>
  <si>
    <t>VLC-813004</t>
  </si>
  <si>
    <t>VT.MR01.N.0603</t>
  </si>
  <si>
    <t>Клапан трехходовой смесительный 1" (с боковым смешиванием, без полного перекрытия)    (2 /32шт)</t>
  </si>
  <si>
    <t>7 273.00 руб.</t>
  </si>
  <si>
    <t>VLC-813005</t>
  </si>
  <si>
    <t>VT.MR02.N.0603</t>
  </si>
  <si>
    <t>Клапан трехходовый смесительный 1" (с центральным смешиванием)  (2 /32шт)</t>
  </si>
  <si>
    <t>8 049.00 руб.</t>
  </si>
  <si>
    <t>VLC-813006</t>
  </si>
  <si>
    <t>VT.MR03.N.0603</t>
  </si>
  <si>
    <t>Клапан трехходовой смесительный 1" (с боковым смешиванием, с возможностью полного перекрытия)  (2 /3</t>
  </si>
  <si>
    <t>7 513.00 руб.</t>
  </si>
  <si>
    <t>STP-310002</t>
  </si>
  <si>
    <t>HS113</t>
  </si>
  <si>
    <t>Насосно-смес узел VR для ТП 3 термометра с термоголовкой без насоса монтаж длина 180мм (1/5шт)</t>
  </si>
  <si>
    <t>25 688.26 руб.</t>
  </si>
  <si>
    <t>STP-310016</t>
  </si>
  <si>
    <t>VR200-A</t>
  </si>
  <si>
    <t>Насосно-смес узел VR для ТП с термосмес клапан 20-45*С монтаж длина 130-180мм(1/10шт)</t>
  </si>
  <si>
    <t>8 902.54 руб.</t>
  </si>
  <si>
    <t>STP-310014</t>
  </si>
  <si>
    <t>VR200</t>
  </si>
  <si>
    <t>Насосно-смес узел VR для ТП с термосмес клапан 35-60*С монтаж длина 130-180мм(1/10шт)</t>
  </si>
  <si>
    <t>STP-310001</t>
  </si>
  <si>
    <t>VR202</t>
  </si>
  <si>
    <t>Насосно-смес узел VR для ТП 1 термометр с термогол 20-65*С без насоса монтаж длина 130-180мм (1/5шт)</t>
  </si>
  <si>
    <t>7 498.41 руб.</t>
  </si>
  <si>
    <t>STP-310025</t>
  </si>
  <si>
    <t>VR204-A</t>
  </si>
  <si>
    <t>Насосно-смесительный узел для теплого пола ПРЯМОЙ KVS2,6  20 °С- 45 °С  "ViEiR"((8/1шт)</t>
  </si>
  <si>
    <t>7 416.35 руб.</t>
  </si>
  <si>
    <t>STP-310026</t>
  </si>
  <si>
    <t>VR204-B</t>
  </si>
  <si>
    <t>Насосно-смесительный узел для теплого пола СО СМЕЩЕНИЕМ KVS2,6  20 °С- 45 °С  "ViEiR"((8/1шт)</t>
  </si>
  <si>
    <t>Уточняйте</t>
  </si>
  <si>
    <t>STP-310017</t>
  </si>
  <si>
    <t>VR204A-F</t>
  </si>
  <si>
    <t>Насосно-смесительный узел для теплого пола KVS2,6  20 °С- 45 °С   ViEiR ((10/1шт)</t>
  </si>
  <si>
    <t>8 917.13 руб.</t>
  </si>
  <si>
    <t>STP-310010</t>
  </si>
  <si>
    <t>VR204-F</t>
  </si>
  <si>
    <t>Насосно-смес узел VR  с термосмес кл. 35"-60" монтаж длина 130-180мм (1/10шт)</t>
  </si>
  <si>
    <t>STP-310011</t>
  </si>
  <si>
    <t>VR206</t>
  </si>
  <si>
    <t>Насосно-смес узел VIEIR с термоголовкой 20-60*С без насоса монтаж длина 130мм, бок подвод (1/10шт)</t>
  </si>
  <si>
    <t>14 586.53 руб.</t>
  </si>
  <si>
    <t>STP-310012</t>
  </si>
  <si>
    <t>VR207</t>
  </si>
  <si>
    <t xml:space="preserve">Насосно-смес узел VIEIR с термосмес клапаном без насоса унив монтаж длина 130-180мм, боковой подвод </t>
  </si>
  <si>
    <t>13 630.99 руб.</t>
  </si>
  <si>
    <t>STP-310013</t>
  </si>
  <si>
    <t>VR208</t>
  </si>
  <si>
    <t>Насосно-смес узел VIEIR с термоголовкой без насоса монтаж длина 130мм, боковой подвод (1/5шт)</t>
  </si>
  <si>
    <t>12 487.63 руб.</t>
  </si>
  <si>
    <t>VER-000279</t>
  </si>
  <si>
    <t>VR225</t>
  </si>
  <si>
    <t>Насосно-смесительный узел с 4-х ходовым термостатическим клапаном"ViEiR"(5/1шт)</t>
  </si>
  <si>
    <t>11 714.45 руб.</t>
  </si>
  <si>
    <t>VER-000280</t>
  </si>
  <si>
    <t>VR226</t>
  </si>
  <si>
    <t>Насосно-смесительный узел с 4-х ходовым термостатическим клапаном"ViEiR"(10/1шт)</t>
  </si>
  <si>
    <t>9 300.07 руб.</t>
  </si>
  <si>
    <t>VER-000435</t>
  </si>
  <si>
    <t>VR240</t>
  </si>
  <si>
    <t>Насосно-смесительный узел для теплого пола"  "ViEiR"((5/1шт)</t>
  </si>
  <si>
    <t>12 411.04 руб.</t>
  </si>
  <si>
    <t>STP-310015</t>
  </si>
  <si>
    <t>VRT15</t>
  </si>
  <si>
    <t>Терморегулирующий монтажный комплект ViEiR (1/20шт)</t>
  </si>
  <si>
    <t>3 224.03 руб.</t>
  </si>
  <si>
    <t>RAR-120041</t>
  </si>
  <si>
    <t>VRT16</t>
  </si>
  <si>
    <t>Терморегулирующий монтажный комплект  (20/1шт)  ViEiR</t>
  </si>
  <si>
    <t>STP-310003</t>
  </si>
  <si>
    <t>VR176</t>
  </si>
  <si>
    <t>Трехходовой смесительный клапан 3/4" VR (1/30шт)</t>
  </si>
  <si>
    <t>2 044.19 руб.</t>
  </si>
  <si>
    <t>STP-310004</t>
  </si>
  <si>
    <t>VR177</t>
  </si>
  <si>
    <t>Трехходовой смесительный клапан 1" VR (1/30шт)</t>
  </si>
  <si>
    <t>2 221.08 руб.</t>
  </si>
  <si>
    <t>STP-310005</t>
  </si>
  <si>
    <t>VR178</t>
  </si>
  <si>
    <t>Трехходовой смесительный клапан 1 1/4" VR (1/30шт)</t>
  </si>
  <si>
    <t>2 802.79 руб.</t>
  </si>
  <si>
    <t>STP-310007</t>
  </si>
  <si>
    <t>VR201</t>
  </si>
  <si>
    <t>Термостатический смесительный клапан 1" (35-60℃, KVS4,5)  VR (1/30шт)</t>
  </si>
  <si>
    <t>4 633.63 руб.</t>
  </si>
  <si>
    <t>STP-310008</t>
  </si>
  <si>
    <t>VR290</t>
  </si>
  <si>
    <t>Термоголовка с погружным датчиком 20-60 °С  ViEiR (1/50шт)</t>
  </si>
  <si>
    <t>1 174.36 руб.</t>
  </si>
  <si>
    <t>STP-310006</t>
  </si>
  <si>
    <t>VR291</t>
  </si>
  <si>
    <t>Клапан трехходовой смесительный 1" VR (1/30шт)</t>
  </si>
  <si>
    <t>2 611.32 руб.</t>
  </si>
  <si>
    <t>ZGR-000088</t>
  </si>
  <si>
    <t>QS-6402</t>
  </si>
  <si>
    <t>Насосно-смесительный узел ZEGOR с нижним подводом, монтажная длина 130-180 мм (1/6шт)</t>
  </si>
  <si>
    <t>8 592.48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</si>
</sst>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a5fad412_86a5_11e9_8101_003048fd731b_cbd0a3cd_27ac_11ed_a30e_00259070b4871.jpeg"/><Relationship Id="rId2" Type="http://schemas.openxmlformats.org/officeDocument/2006/relationships/image" Target="../media/65637da0_0b65_11ec_831e_003048fd731b_ab6a8835_27ae_11ed_a30e_00259070b4872.jpeg"/><Relationship Id="rId3" Type="http://schemas.openxmlformats.org/officeDocument/2006/relationships/image" Target="../media/a5fad417_86a5_11e9_8101_003048fd731b_ab6a883c_27ae_11ed_a30e_00259070b4873.jpeg"/><Relationship Id="rId4" Type="http://schemas.openxmlformats.org/officeDocument/2006/relationships/image" Target="../media/a5fad440_86a5_11e9_8101_003048fd731b_cbd0a3c6_27ac_11ed_a30e_00259070b4874.jpeg"/><Relationship Id="rId5" Type="http://schemas.openxmlformats.org/officeDocument/2006/relationships/image" Target="../media/a5fad442_86a5_11e9_8101_003048fd731b_cbd0a3bf_27ac_11ed_a30e_00259070b4875.jpeg"/><Relationship Id="rId6" Type="http://schemas.openxmlformats.org/officeDocument/2006/relationships/image" Target="../media/a5fad434_86a5_11e9_8101_003048fd731b_ab6a8841_27ae_11ed_a30e_00259070b4876.jpeg"/><Relationship Id="rId7" Type="http://schemas.openxmlformats.org/officeDocument/2006/relationships/image" Target="../media/a5fad437_86a5_11e9_8101_003048fd731b_ab6a8848_27ae_11ed_a30e_00259070b4877.jpeg"/><Relationship Id="rId8" Type="http://schemas.openxmlformats.org/officeDocument/2006/relationships/image" Target="../media/a5fad43a_86a5_11e9_8101_003048fd731b_ab6a884f_27ae_11ed_a30e_00259070b4878.jpeg"/><Relationship Id="rId9" Type="http://schemas.openxmlformats.org/officeDocument/2006/relationships/image" Target="../media/a5fad43d_86a5_11e9_8101_003048fd731b_ab6a8856_27ae_11ed_a30e_00259070b4879.jpeg"/><Relationship Id="rId10" Type="http://schemas.openxmlformats.org/officeDocument/2006/relationships/image" Target="../media/a5fad400_86a5_11e9_8101_003048fd731b_ab6a8864_27ae_11ed_a30e_00259070b48710.jpeg"/><Relationship Id="rId11" Type="http://schemas.openxmlformats.org/officeDocument/2006/relationships/image" Target="../media/a5fad3f8_86a5_11e9_8101_003048fd731b_ab6a8872_27ae_11ed_a30e_00259070b48711.jpeg"/><Relationship Id="rId12" Type="http://schemas.openxmlformats.org/officeDocument/2006/relationships/image" Target="../media/a5fad3fc_86a5_11e9_8101_003048fd731b_ab6a886b_27ae_11ed_a30e_00259070b48712.jpeg"/><Relationship Id="rId13" Type="http://schemas.openxmlformats.org/officeDocument/2006/relationships/image" Target="../media/a5fad432_86a5_11e9_8101_003048fd731b_3d7c0734_0312_11ef_a5a4_047c1617b14313.jpeg"/><Relationship Id="rId14" Type="http://schemas.openxmlformats.org/officeDocument/2006/relationships/image" Target="../media/a5fad42b_86a5_11e9_8101_003048fd731b_3d7c0738_0312_11ef_a5a4_047c1617b14314.jpeg"/><Relationship Id="rId15" Type="http://schemas.openxmlformats.org/officeDocument/2006/relationships/image" Target="../media/a5fad42f_86a5_11e9_8101_003048fd731b_3d7c0740_0312_11ef_a5a4_047c1617b14315.jpeg"/><Relationship Id="rId16" Type="http://schemas.openxmlformats.org/officeDocument/2006/relationships/image" Target="../media/a5fad419_86a5_11e9_8101_003048fd731b_ab6a888e_27ae_11ed_a30e_00259070b48716.jpeg"/><Relationship Id="rId17" Type="http://schemas.openxmlformats.org/officeDocument/2006/relationships/image" Target="../media/a5fad422_86a5_11e9_8101_003048fd731b_ab6a88a3_27ae_11ed_a30e_00259070b48717.jpeg"/><Relationship Id="rId18" Type="http://schemas.openxmlformats.org/officeDocument/2006/relationships/image" Target="../media/a5fad403_86a5_11e9_8101_003048fd731b_ab6a8879_27ae_11ed_a30e_00259070b48718.jpeg"/><Relationship Id="rId19" Type="http://schemas.openxmlformats.org/officeDocument/2006/relationships/image" Target="../media/a5fad407_86a5_11e9_8101_003048fd731b_ab6a8887_27ae_11ed_a30e_00259070b48719.jpeg"/><Relationship Id="rId20" Type="http://schemas.openxmlformats.org/officeDocument/2006/relationships/image" Target="../media/a5fad40b_86a5_11e9_8101_003048fd731b_ab6a8880_27ae_11ed_a30e_00259070b48720.jpeg"/><Relationship Id="rId21" Type="http://schemas.openxmlformats.org/officeDocument/2006/relationships/image" Target="../media/a5fad449_86a5_11e9_8101_003048fd731b_cbd0a3b3_27ac_11ed_a30e_00259070b48721.jpeg"/><Relationship Id="rId22" Type="http://schemas.openxmlformats.org/officeDocument/2006/relationships/image" Target="../media/1fcb310e_5f91_11eb_822d_003048fd731b_cbd0a3ae_27ac_11ed_a30e_00259070b48722.jpeg"/><Relationship Id="rId23" Type="http://schemas.openxmlformats.org/officeDocument/2006/relationships/image" Target="../media/a5fad445_86a5_11e9_8101_003048fd731b_cbd0a3ad_27ac_11ed_a30e_00259070b48723.jpeg"/><Relationship Id="rId24" Type="http://schemas.openxmlformats.org/officeDocument/2006/relationships/image" Target="../media/19176348_f3c8_11eb_82ff_003048fd731b_cbd0a3a3_27ac_11ed_a30e_00259070b48724.jpeg"/><Relationship Id="rId25" Type="http://schemas.openxmlformats.org/officeDocument/2006/relationships/image" Target="../media/1917634a_f3c8_11eb_82ff_003048fd731b_cbd0a3a8_27ac_11ed_a30e_00259070b48725.jpeg"/><Relationship Id="rId26" Type="http://schemas.openxmlformats.org/officeDocument/2006/relationships/image" Target="../media/1fcb3110_5f91_11eb_822d_003048fd731b_7e577789_c05c_11ee_a549_047c1617b14326.jpeg"/><Relationship Id="rId27" Type="http://schemas.openxmlformats.org/officeDocument/2006/relationships/image" Target="../media/3c8d8c24_68f5_11ea_8111_003048fd731b_cbd0a3b2_27ac_11ed_a30e_00259070b48727.jpeg"/><Relationship Id="rId28" Type="http://schemas.openxmlformats.org/officeDocument/2006/relationships/image" Target="../media/3c8d8c26_68f5_11ea_8111_003048fd731b_cbd0a3b1_27ac_11ed_a30e_00259070b48728.jpeg"/><Relationship Id="rId29" Type="http://schemas.openxmlformats.org/officeDocument/2006/relationships/image" Target="../media/3c8d8c28_68f5_11ea_8111_003048fd731b_cbd0a3b0_27ac_11ed_a30e_00259070b48729.jpeg"/><Relationship Id="rId30" Type="http://schemas.openxmlformats.org/officeDocument/2006/relationships/image" Target="../media/f2cfaacb_c446_11ec_a27f_00259070b487_7e57778a_c05c_11ee_a549_047c1617b14330.jpeg"/><Relationship Id="rId31" Type="http://schemas.openxmlformats.org/officeDocument/2006/relationships/image" Target="../media/f2cfaacd_c446_11ec_a27f_00259070b487_7e57778c_c05c_11ee_a549_047c1617b14331.jpeg"/><Relationship Id="rId32" Type="http://schemas.openxmlformats.org/officeDocument/2006/relationships/image" Target="../media/a0751dff_0af9_11ee_a45c_047c1617b143_7e57778e_c05c_11ee_a549_047c1617b14332.jpeg"/><Relationship Id="rId33" Type="http://schemas.openxmlformats.org/officeDocument/2006/relationships/image" Target="../media/5eb5c5ea_7c9e_11ea_8111_003048fd731b_cbd0a3b6_27ac_11ed_a30e_00259070b48733.jpeg"/><Relationship Id="rId34" Type="http://schemas.openxmlformats.org/officeDocument/2006/relationships/image" Target="../media/1fcb30da_5f91_11eb_822d_003048fd731b_7e577793_c05c_11ee_a549_047c1617b14334.jpeg"/><Relationship Id="rId35" Type="http://schemas.openxmlformats.org/officeDocument/2006/relationships/image" Target="../media/a5fad44d_86a5_11e9_8101_003048fd731b_cbd0a3b9_27ac_11ed_a30e_00259070b48735.jpeg"/><Relationship Id="rId36" Type="http://schemas.openxmlformats.org/officeDocument/2006/relationships/image" Target="../media/a5fad45d_86a5_11e9_8101_003048fd731b_cbd0a3be_27ac_11ed_a30e_00259070b48736.jpeg"/><Relationship Id="rId37" Type="http://schemas.openxmlformats.org/officeDocument/2006/relationships/image" Target="../media/a5fad461_86a5_11e9_8101_003048fd731b_cbd0a3ba_27ac_11ed_a30e_00259070b48737.jpeg"/><Relationship Id="rId38" Type="http://schemas.openxmlformats.org/officeDocument/2006/relationships/image" Target="../media/a5fad459_86a5_11e9_8101_003048fd731b_cbd0a3bc_27ac_11ed_a30e_00259070b48738.jpeg"/><Relationship Id="rId39" Type="http://schemas.openxmlformats.org/officeDocument/2006/relationships/image" Target="../media/5540d78d_f5a0_11eb_8302_003048fd731b_a1555453_602e_11ec_a20b_00259070b4873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01" descr="Image_3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02" descr="Image_3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303" descr="Image_30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4" name="Image_304" descr="Image_30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5" name="Image_305" descr="Image_30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6" name="Image_306" descr="Image_30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7" name="Image_307" descr="Image_30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8" name="Image_308" descr="Image_30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9" name="Image_309" descr="Image_30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10" name="Image_310" descr="Image_3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11</xdr:row>
      <xdr:rowOff>95250</xdr:rowOff>
    </xdr:from>
    <xdr:ext cx="1143000" cy="1143000"/>
    <xdr:pic>
      <xdr:nvPicPr>
        <xdr:cNvPr id="11" name="Image_311" descr="Image_3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12</xdr:row>
      <xdr:rowOff>95250</xdr:rowOff>
    </xdr:from>
    <xdr:ext cx="1143000" cy="1143000"/>
    <xdr:pic>
      <xdr:nvPicPr>
        <xdr:cNvPr id="12" name="Image_312" descr="Image_3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13" name="Image_313" descr="Image_3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14" name="Image_314" descr="Image_31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15" name="Image_315" descr="Image_31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16" name="Image_316" descr="Image_31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17" name="Image_317" descr="Image_31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8" name="Image_318" descr="Image_318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9" name="Image_319" descr="Image_31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20" name="Image_320" descr="Image_320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26</xdr:row>
      <xdr:rowOff>95250</xdr:rowOff>
    </xdr:from>
    <xdr:ext cx="1143000" cy="1143000"/>
    <xdr:pic>
      <xdr:nvPicPr>
        <xdr:cNvPr id="21" name="Image_321" descr="Image_32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27</xdr:row>
      <xdr:rowOff>95250</xdr:rowOff>
    </xdr:from>
    <xdr:ext cx="1143000" cy="1143000"/>
    <xdr:pic>
      <xdr:nvPicPr>
        <xdr:cNvPr id="22" name="Image_322" descr="Image_3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23" name="Image_323" descr="Image_323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30</xdr:row>
      <xdr:rowOff>95250</xdr:rowOff>
    </xdr:from>
    <xdr:ext cx="1143000" cy="1143000"/>
    <xdr:pic>
      <xdr:nvPicPr>
        <xdr:cNvPr id="24" name="Image_324" descr="Image_324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25" name="Image_325" descr="Image_325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32</xdr:row>
      <xdr:rowOff>95250</xdr:rowOff>
    </xdr:from>
    <xdr:ext cx="1143000" cy="1143000"/>
    <xdr:pic>
      <xdr:nvPicPr>
        <xdr:cNvPr id="26" name="Image_326" descr="Image_32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34</xdr:row>
      <xdr:rowOff>95250</xdr:rowOff>
    </xdr:from>
    <xdr:ext cx="1143000" cy="1143000"/>
    <xdr:pic>
      <xdr:nvPicPr>
        <xdr:cNvPr id="27" name="Image_327" descr="Image_327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35</xdr:row>
      <xdr:rowOff>95250</xdr:rowOff>
    </xdr:from>
    <xdr:ext cx="1143000" cy="1143000"/>
    <xdr:pic>
      <xdr:nvPicPr>
        <xdr:cNvPr id="28" name="Image_328" descr="Image_328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95250</xdr:rowOff>
    </xdr:from>
    <xdr:ext cx="1143000" cy="1143000"/>
    <xdr:pic>
      <xdr:nvPicPr>
        <xdr:cNvPr id="29" name="Image_329" descr="Image_32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37</xdr:row>
      <xdr:rowOff>95250</xdr:rowOff>
    </xdr:from>
    <xdr:ext cx="1143000" cy="1143000"/>
    <xdr:pic>
      <xdr:nvPicPr>
        <xdr:cNvPr id="30" name="Image_330" descr="Image_330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38</xdr:row>
      <xdr:rowOff>95250</xdr:rowOff>
    </xdr:from>
    <xdr:ext cx="1143000" cy="1143000"/>
    <xdr:pic>
      <xdr:nvPicPr>
        <xdr:cNvPr id="31" name="Image_331" descr="Image_331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39</xdr:row>
      <xdr:rowOff>95250</xdr:rowOff>
    </xdr:from>
    <xdr:ext cx="1143000" cy="1143000"/>
    <xdr:pic>
      <xdr:nvPicPr>
        <xdr:cNvPr id="32" name="Image_332" descr="Image_33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40</xdr:row>
      <xdr:rowOff>95250</xdr:rowOff>
    </xdr:from>
    <xdr:ext cx="1143000" cy="1143000"/>
    <xdr:pic>
      <xdr:nvPicPr>
        <xdr:cNvPr id="33" name="Image_333" descr="Image_33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34" name="Image_334" descr="Image_33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42</xdr:row>
      <xdr:rowOff>95250</xdr:rowOff>
    </xdr:from>
    <xdr:ext cx="1143000" cy="1143000"/>
    <xdr:pic>
      <xdr:nvPicPr>
        <xdr:cNvPr id="35" name="Image_335" descr="Image_33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45</xdr:row>
      <xdr:rowOff>95250</xdr:rowOff>
    </xdr:from>
    <xdr:ext cx="1143000" cy="1143000"/>
    <xdr:pic>
      <xdr:nvPicPr>
        <xdr:cNvPr id="36" name="Image_336" descr="Image_33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37" name="Image_337" descr="Image_33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47</xdr:row>
      <xdr:rowOff>95250</xdr:rowOff>
    </xdr:from>
    <xdr:ext cx="1143000" cy="1143000"/>
    <xdr:pic>
      <xdr:nvPicPr>
        <xdr:cNvPr id="38" name="Image_338" descr="Image_338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48</xdr:row>
      <xdr:rowOff>95250</xdr:rowOff>
    </xdr:from>
    <xdr:ext cx="1143000" cy="1143000"/>
    <xdr:pic>
      <xdr:nvPicPr>
        <xdr:cNvPr id="39" name="Image_339" descr="Image_33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9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SUM(J2:J49)</f>
        <v>0</v>
      </c>
    </row>
    <row r="2" spans="1:10" customHeight="1" ht="105">
      <c r="A2" s="1"/>
      <c r="B2" s="1">
        <v>819351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I2*33591.00</f>
        <v>0</v>
      </c>
    </row>
    <row r="3" spans="1:10" customHeight="1" ht="105">
      <c r="A3" s="1"/>
      <c r="B3" s="1">
        <v>834814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19</v>
      </c>
      <c r="H3" s="1" t="s">
        <v>14</v>
      </c>
      <c r="I3" s="2"/>
      <c r="J3" s="5">
        <f>I3*36881.00</f>
        <v>0</v>
      </c>
    </row>
    <row r="4" spans="1:10" customHeight="1" ht="105">
      <c r="A4" s="1"/>
      <c r="B4" s="1">
        <v>819353</v>
      </c>
      <c r="C4" s="1" t="s">
        <v>20</v>
      </c>
      <c r="D4" s="1" t="s">
        <v>21</v>
      </c>
      <c r="E4" s="3" t="s">
        <v>22</v>
      </c>
      <c r="F4" s="1" t="s">
        <v>23</v>
      </c>
      <c r="G4" s="1" t="s">
        <v>19</v>
      </c>
      <c r="H4" s="1" t="s">
        <v>14</v>
      </c>
      <c r="I4" s="2"/>
      <c r="J4" s="5">
        <f>I4*39925.00</f>
        <v>0</v>
      </c>
    </row>
    <row r="5" spans="1:10" customHeight="1" ht="105">
      <c r="A5" s="1"/>
      <c r="B5" s="1">
        <v>819368</v>
      </c>
      <c r="C5" s="1" t="s">
        <v>24</v>
      </c>
      <c r="D5" s="1" t="s">
        <v>25</v>
      </c>
      <c r="E5" s="3" t="s">
        <v>26</v>
      </c>
      <c r="F5" s="1" t="s">
        <v>27</v>
      </c>
      <c r="G5" s="1" t="s">
        <v>28</v>
      </c>
      <c r="H5" s="1" t="s">
        <v>14</v>
      </c>
      <c r="I5" s="2"/>
      <c r="J5" s="5">
        <f>I5*27872.00</f>
        <v>0</v>
      </c>
    </row>
    <row r="6" spans="1:10" customHeight="1" ht="105">
      <c r="A6" s="1"/>
      <c r="B6" s="1">
        <v>819369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13</v>
      </c>
      <c r="H6" s="1" t="s">
        <v>14</v>
      </c>
      <c r="I6" s="2"/>
      <c r="J6" s="5">
        <f>I6*12562.00</f>
        <v>0</v>
      </c>
    </row>
    <row r="7" spans="1:10" customHeight="1" ht="105">
      <c r="A7" s="1"/>
      <c r="B7" s="1">
        <v>819364</v>
      </c>
      <c r="C7" s="1" t="s">
        <v>33</v>
      </c>
      <c r="D7" s="1" t="s">
        <v>34</v>
      </c>
      <c r="E7" s="3" t="s">
        <v>35</v>
      </c>
      <c r="F7" s="1" t="s">
        <v>36</v>
      </c>
      <c r="G7" s="1" t="s">
        <v>19</v>
      </c>
      <c r="H7" s="1" t="s">
        <v>14</v>
      </c>
      <c r="I7" s="2"/>
      <c r="J7" s="5">
        <f>I7*16652.00</f>
        <v>0</v>
      </c>
    </row>
    <row r="8" spans="1:10" customHeight="1" ht="105">
      <c r="A8" s="1"/>
      <c r="B8" s="1">
        <v>819365</v>
      </c>
      <c r="C8" s="1" t="s">
        <v>37</v>
      </c>
      <c r="D8" s="1" t="s">
        <v>38</v>
      </c>
      <c r="E8" s="3" t="s">
        <v>39</v>
      </c>
      <c r="F8" s="1" t="s">
        <v>36</v>
      </c>
      <c r="G8" s="1" t="s">
        <v>28</v>
      </c>
      <c r="H8" s="1" t="s">
        <v>14</v>
      </c>
      <c r="I8" s="2"/>
      <c r="J8" s="5">
        <f>I8*16652.00</f>
        <v>0</v>
      </c>
    </row>
    <row r="9" spans="1:10" customHeight="1" ht="105">
      <c r="A9" s="1"/>
      <c r="B9" s="1">
        <v>819366</v>
      </c>
      <c r="C9" s="1" t="s">
        <v>40</v>
      </c>
      <c r="D9" s="1" t="s">
        <v>41</v>
      </c>
      <c r="E9" s="3" t="s">
        <v>42</v>
      </c>
      <c r="F9" s="1" t="s">
        <v>43</v>
      </c>
      <c r="G9" s="1" t="s">
        <v>19</v>
      </c>
      <c r="H9" s="1" t="s">
        <v>14</v>
      </c>
      <c r="I9" s="2"/>
      <c r="J9" s="5">
        <f>I9*11336.00</f>
        <v>0</v>
      </c>
    </row>
    <row r="10" spans="1:10" customHeight="1" ht="105">
      <c r="A10" s="1"/>
      <c r="B10" s="1">
        <v>819367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19</v>
      </c>
      <c r="H10" s="1" t="s">
        <v>14</v>
      </c>
      <c r="I10" s="2"/>
      <c r="J10" s="5">
        <f>I10*12093.00</f>
        <v>0</v>
      </c>
    </row>
    <row r="11" spans="1:10" customHeight="1" ht="105">
      <c r="A11" s="1"/>
      <c r="B11" s="1">
        <v>819346</v>
      </c>
      <c r="C11" s="1" t="s">
        <v>48</v>
      </c>
      <c r="D11" s="1" t="s">
        <v>49</v>
      </c>
      <c r="E11" s="3" t="s">
        <v>50</v>
      </c>
      <c r="F11" s="1" t="s">
        <v>51</v>
      </c>
      <c r="G11" s="1" t="s">
        <v>13</v>
      </c>
      <c r="H11" s="1" t="s">
        <v>14</v>
      </c>
      <c r="I11" s="2"/>
      <c r="J11" s="5">
        <f>I11*1964.00</f>
        <v>0</v>
      </c>
    </row>
    <row r="12" spans="1:10" customHeight="1" ht="105">
      <c r="A12" s="1"/>
      <c r="B12" s="1">
        <v>819344</v>
      </c>
      <c r="C12" s="1" t="s">
        <v>52</v>
      </c>
      <c r="D12" s="1" t="s">
        <v>53</v>
      </c>
      <c r="E12" s="3" t="s">
        <v>54</v>
      </c>
      <c r="F12" s="1" t="s">
        <v>55</v>
      </c>
      <c r="G12" s="1" t="s">
        <v>28</v>
      </c>
      <c r="H12" s="1" t="s">
        <v>14</v>
      </c>
      <c r="I12" s="2"/>
      <c r="J12" s="5">
        <f>I12*6292.00</f>
        <v>0</v>
      </c>
    </row>
    <row r="13" spans="1:10" customHeight="1" ht="105">
      <c r="A13" s="1"/>
      <c r="B13" s="1">
        <v>819345</v>
      </c>
      <c r="C13" s="1" t="s">
        <v>56</v>
      </c>
      <c r="D13" s="1" t="s">
        <v>57</v>
      </c>
      <c r="E13" s="3" t="s">
        <v>58</v>
      </c>
      <c r="F13" s="1" t="s">
        <v>59</v>
      </c>
      <c r="G13" s="1" t="s">
        <v>28</v>
      </c>
      <c r="H13" s="1" t="s">
        <v>14</v>
      </c>
      <c r="I13" s="2"/>
      <c r="J13" s="5">
        <f>I13*5302.00</f>
        <v>0</v>
      </c>
    </row>
    <row r="14" spans="1:10" customHeight="1" ht="105">
      <c r="A14" s="1"/>
      <c r="B14" s="1">
        <v>819363</v>
      </c>
      <c r="C14" s="1" t="s">
        <v>60</v>
      </c>
      <c r="D14" s="1" t="s">
        <v>61</v>
      </c>
      <c r="E14" s="3" t="s">
        <v>62</v>
      </c>
      <c r="F14" s="1" t="s">
        <v>63</v>
      </c>
      <c r="G14" s="1" t="s">
        <v>19</v>
      </c>
      <c r="H14" s="1" t="s">
        <v>14</v>
      </c>
      <c r="I14" s="2"/>
      <c r="J14" s="5">
        <f>I14*41266.00</f>
        <v>0</v>
      </c>
    </row>
    <row r="15" spans="1:10" customHeight="1" ht="53">
      <c r="A15" s="1"/>
      <c r="B15" s="1">
        <v>819360</v>
      </c>
      <c r="C15" s="1" t="s">
        <v>64</v>
      </c>
      <c r="D15" s="1" t="s">
        <v>65</v>
      </c>
      <c r="E15" s="3" t="s">
        <v>66</v>
      </c>
      <c r="F15" s="1" t="s">
        <v>67</v>
      </c>
      <c r="G15" s="1" t="s">
        <v>19</v>
      </c>
      <c r="H15" s="1" t="s">
        <v>14</v>
      </c>
      <c r="I15" s="2"/>
      <c r="J15" s="5">
        <f>I15*24717.00</f>
        <v>0</v>
      </c>
    </row>
    <row r="16" spans="1:10" customHeight="1" ht="53">
      <c r="A16" s="1"/>
      <c r="B16" s="1">
        <v>819361</v>
      </c>
      <c r="C16" s="1" t="s">
        <v>68</v>
      </c>
      <c r="D16" s="1" t="s">
        <v>69</v>
      </c>
      <c r="E16" s="3" t="s">
        <v>70</v>
      </c>
      <c r="F16" s="1" t="s">
        <v>67</v>
      </c>
      <c r="G16" s="1" t="s">
        <v>19</v>
      </c>
      <c r="H16" s="1" t="s">
        <v>14</v>
      </c>
      <c r="I16" s="2"/>
      <c r="J16" s="5">
        <f>I16*24717.00</f>
        <v>0</v>
      </c>
    </row>
    <row r="17" spans="1:10" customHeight="1" ht="105">
      <c r="A17" s="1"/>
      <c r="B17" s="1">
        <v>819362</v>
      </c>
      <c r="C17" s="1" t="s">
        <v>71</v>
      </c>
      <c r="D17" s="1" t="s">
        <v>72</v>
      </c>
      <c r="E17" s="3" t="s">
        <v>73</v>
      </c>
      <c r="F17" s="1" t="s">
        <v>74</v>
      </c>
      <c r="G17" s="1" t="s">
        <v>19</v>
      </c>
      <c r="H17" s="1" t="s">
        <v>14</v>
      </c>
      <c r="I17" s="2"/>
      <c r="J17" s="5">
        <f>I17*42386.00</f>
        <v>0</v>
      </c>
    </row>
    <row r="18" spans="1:10" customHeight="1" ht="35">
      <c r="A18" s="1"/>
      <c r="B18" s="1">
        <v>819354</v>
      </c>
      <c r="C18" s="1" t="s">
        <v>75</v>
      </c>
      <c r="D18" s="1" t="s">
        <v>76</v>
      </c>
      <c r="E18" s="3" t="s">
        <v>77</v>
      </c>
      <c r="F18" s="1" t="s">
        <v>78</v>
      </c>
      <c r="G18" s="1" t="s">
        <v>28</v>
      </c>
      <c r="H18" s="1" t="s">
        <v>14</v>
      </c>
      <c r="I18" s="2"/>
      <c r="J18" s="5">
        <f>I18*8488.00</f>
        <v>0</v>
      </c>
    </row>
    <row r="19" spans="1:10" customHeight="1" ht="35">
      <c r="A19" s="1"/>
      <c r="B19" s="1">
        <v>819355</v>
      </c>
      <c r="C19" s="1" t="s">
        <v>79</v>
      </c>
      <c r="D19" s="1" t="s">
        <v>80</v>
      </c>
      <c r="E19" s="3" t="s">
        <v>81</v>
      </c>
      <c r="F19" s="1" t="s">
        <v>82</v>
      </c>
      <c r="G19" s="1" t="s">
        <v>28</v>
      </c>
      <c r="H19" s="1" t="s">
        <v>14</v>
      </c>
      <c r="I19" s="2"/>
      <c r="J19" s="5">
        <f>I19*8097.00</f>
        <v>0</v>
      </c>
    </row>
    <row r="20" spans="1:10" customHeight="1" ht="35">
      <c r="A20" s="1"/>
      <c r="B20" s="1">
        <v>819356</v>
      </c>
      <c r="C20" s="1" t="s">
        <v>83</v>
      </c>
      <c r="D20" s="1" t="s">
        <v>84</v>
      </c>
      <c r="E20" s="3" t="s">
        <v>85</v>
      </c>
      <c r="F20" s="1" t="s">
        <v>86</v>
      </c>
      <c r="G20" s="1" t="s">
        <v>28</v>
      </c>
      <c r="H20" s="1" t="s">
        <v>14</v>
      </c>
      <c r="I20" s="2"/>
      <c r="J20" s="5">
        <f>I20*9444.00</f>
        <v>0</v>
      </c>
    </row>
    <row r="21" spans="1:10" customHeight="1" ht="35">
      <c r="A21" s="1"/>
      <c r="B21" s="1">
        <v>819357</v>
      </c>
      <c r="C21" s="1" t="s">
        <v>87</v>
      </c>
      <c r="D21" s="1" t="s">
        <v>88</v>
      </c>
      <c r="E21" s="3" t="s">
        <v>89</v>
      </c>
      <c r="F21" s="1" t="s">
        <v>90</v>
      </c>
      <c r="G21" s="1" t="s">
        <v>19</v>
      </c>
      <c r="H21" s="1" t="s">
        <v>14</v>
      </c>
      <c r="I21" s="2"/>
      <c r="J21" s="5">
        <f>I21*9299.00</f>
        <v>0</v>
      </c>
    </row>
    <row r="22" spans="1:10" customHeight="1" ht="35">
      <c r="A22" s="1"/>
      <c r="B22" s="1">
        <v>819358</v>
      </c>
      <c r="C22" s="1" t="s">
        <v>91</v>
      </c>
      <c r="D22" s="1" t="s">
        <v>92</v>
      </c>
      <c r="E22" s="3" t="s">
        <v>93</v>
      </c>
      <c r="F22" s="1" t="s">
        <v>94</v>
      </c>
      <c r="G22" s="1" t="s">
        <v>19</v>
      </c>
      <c r="H22" s="1" t="s">
        <v>14</v>
      </c>
      <c r="I22" s="2"/>
      <c r="J22" s="5">
        <f>I22*9108.00</f>
        <v>0</v>
      </c>
    </row>
    <row r="23" spans="1:10" customHeight="1" ht="35">
      <c r="A23" s="1"/>
      <c r="B23" s="1">
        <v>819359</v>
      </c>
      <c r="C23" s="1" t="s">
        <v>95</v>
      </c>
      <c r="D23" s="1" t="s">
        <v>96</v>
      </c>
      <c r="E23" s="3" t="s">
        <v>97</v>
      </c>
      <c r="F23" s="1" t="s">
        <v>98</v>
      </c>
      <c r="G23" s="1" t="s">
        <v>19</v>
      </c>
      <c r="H23" s="1" t="s">
        <v>14</v>
      </c>
      <c r="I23" s="2"/>
      <c r="J23" s="5">
        <f>I23*10603.00</f>
        <v>0</v>
      </c>
    </row>
    <row r="24" spans="1:10" customHeight="1" ht="105">
      <c r="A24" s="1"/>
      <c r="B24" s="1">
        <v>819347</v>
      </c>
      <c r="C24" s="1" t="s">
        <v>99</v>
      </c>
      <c r="D24" s="1" t="s">
        <v>100</v>
      </c>
      <c r="E24" s="3" t="s">
        <v>101</v>
      </c>
      <c r="F24" s="1" t="s">
        <v>102</v>
      </c>
      <c r="G24" s="1" t="s">
        <v>28</v>
      </c>
      <c r="H24" s="1" t="s">
        <v>14</v>
      </c>
      <c r="I24" s="2"/>
      <c r="J24" s="5">
        <f>I24*7273.00</f>
        <v>0</v>
      </c>
    </row>
    <row r="25" spans="1:10" customHeight="1" ht="105">
      <c r="A25" s="1"/>
      <c r="B25" s="1">
        <v>819348</v>
      </c>
      <c r="C25" s="1" t="s">
        <v>103</v>
      </c>
      <c r="D25" s="1" t="s">
        <v>104</v>
      </c>
      <c r="E25" s="3" t="s">
        <v>105</v>
      </c>
      <c r="F25" s="1" t="s">
        <v>106</v>
      </c>
      <c r="G25" s="1" t="s">
        <v>28</v>
      </c>
      <c r="H25" s="1" t="s">
        <v>14</v>
      </c>
      <c r="I25" s="2"/>
      <c r="J25" s="5">
        <f>I25*8049.00</f>
        <v>0</v>
      </c>
    </row>
    <row r="26" spans="1:10" customHeight="1" ht="105">
      <c r="A26" s="1"/>
      <c r="B26" s="1">
        <v>819349</v>
      </c>
      <c r="C26" s="1" t="s">
        <v>107</v>
      </c>
      <c r="D26" s="1" t="s">
        <v>108</v>
      </c>
      <c r="E26" s="3" t="s">
        <v>109</v>
      </c>
      <c r="F26" s="1" t="s">
        <v>110</v>
      </c>
      <c r="G26" s="1" t="s">
        <v>13</v>
      </c>
      <c r="H26" s="1" t="s">
        <v>14</v>
      </c>
      <c r="I26" s="2"/>
      <c r="J26" s="5">
        <f>I26*7513.00</f>
        <v>0</v>
      </c>
    </row>
    <row r="27" spans="1:10" customHeight="1" ht="105">
      <c r="A27" s="1"/>
      <c r="B27" s="1">
        <v>819371</v>
      </c>
      <c r="C27" s="1" t="s">
        <v>111</v>
      </c>
      <c r="D27" s="1" t="s">
        <v>112</v>
      </c>
      <c r="E27" s="3" t="s">
        <v>113</v>
      </c>
      <c r="F27" s="1" t="s">
        <v>114</v>
      </c>
      <c r="G27" s="1" t="s">
        <v>19</v>
      </c>
      <c r="H27" s="1" t="s">
        <v>14</v>
      </c>
      <c r="I27" s="2"/>
      <c r="J27" s="5">
        <f>I27*25688.26</f>
        <v>0</v>
      </c>
    </row>
    <row r="28" spans="1:10" customHeight="1" ht="53">
      <c r="A28" s="1"/>
      <c r="B28" s="1">
        <v>834444</v>
      </c>
      <c r="C28" s="1" t="s">
        <v>115</v>
      </c>
      <c r="D28" s="1" t="s">
        <v>116</v>
      </c>
      <c r="E28" s="3" t="s">
        <v>117</v>
      </c>
      <c r="F28" s="1" t="s">
        <v>118</v>
      </c>
      <c r="G28" s="1" t="s">
        <v>19</v>
      </c>
      <c r="H28" s="1" t="s">
        <v>14</v>
      </c>
      <c r="I28" s="2"/>
      <c r="J28" s="5">
        <f>I28*8902.54</f>
        <v>0</v>
      </c>
    </row>
    <row r="29" spans="1:10" customHeight="1" ht="53">
      <c r="A29" s="1"/>
      <c r="B29" s="1">
        <v>827845</v>
      </c>
      <c r="C29" s="1" t="s">
        <v>119</v>
      </c>
      <c r="D29" s="1" t="s">
        <v>120</v>
      </c>
      <c r="E29" s="3" t="s">
        <v>121</v>
      </c>
      <c r="F29" s="1" t="s">
        <v>118</v>
      </c>
      <c r="G29" s="1" t="s">
        <v>19</v>
      </c>
      <c r="H29" s="1" t="s">
        <v>14</v>
      </c>
      <c r="I29" s="2"/>
      <c r="J29" s="5">
        <f>I29*8902.54</f>
        <v>0</v>
      </c>
    </row>
    <row r="30" spans="1:10" customHeight="1" ht="105">
      <c r="A30" s="1"/>
      <c r="B30" s="1">
        <v>819370</v>
      </c>
      <c r="C30" s="1" t="s">
        <v>122</v>
      </c>
      <c r="D30" s="1" t="s">
        <v>123</v>
      </c>
      <c r="E30" s="3" t="s">
        <v>124</v>
      </c>
      <c r="F30" s="1" t="s">
        <v>125</v>
      </c>
      <c r="G30" s="1" t="s">
        <v>19</v>
      </c>
      <c r="H30" s="1" t="s">
        <v>14</v>
      </c>
      <c r="I30" s="2"/>
      <c r="J30" s="5">
        <f>I30*7498.41</f>
        <v>0</v>
      </c>
    </row>
    <row r="31" spans="1:10" customHeight="1" ht="105">
      <c r="A31" s="1"/>
      <c r="B31" s="1">
        <v>834513</v>
      </c>
      <c r="C31" s="1" t="s">
        <v>126</v>
      </c>
      <c r="D31" s="1" t="s">
        <v>127</v>
      </c>
      <c r="E31" s="3" t="s">
        <v>128</v>
      </c>
      <c r="F31" s="1" t="s">
        <v>129</v>
      </c>
      <c r="G31" s="1" t="s">
        <v>19</v>
      </c>
      <c r="H31" s="1" t="s">
        <v>14</v>
      </c>
      <c r="I31" s="2"/>
      <c r="J31" s="5">
        <f>I31*7416.35</f>
        <v>0</v>
      </c>
    </row>
    <row r="32" spans="1:10" customHeight="1" ht="105">
      <c r="A32" s="1"/>
      <c r="B32" s="1">
        <v>834514</v>
      </c>
      <c r="C32" s="1" t="s">
        <v>130</v>
      </c>
      <c r="D32" s="1" t="s">
        <v>131</v>
      </c>
      <c r="E32" s="3" t="s">
        <v>132</v>
      </c>
      <c r="F32" s="1" t="s">
        <v>129</v>
      </c>
      <c r="G32" s="1" t="s">
        <v>133</v>
      </c>
      <c r="H32" s="1" t="s">
        <v>14</v>
      </c>
      <c r="I32" s="2"/>
      <c r="J32" s="5">
        <f>I32*7416.35</f>
        <v>0</v>
      </c>
    </row>
    <row r="33" spans="1:10" customHeight="1" ht="53">
      <c r="A33" s="1"/>
      <c r="B33" s="1">
        <v>834445</v>
      </c>
      <c r="C33" s="1" t="s">
        <v>134</v>
      </c>
      <c r="D33" s="1" t="s">
        <v>135</v>
      </c>
      <c r="E33" s="3" t="s">
        <v>136</v>
      </c>
      <c r="F33" s="1" t="s">
        <v>137</v>
      </c>
      <c r="G33" s="1" t="s">
        <v>133</v>
      </c>
      <c r="H33" s="1" t="s">
        <v>14</v>
      </c>
      <c r="I33" s="2"/>
      <c r="J33" s="5">
        <f>I33*8917.13</f>
        <v>0</v>
      </c>
    </row>
    <row r="34" spans="1:10" customHeight="1" ht="53">
      <c r="A34" s="1"/>
      <c r="B34" s="1">
        <v>824003</v>
      </c>
      <c r="C34" s="1" t="s">
        <v>138</v>
      </c>
      <c r="D34" s="1" t="s">
        <v>139</v>
      </c>
      <c r="E34" s="3" t="s">
        <v>140</v>
      </c>
      <c r="F34" s="1" t="s">
        <v>137</v>
      </c>
      <c r="G34" s="1" t="s">
        <v>19</v>
      </c>
      <c r="H34" s="1" t="s">
        <v>14</v>
      </c>
      <c r="I34" s="2"/>
      <c r="J34" s="5">
        <f>I34*8917.13</f>
        <v>0</v>
      </c>
    </row>
    <row r="35" spans="1:10" customHeight="1" ht="105">
      <c r="A35" s="1"/>
      <c r="B35" s="1">
        <v>825274</v>
      </c>
      <c r="C35" s="1" t="s">
        <v>141</v>
      </c>
      <c r="D35" s="1" t="s">
        <v>142</v>
      </c>
      <c r="E35" s="3" t="s">
        <v>143</v>
      </c>
      <c r="F35" s="1" t="s">
        <v>144</v>
      </c>
      <c r="G35" s="1" t="s">
        <v>19</v>
      </c>
      <c r="H35" s="1" t="s">
        <v>14</v>
      </c>
      <c r="I35" s="2"/>
      <c r="J35" s="5">
        <f>I35*14586.53</f>
        <v>0</v>
      </c>
    </row>
    <row r="36" spans="1:10" customHeight="1" ht="105">
      <c r="A36" s="1"/>
      <c r="B36" s="1">
        <v>825275</v>
      </c>
      <c r="C36" s="1" t="s">
        <v>145</v>
      </c>
      <c r="D36" s="1" t="s">
        <v>146</v>
      </c>
      <c r="E36" s="3" t="s">
        <v>147</v>
      </c>
      <c r="F36" s="1" t="s">
        <v>148</v>
      </c>
      <c r="G36" s="1" t="s">
        <v>133</v>
      </c>
      <c r="H36" s="1" t="s">
        <v>14</v>
      </c>
      <c r="I36" s="2"/>
      <c r="J36" s="5">
        <f>I36*13630.99</f>
        <v>0</v>
      </c>
    </row>
    <row r="37" spans="1:10" customHeight="1" ht="105">
      <c r="A37" s="1"/>
      <c r="B37" s="1">
        <v>825276</v>
      </c>
      <c r="C37" s="1" t="s">
        <v>149</v>
      </c>
      <c r="D37" s="1" t="s">
        <v>150</v>
      </c>
      <c r="E37" s="3" t="s">
        <v>151</v>
      </c>
      <c r="F37" s="1" t="s">
        <v>152</v>
      </c>
      <c r="G37" s="1" t="s">
        <v>133</v>
      </c>
      <c r="H37" s="1" t="s">
        <v>14</v>
      </c>
      <c r="I37" s="2"/>
      <c r="J37" s="5">
        <f>I37*12487.63</f>
        <v>0</v>
      </c>
    </row>
    <row r="38" spans="1:10" customHeight="1" ht="105">
      <c r="A38" s="1"/>
      <c r="B38" s="1">
        <v>868494</v>
      </c>
      <c r="C38" s="1" t="s">
        <v>153</v>
      </c>
      <c r="D38" s="1" t="s">
        <v>154</v>
      </c>
      <c r="E38" s="3" t="s">
        <v>155</v>
      </c>
      <c r="F38" s="1" t="s">
        <v>156</v>
      </c>
      <c r="G38" s="1" t="s">
        <v>19</v>
      </c>
      <c r="H38" s="1" t="s">
        <v>14</v>
      </c>
      <c r="I38" s="2"/>
      <c r="J38" s="5">
        <f>I38*11714.45</f>
        <v>0</v>
      </c>
    </row>
    <row r="39" spans="1:10" customHeight="1" ht="105">
      <c r="A39" s="1"/>
      <c r="B39" s="1">
        <v>868495</v>
      </c>
      <c r="C39" s="1" t="s">
        <v>157</v>
      </c>
      <c r="D39" s="1" t="s">
        <v>158</v>
      </c>
      <c r="E39" s="3" t="s">
        <v>159</v>
      </c>
      <c r="F39" s="1" t="s">
        <v>160</v>
      </c>
      <c r="G39" s="1" t="s">
        <v>19</v>
      </c>
      <c r="H39" s="1" t="s">
        <v>14</v>
      </c>
      <c r="I39" s="2"/>
      <c r="J39" s="5">
        <f>I39*9300.07</f>
        <v>0</v>
      </c>
    </row>
    <row r="40" spans="1:10" customHeight="1" ht="105">
      <c r="A40" s="1"/>
      <c r="B40" s="1">
        <v>878116</v>
      </c>
      <c r="C40" s="1" t="s">
        <v>161</v>
      </c>
      <c r="D40" s="1" t="s">
        <v>162</v>
      </c>
      <c r="E40" s="3" t="s">
        <v>163</v>
      </c>
      <c r="F40" s="1" t="s">
        <v>164</v>
      </c>
      <c r="G40" s="1" t="s">
        <v>19</v>
      </c>
      <c r="H40" s="1" t="s">
        <v>14</v>
      </c>
      <c r="I40" s="2"/>
      <c r="J40" s="5">
        <f>I40*12411.04</f>
        <v>0</v>
      </c>
    </row>
    <row r="41" spans="1:10" customHeight="1" ht="105">
      <c r="A41" s="1"/>
      <c r="B41" s="1">
        <v>826595</v>
      </c>
      <c r="C41" s="1" t="s">
        <v>165</v>
      </c>
      <c r="D41" s="1" t="s">
        <v>166</v>
      </c>
      <c r="E41" s="3" t="s">
        <v>167</v>
      </c>
      <c r="F41" s="1" t="s">
        <v>168</v>
      </c>
      <c r="G41" s="1" t="s">
        <v>19</v>
      </c>
      <c r="H41" s="1" t="s">
        <v>14</v>
      </c>
      <c r="I41" s="2"/>
      <c r="J41" s="5">
        <f>I41*3224.03</f>
        <v>0</v>
      </c>
    </row>
    <row r="42" spans="1:10" customHeight="1" ht="105">
      <c r="A42" s="1"/>
      <c r="B42" s="1">
        <v>853690</v>
      </c>
      <c r="C42" s="1" t="s">
        <v>169</v>
      </c>
      <c r="D42" s="1" t="s">
        <v>170</v>
      </c>
      <c r="E42" s="3" t="s">
        <v>171</v>
      </c>
      <c r="F42" s="1" t="s">
        <v>168</v>
      </c>
      <c r="G42" s="1" t="s">
        <v>19</v>
      </c>
      <c r="H42" s="1" t="s">
        <v>14</v>
      </c>
      <c r="I42" s="2"/>
      <c r="J42" s="5">
        <f>I42*3224.03</f>
        <v>0</v>
      </c>
    </row>
    <row r="43" spans="1:10" customHeight="1" ht="35">
      <c r="A43" s="1"/>
      <c r="B43" s="1">
        <v>819372</v>
      </c>
      <c r="C43" s="1" t="s">
        <v>172</v>
      </c>
      <c r="D43" s="1" t="s">
        <v>173</v>
      </c>
      <c r="E43" s="3" t="s">
        <v>174</v>
      </c>
      <c r="F43" s="1" t="s">
        <v>175</v>
      </c>
      <c r="G43" s="1" t="s">
        <v>19</v>
      </c>
      <c r="H43" s="1" t="s">
        <v>14</v>
      </c>
      <c r="I43" s="2"/>
      <c r="J43" s="5">
        <f>I43*2044.19</f>
        <v>0</v>
      </c>
    </row>
    <row r="44" spans="1:10" customHeight="1" ht="35">
      <c r="A44" s="1"/>
      <c r="B44" s="1">
        <v>819373</v>
      </c>
      <c r="C44" s="1" t="s">
        <v>176</v>
      </c>
      <c r="D44" s="1" t="s">
        <v>177</v>
      </c>
      <c r="E44" s="3" t="s">
        <v>178</v>
      </c>
      <c r="F44" s="1" t="s">
        <v>179</v>
      </c>
      <c r="G44" s="1" t="s">
        <v>19</v>
      </c>
      <c r="H44" s="1" t="s">
        <v>14</v>
      </c>
      <c r="I44" s="2"/>
      <c r="J44" s="5">
        <f>I44*2221.08</f>
        <v>0</v>
      </c>
    </row>
    <row r="45" spans="1:10" customHeight="1" ht="35">
      <c r="A45" s="1"/>
      <c r="B45" s="1">
        <v>819374</v>
      </c>
      <c r="C45" s="1" t="s">
        <v>180</v>
      </c>
      <c r="D45" s="1" t="s">
        <v>181</v>
      </c>
      <c r="E45" s="3" t="s">
        <v>182</v>
      </c>
      <c r="F45" s="1" t="s">
        <v>183</v>
      </c>
      <c r="G45" s="1" t="s">
        <v>19</v>
      </c>
      <c r="H45" s="1" t="s">
        <v>14</v>
      </c>
      <c r="I45" s="2"/>
      <c r="J45" s="5">
        <f>I45*2802.79</f>
        <v>0</v>
      </c>
    </row>
    <row r="46" spans="1:10" customHeight="1" ht="105">
      <c r="A46" s="1"/>
      <c r="B46" s="1">
        <v>819376</v>
      </c>
      <c r="C46" s="1" t="s">
        <v>184</v>
      </c>
      <c r="D46" s="1" t="s">
        <v>185</v>
      </c>
      <c r="E46" s="3" t="s">
        <v>186</v>
      </c>
      <c r="F46" s="1" t="s">
        <v>187</v>
      </c>
      <c r="G46" s="1" t="s">
        <v>19</v>
      </c>
      <c r="H46" s="1" t="s">
        <v>14</v>
      </c>
      <c r="I46" s="2"/>
      <c r="J46" s="5">
        <f>I46*4633.63</f>
        <v>0</v>
      </c>
    </row>
    <row r="47" spans="1:10" customHeight="1" ht="105">
      <c r="A47" s="1"/>
      <c r="B47" s="1">
        <v>819377</v>
      </c>
      <c r="C47" s="1" t="s">
        <v>188</v>
      </c>
      <c r="D47" s="1" t="s">
        <v>189</v>
      </c>
      <c r="E47" s="3" t="s">
        <v>190</v>
      </c>
      <c r="F47" s="1" t="s">
        <v>191</v>
      </c>
      <c r="G47" s="1" t="s">
        <v>19</v>
      </c>
      <c r="H47" s="1" t="s">
        <v>14</v>
      </c>
      <c r="I47" s="2"/>
      <c r="J47" s="5">
        <f>I47*1174.36</f>
        <v>0</v>
      </c>
    </row>
    <row r="48" spans="1:10" customHeight="1" ht="105">
      <c r="A48" s="1"/>
      <c r="B48" s="1">
        <v>819375</v>
      </c>
      <c r="C48" s="1" t="s">
        <v>192</v>
      </c>
      <c r="D48" s="1" t="s">
        <v>193</v>
      </c>
      <c r="E48" s="3" t="s">
        <v>194</v>
      </c>
      <c r="F48" s="1" t="s">
        <v>195</v>
      </c>
      <c r="G48" s="1" t="s">
        <v>19</v>
      </c>
      <c r="H48" s="1" t="s">
        <v>14</v>
      </c>
      <c r="I48" s="2"/>
      <c r="J48" s="5">
        <f>I48*2611.32</f>
        <v>0</v>
      </c>
    </row>
    <row r="49" spans="1:10" customHeight="1" ht="105">
      <c r="A49" s="1"/>
      <c r="B49" s="1">
        <v>837027</v>
      </c>
      <c r="C49" s="1" t="s">
        <v>196</v>
      </c>
      <c r="D49" s="1" t="s">
        <v>197</v>
      </c>
      <c r="E49" s="3" t="s">
        <v>198</v>
      </c>
      <c r="F49" s="1" t="s">
        <v>199</v>
      </c>
      <c r="G49" s="1" t="s">
        <v>19</v>
      </c>
      <c r="H49" s="1" t="s">
        <v>14</v>
      </c>
      <c r="I49" s="2"/>
      <c r="J49" s="5">
        <f>I49*8592.48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A16"/>
    <mergeCell ref="A18:A20"/>
    <mergeCell ref="A21:A23"/>
    <mergeCell ref="A28:A29"/>
    <mergeCell ref="A33:A34"/>
    <mergeCell ref="A43:A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2024-05-09T07:47:00+03:00</dcterms:created>
  <dcterms:modified xsi:type="dcterms:W3CDTF">2024-05-09T07:47:00+03:00</dcterms:modified>
  <dc:title>Untitled Spreadsheet</dc:title>
  <dc:description/>
  <dc:subject/>
  <cp:keywords/>
  <cp:category/>
</cp:coreProperties>
</file>