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<sst xmlns="http://schemas.openxmlformats.org/spreadsheetml/2006/main" uniqueCount="159">
  <si>
    <t>Изображение*</t>
  </si>
  <si>
    <t>ID</t>
  </si>
  <si>
    <t>Код</t>
  </si>
  <si>
    <t>Артикул*</t>
  </si>
  <si>
    <t>Название товара*</t>
  </si>
  <si>
    <t>Цена, руб.*</t>
  </si>
  <si>
    <t>Основной</t>
  </si>
  <si>
    <t>Удаленный</t>
  </si>
  <si>
    <t>В пути</t>
  </si>
  <si>
    <t>Ваш заказ</t>
  </si>
  <si>
    <t>VLC-713011</t>
  </si>
  <si>
    <t>VTc.500.N.0502</t>
  </si>
  <si>
    <t>Коллектор, 3/4"х2 вых. 1/2" нар. (2 /70шт)</t>
  </si>
  <si>
    <t>583.00 руб.</t>
  </si>
  <si>
    <t>&gt;100</t>
  </si>
  <si>
    <t>шт</t>
  </si>
  <si>
    <t>VLC-713012</t>
  </si>
  <si>
    <t>VTc.500.N.0503</t>
  </si>
  <si>
    <t>Коллектор, 3/4"х3 вых. 1/2" нар.  (2 /50шт)</t>
  </si>
  <si>
    <t>792.00 руб.</t>
  </si>
  <si>
    <t>VLC-713013</t>
  </si>
  <si>
    <t>VTc.500.N.0504</t>
  </si>
  <si>
    <t>Коллектор, 3/4"х4 вых. 1/2" нар.  (2 /40шт)</t>
  </si>
  <si>
    <t>1 074.00 руб.</t>
  </si>
  <si>
    <t>&gt;10</t>
  </si>
  <si>
    <t>VLC-713014</t>
  </si>
  <si>
    <t>VTc.500.N.0602</t>
  </si>
  <si>
    <t>Коллектор, 1"х2 вых. 1/2" нар.  (2 /50шт)</t>
  </si>
  <si>
    <t>698.00 руб.</t>
  </si>
  <si>
    <t>VLC-713015</t>
  </si>
  <si>
    <t>VTc.500.N.0603</t>
  </si>
  <si>
    <t>Коллектор, 1"х3 вых. 1/2" нар.  (2 /40шт)</t>
  </si>
  <si>
    <t>1 030.00 руб.</t>
  </si>
  <si>
    <t>&gt;50</t>
  </si>
  <si>
    <t>VLC-713016</t>
  </si>
  <si>
    <t>VTc.500.N.0604</t>
  </si>
  <si>
    <t>Коллектор, 1"х4 вых. 1/2" нар.  (2 /30шт)</t>
  </si>
  <si>
    <t>1 369.00 руб.</t>
  </si>
  <si>
    <t>VLC-713017</t>
  </si>
  <si>
    <t>VTc.500.NE.060502</t>
  </si>
  <si>
    <t>Коллектор, 1"х2 вых. Евроконус 3/4   (1 /70шт)</t>
  </si>
  <si>
    <t>1 435.00 руб.</t>
  </si>
  <si>
    <t>&gt;25</t>
  </si>
  <si>
    <t>VLC-713018</t>
  </si>
  <si>
    <t>VTc.500.NE.060503</t>
  </si>
  <si>
    <t>Коллектор, 1"х3 вых. Евроконус 3/4   (1 /50шт)</t>
  </si>
  <si>
    <t>1 975.00 руб.</t>
  </si>
  <si>
    <t>VLC-713019</t>
  </si>
  <si>
    <t>VTc.500.NE.060504</t>
  </si>
  <si>
    <t>Коллектор, 1"х4 вых. Евроконус 3/4   (1 /30шт)</t>
  </si>
  <si>
    <t>2 440.00 руб.</t>
  </si>
  <si>
    <t>VLC-713022</t>
  </si>
  <si>
    <t>VTc.550.N.0502</t>
  </si>
  <si>
    <t>Коллектор, 3/4"х2 вых. 1/2" вн.  (2 /60шт)</t>
  </si>
  <si>
    <t>722.00 руб.</t>
  </si>
  <si>
    <t>VLC-713023</t>
  </si>
  <si>
    <t>VTc.550.N.0503</t>
  </si>
  <si>
    <t>Коллектор, 3/4"х3 вых. 1/2" вн.  (2 /46шт)</t>
  </si>
  <si>
    <t>1 042.00 руб.</t>
  </si>
  <si>
    <t>VLC-713024</t>
  </si>
  <si>
    <t>VTc.550.N.0504</t>
  </si>
  <si>
    <t>Коллектор, 3/4"х4 вых. 1/2" вн.  (2 /36шт)</t>
  </si>
  <si>
    <t>1 167.00 руб.</t>
  </si>
  <si>
    <t>VLC-713025</t>
  </si>
  <si>
    <t>VTc.550.N.0602</t>
  </si>
  <si>
    <t>Коллектор, 1"х2 вых. 1/2" вн.  (2 /50шт)</t>
  </si>
  <si>
    <t>970.00 руб.</t>
  </si>
  <si>
    <t>VLC-713026</t>
  </si>
  <si>
    <t>VTc.550.N.0603</t>
  </si>
  <si>
    <t>Коллектор, 1"х3 вых. 1/2" вн.  (2 /36шт)</t>
  </si>
  <si>
    <t>1 397.00 руб.</t>
  </si>
  <si>
    <t>VLC-713027</t>
  </si>
  <si>
    <t>VTc.550.N.0604</t>
  </si>
  <si>
    <t>Коллектор, 1"х4 вых. 1/2" вн.   (2 /30шт)</t>
  </si>
  <si>
    <t>1 534.00 руб.</t>
  </si>
  <si>
    <t>VLC-713028</t>
  </si>
  <si>
    <t>VTc.560.N.0502</t>
  </si>
  <si>
    <t>Коллектор с регул. вентилями, 3/4"х2 вых. 1/2" нар.    (1 /30шт)</t>
  </si>
  <si>
    <t>1 238.00 руб.</t>
  </si>
  <si>
    <t>VLC-713029</t>
  </si>
  <si>
    <t>VTc.560.N.0503</t>
  </si>
  <si>
    <t>Коллектор с регул. вентилями, 3/4"х3 вых. 1/2" нар.    (1 /25шт)</t>
  </si>
  <si>
    <t>1 575.00 руб.</t>
  </si>
  <si>
    <t>VLC-713030</t>
  </si>
  <si>
    <t>VTc.560.N.0504</t>
  </si>
  <si>
    <t>Коллектор с регул. вентилями, 3/4"х4 вых. 1/2" нар.    (1 /17шт)</t>
  </si>
  <si>
    <t>2 181.00 руб.</t>
  </si>
  <si>
    <t>VLC-713031</t>
  </si>
  <si>
    <t>VTc.560.N.0602</t>
  </si>
  <si>
    <t>Коллектор с регул. вентилями, 1"х2 вых. 1/2" нар.    (1 /24шт)</t>
  </si>
  <si>
    <t>1 533.00 руб.</t>
  </si>
  <si>
    <t>VLC-713032</t>
  </si>
  <si>
    <t>VTc.560.N.0603</t>
  </si>
  <si>
    <t>Коллектор с регул. вентилями, 1"х3 вых. 1/2" нар.    (1 /20шт)</t>
  </si>
  <si>
    <t>2 276.00 руб.</t>
  </si>
  <si>
    <t>VLC-713033</t>
  </si>
  <si>
    <t>VTc.560.N.0604</t>
  </si>
  <si>
    <t>Коллектор с регул. вентилями, 1"х4 вых. 1/2" нар.    (1 /17шт)</t>
  </si>
  <si>
    <t>2 593.00 руб.</t>
  </si>
  <si>
    <t>VLC-713034</t>
  </si>
  <si>
    <t>VTc.560.NE.060502</t>
  </si>
  <si>
    <t>Коллектор с регул. вентилями, 1"х2 вых. Евроконус 3/4    (1 /20шт)</t>
  </si>
  <si>
    <t>2 016.00 руб.</t>
  </si>
  <si>
    <t>VLC-713035</t>
  </si>
  <si>
    <t>VTc.560.NE.060503</t>
  </si>
  <si>
    <t>Коллектор с регул. вентилями, 1"х3 вых. Евроконус 3/4     (1 /18шт)</t>
  </si>
  <si>
    <t>2 756.00 руб.</t>
  </si>
  <si>
    <t>VLC-713036</t>
  </si>
  <si>
    <t>VTc.560.NE.060504</t>
  </si>
  <si>
    <t>Коллектор с регул. вентилями, 1"х4 вых. Евроконус 3/4    (1 /15шт)</t>
  </si>
  <si>
    <t>3 596.00 руб.</t>
  </si>
  <si>
    <t>VLC-713037</t>
  </si>
  <si>
    <t>VTc.570.N.0502</t>
  </si>
  <si>
    <t>1 739.00 руб.</t>
  </si>
  <si>
    <t>VLC-713038</t>
  </si>
  <si>
    <t>VTc.570.N.0503</t>
  </si>
  <si>
    <t>Коллектор с регул. вентилями, 3/4"х3 вых. 1/2" нар.    (1 /20шт)</t>
  </si>
  <si>
    <t>2 442.00 руб.</t>
  </si>
  <si>
    <t>VLC-713039</t>
  </si>
  <si>
    <t>VTc.570.N.0504</t>
  </si>
  <si>
    <t>Коллектор с регул. вентилями, 3/4"х4 вых. 1/2" нар.</t>
  </si>
  <si>
    <t>3 265.00 руб.</t>
  </si>
  <si>
    <t>VLC-999082</t>
  </si>
  <si>
    <t>VTc.570.NE.0602</t>
  </si>
  <si>
    <t>Коллектор с регул. вентилями, 1"х2 вых. Евроконус 3/4" (на подающий трубопровод)</t>
  </si>
  <si>
    <t>2 423.00 руб.</t>
  </si>
  <si>
    <t>VLC-999083</t>
  </si>
  <si>
    <t>VTc.570.NE.0603</t>
  </si>
  <si>
    <t>Коллектор с регул. вентилями, 1"х3 вых. Евроконус 3/4" (на подающий трубопровод)</t>
  </si>
  <si>
    <t>3 418.00 руб.</t>
  </si>
  <si>
    <t>VLC-999084</t>
  </si>
  <si>
    <t>VTc.570.NE.0604</t>
  </si>
  <si>
    <t>Коллектор с регул. вентилями, 1"х4 вых. Евроконус 3/4" (на подающий трубопровод)</t>
  </si>
  <si>
    <t>4 465.00 руб.</t>
  </si>
  <si>
    <t>VLC-713040</t>
  </si>
  <si>
    <t>VTc.580.N.0502</t>
  </si>
  <si>
    <t>Коллектор с отсекающими кранами, 3/4"х2 вых. 1/2" нар.    (1 /36шт)</t>
  </si>
  <si>
    <t>1 200.00 руб.</t>
  </si>
  <si>
    <t>VLC-713041</t>
  </si>
  <si>
    <t>VTc.580.N.0503</t>
  </si>
  <si>
    <t>Коллектор с отсекающими кранами, 3/4"х3 вых. 1/2" нар.    (1 /28шт)</t>
  </si>
  <si>
    <t>1 803.00 руб.</t>
  </si>
  <si>
    <t>&gt;1000</t>
  </si>
  <si>
    <t>VLC-713042</t>
  </si>
  <si>
    <t>VTc.580.N.0602</t>
  </si>
  <si>
    <t>Коллектор с отсекающими кранами, 1"х2 вых. 1/2" нар.    (1 /31шт)</t>
  </si>
  <si>
    <t>1 479.00 руб.</t>
  </si>
  <si>
    <t>VLC-713043</t>
  </si>
  <si>
    <t>VTc.580.N.0603</t>
  </si>
  <si>
    <t>Коллектор с отсекающими кранами, 1"х3 вых. 1/2" нар.    (1 /23шт)</t>
  </si>
  <si>
    <t>1 873.00 руб.</t>
  </si>
  <si>
    <t>VLC-713044</t>
  </si>
  <si>
    <t>VTc.580.NE.0602</t>
  </si>
  <si>
    <t>Коллектор с отсекающими кранами, 1"х2 вых. Евроконус 3/4    (1 /30шт)</t>
  </si>
  <si>
    <t>1 613.00 руб.</t>
  </si>
  <si>
    <t>VLC-713045</t>
  </si>
  <si>
    <t>VTc.580.NE.0603</t>
  </si>
  <si>
    <t>Коллектор с отсекающими кранами, 1"х3 вых. Евроконус 3/4    (1 /22шт)</t>
  </si>
  <si>
    <t>2 035.00 руб.</t>
  </si>
</sst>
</file>

<file path=xl/styles.xml><?xml version="1.0" encoding="utf-8"?>
<styleSheet xmlns="http://schemas.openxmlformats.org/spreadsheetml/2006/main" xml:space="preserve">
  <numFmts count="1">
    <numFmt numFmtId="164" formatCode="# ### ### ### ### ### ### ### ##0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D9D9D9"/>
        <bgColor rgb="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left" vertical="center" textRotation="0" wrapText="true" shrinkToFit="false"/>
    </xf>
    <xf xfId="0" fontId="0" numFmtId="0" fillId="2" borderId="1" applyFont="0" applyNumberFormat="0" applyFill="1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general" vertical="center" textRotation="0" wrapText="tru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164" fillId="2" borderId="1" applyFont="1" applyNumberFormat="1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f3cdcf1b_86a5_11e9_8101_003048fd731b_409a69f9_281f_11ed_a30f_00259070b4871.jpeg"/><Relationship Id="rId2" Type="http://schemas.openxmlformats.org/officeDocument/2006/relationships/image" Target="../media/f3cdcf33_86a5_11e9_8101_003048fd731b_409a6a11_281f_11ed_a30f_00259070b4872.jpeg"/><Relationship Id="rId3" Type="http://schemas.openxmlformats.org/officeDocument/2006/relationships/image" Target="../media/f3cdcf44_86a5_11e9_8101_003048fd731b_409a6a1d_281f_11ed_a30f_00259070b4873.jpeg"/><Relationship Id="rId4" Type="http://schemas.openxmlformats.org/officeDocument/2006/relationships/image" Target="../media/f3cdcf5c_86a5_11e9_8101_003048fd731b_409a6a35_281f_11ed_a30f_00259070b4874.jpeg"/><Relationship Id="rId5" Type="http://schemas.openxmlformats.org/officeDocument/2006/relationships/image" Target="../media/f3cdcf6e_86a5_11e9_8101_003048fd731b_409a6a4d_281f_11ed_a30f_00259070b4875.jpeg"/><Relationship Id="rId6" Type="http://schemas.openxmlformats.org/officeDocument/2006/relationships/image" Target="../media/f3cdcf78_86a5_11e9_8101_003048fd731b_409a6a59_281f_11ed_a30f_00259070b4876.jpeg"/><Relationship Id="rId7" Type="http://schemas.openxmlformats.org/officeDocument/2006/relationships/image" Target="../media/65637d56_0b65_11ec_831e_003048fd731b_46e460b3_281f_11ed_a30f_00259070b4877.jpeg"/><Relationship Id="rId8" Type="http://schemas.openxmlformats.org/officeDocument/2006/relationships/image" Target="../media/f3cdcf82_86a5_11e9_8101_003048fd731b_46e4609b_281f_11ed_a30f_00259070b4878.jpeg"/><Relationship Id="rId9" Type="http://schemas.openxmlformats.org/officeDocument/2006/relationships/image" Target="../media/f3cdcf8e_86a5_11e9_8101_003048fd731b_46e460ab_281f_11ed_a30f_00259070b4879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95250</xdr:rowOff>
    </xdr:from>
    <xdr:ext cx="1143000" cy="1143000"/>
    <xdr:pic>
      <xdr:nvPicPr>
        <xdr:cNvPr id="1" name="Image_672" descr="Image_67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7</xdr:row>
      <xdr:rowOff>95250</xdr:rowOff>
    </xdr:from>
    <xdr:ext cx="1143000" cy="1143000"/>
    <xdr:pic>
      <xdr:nvPicPr>
        <xdr:cNvPr id="2" name="Image_673" descr="Image_67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10</xdr:row>
      <xdr:rowOff>95250</xdr:rowOff>
    </xdr:from>
    <xdr:ext cx="1143000" cy="1143000"/>
    <xdr:pic>
      <xdr:nvPicPr>
        <xdr:cNvPr id="3" name="Image_674" descr="Image_67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16</xdr:row>
      <xdr:rowOff>95250</xdr:rowOff>
    </xdr:from>
    <xdr:ext cx="1143000" cy="1143000"/>
    <xdr:pic>
      <xdr:nvPicPr>
        <xdr:cNvPr id="4" name="Image_675" descr="Image_67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22</xdr:row>
      <xdr:rowOff>95250</xdr:rowOff>
    </xdr:from>
    <xdr:ext cx="1143000" cy="1143000"/>
    <xdr:pic>
      <xdr:nvPicPr>
        <xdr:cNvPr id="5" name="Image_676" descr="Image_67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25</xdr:row>
      <xdr:rowOff>95250</xdr:rowOff>
    </xdr:from>
    <xdr:ext cx="1143000" cy="1143000"/>
    <xdr:pic>
      <xdr:nvPicPr>
        <xdr:cNvPr id="6" name="Image_677" descr="Image_67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28</xdr:row>
      <xdr:rowOff>95250</xdr:rowOff>
    </xdr:from>
    <xdr:ext cx="1143000" cy="1143000"/>
    <xdr:pic>
      <xdr:nvPicPr>
        <xdr:cNvPr id="7" name="Image_678" descr="Image_67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31</xdr:row>
      <xdr:rowOff>95250</xdr:rowOff>
    </xdr:from>
    <xdr:ext cx="1143000" cy="1143000"/>
    <xdr:pic>
      <xdr:nvPicPr>
        <xdr:cNvPr id="8" name="Image_679" descr="Image_67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35</xdr:row>
      <xdr:rowOff>95250</xdr:rowOff>
    </xdr:from>
    <xdr:ext cx="1143000" cy="1143000"/>
    <xdr:pic>
      <xdr:nvPicPr>
        <xdr:cNvPr id="9" name="Image_680" descr="Image_680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7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24" customWidth="true" style="0"/>
    <col min="2" max="2" width="10" customWidth="true" style="0"/>
    <col min="3" max="3" width="14" customWidth="true" style="0"/>
    <col min="4" max="4" width="20" customWidth="true" style="0"/>
    <col min="5" max="5" width="60" customWidth="true" style="0"/>
    <col min="6" max="6" width="15" customWidth="true" style="0"/>
    <col min="7" max="7" width="15" customWidth="true" style="0"/>
    <col min="8" max="8" width="15" customWidth="true" style="0"/>
    <col min="9" max="9" width="15" customWidth="true" style="0"/>
    <col min="10" max="10" width="11" customWidth="true" style="0"/>
    <col min="11" max="11" width="10" customWidth="true" style="0"/>
    <col min="12" max="12" width="13" customWidth="true" style="0"/>
  </cols>
  <sheetData>
    <row r="1" spans="1:1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>
        <f>SUM(J2:J37)</f>
        <v>0</v>
      </c>
      <c r="K1" s="4" t="s">
        <v>9</v>
      </c>
      <c r="L1" s="5"/>
    </row>
    <row r="2" spans="1:12" customHeight="1" ht="18">
      <c r="A2" s="1"/>
      <c r="B2" s="1">
        <v>820588</v>
      </c>
      <c r="C2" s="1" t="s">
        <v>10</v>
      </c>
      <c r="D2" s="1" t="s">
        <v>11</v>
      </c>
      <c r="E2" s="3" t="s">
        <v>12</v>
      </c>
      <c r="F2" s="1" t="s">
        <v>13</v>
      </c>
      <c r="G2" s="1">
        <v>2</v>
      </c>
      <c r="H2" s="1" t="s">
        <v>14</v>
      </c>
      <c r="I2" s="1">
        <v>0</v>
      </c>
      <c r="J2" s="1" t="s">
        <v>15</v>
      </c>
      <c r="K2" s="2"/>
      <c r="L2" s="5">
        <f>K2*583.00</f>
        <v>0</v>
      </c>
    </row>
    <row r="3" spans="1:12" customHeight="1" ht="18">
      <c r="A3" s="1"/>
      <c r="B3" s="1">
        <v>820589</v>
      </c>
      <c r="C3" s="1" t="s">
        <v>16</v>
      </c>
      <c r="D3" s="1" t="s">
        <v>17</v>
      </c>
      <c r="E3" s="3" t="s">
        <v>18</v>
      </c>
      <c r="F3" s="1" t="s">
        <v>19</v>
      </c>
      <c r="G3" s="1">
        <v>6</v>
      </c>
      <c r="H3" s="1" t="s">
        <v>14</v>
      </c>
      <c r="I3" s="1">
        <v>0</v>
      </c>
      <c r="J3" s="1" t="s">
        <v>15</v>
      </c>
      <c r="K3" s="2"/>
      <c r="L3" s="5">
        <f>K3*792.00</f>
        <v>0</v>
      </c>
    </row>
    <row r="4" spans="1:12" customHeight="1" ht="18">
      <c r="A4" s="1"/>
      <c r="B4" s="1">
        <v>820590</v>
      </c>
      <c r="C4" s="1" t="s">
        <v>20</v>
      </c>
      <c r="D4" s="1" t="s">
        <v>21</v>
      </c>
      <c r="E4" s="3" t="s">
        <v>22</v>
      </c>
      <c r="F4" s="1" t="s">
        <v>23</v>
      </c>
      <c r="G4" s="1">
        <v>1</v>
      </c>
      <c r="H4" s="1" t="s">
        <v>24</v>
      </c>
      <c r="I4" s="1">
        <v>0</v>
      </c>
      <c r="J4" s="1" t="s">
        <v>15</v>
      </c>
      <c r="K4" s="2"/>
      <c r="L4" s="5">
        <f>K4*1074.00</f>
        <v>0</v>
      </c>
    </row>
    <row r="5" spans="1:12" customHeight="1" ht="18">
      <c r="A5" s="1"/>
      <c r="B5" s="1">
        <v>820591</v>
      </c>
      <c r="C5" s="1" t="s">
        <v>25</v>
      </c>
      <c r="D5" s="1" t="s">
        <v>26</v>
      </c>
      <c r="E5" s="3" t="s">
        <v>27</v>
      </c>
      <c r="F5" s="1" t="s">
        <v>28</v>
      </c>
      <c r="G5" s="1">
        <v>0</v>
      </c>
      <c r="H5" s="1" t="s">
        <v>14</v>
      </c>
      <c r="I5" s="1">
        <v>0</v>
      </c>
      <c r="J5" s="1" t="s">
        <v>15</v>
      </c>
      <c r="K5" s="2"/>
      <c r="L5" s="5">
        <f>K5*698.00</f>
        <v>0</v>
      </c>
    </row>
    <row r="6" spans="1:12" customHeight="1" ht="18">
      <c r="A6" s="1"/>
      <c r="B6" s="1">
        <v>820592</v>
      </c>
      <c r="C6" s="1" t="s">
        <v>29</v>
      </c>
      <c r="D6" s="1" t="s">
        <v>30</v>
      </c>
      <c r="E6" s="3" t="s">
        <v>31</v>
      </c>
      <c r="F6" s="1" t="s">
        <v>32</v>
      </c>
      <c r="G6" s="1">
        <v>0</v>
      </c>
      <c r="H6" s="1" t="s">
        <v>33</v>
      </c>
      <c r="I6" s="1">
        <v>0</v>
      </c>
      <c r="J6" s="1" t="s">
        <v>15</v>
      </c>
      <c r="K6" s="2"/>
      <c r="L6" s="5">
        <f>K6*1030.00</f>
        <v>0</v>
      </c>
    </row>
    <row r="7" spans="1:12" customHeight="1" ht="18">
      <c r="A7" s="1"/>
      <c r="B7" s="1">
        <v>820593</v>
      </c>
      <c r="C7" s="1" t="s">
        <v>34</v>
      </c>
      <c r="D7" s="1" t="s">
        <v>35</v>
      </c>
      <c r="E7" s="3" t="s">
        <v>36</v>
      </c>
      <c r="F7" s="1" t="s">
        <v>37</v>
      </c>
      <c r="G7" s="1">
        <v>9</v>
      </c>
      <c r="H7" s="1" t="s">
        <v>33</v>
      </c>
      <c r="I7" s="1">
        <v>0</v>
      </c>
      <c r="J7" s="1" t="s">
        <v>15</v>
      </c>
      <c r="K7" s="2"/>
      <c r="L7" s="5">
        <f>K7*1369.00</f>
        <v>0</v>
      </c>
    </row>
    <row r="8" spans="1:12" customHeight="1" ht="35">
      <c r="A8" s="1"/>
      <c r="B8" s="1">
        <v>820594</v>
      </c>
      <c r="C8" s="1" t="s">
        <v>38</v>
      </c>
      <c r="D8" s="1" t="s">
        <v>39</v>
      </c>
      <c r="E8" s="3" t="s">
        <v>40</v>
      </c>
      <c r="F8" s="1" t="s">
        <v>41</v>
      </c>
      <c r="G8" s="1">
        <v>0</v>
      </c>
      <c r="H8" s="1" t="s">
        <v>42</v>
      </c>
      <c r="I8" s="1">
        <v>0</v>
      </c>
      <c r="J8" s="1" t="s">
        <v>15</v>
      </c>
      <c r="K8" s="2"/>
      <c r="L8" s="5">
        <f>K8*1435.00</f>
        <v>0</v>
      </c>
    </row>
    <row r="9" spans="1:12" customHeight="1" ht="35">
      <c r="A9" s="1"/>
      <c r="B9" s="1">
        <v>820595</v>
      </c>
      <c r="C9" s="1" t="s">
        <v>43</v>
      </c>
      <c r="D9" s="1" t="s">
        <v>44</v>
      </c>
      <c r="E9" s="3" t="s">
        <v>45</v>
      </c>
      <c r="F9" s="1" t="s">
        <v>46</v>
      </c>
      <c r="G9" s="1">
        <v>0</v>
      </c>
      <c r="H9" s="1" t="s">
        <v>42</v>
      </c>
      <c r="I9" s="1">
        <v>0</v>
      </c>
      <c r="J9" s="1" t="s">
        <v>15</v>
      </c>
      <c r="K9" s="2"/>
      <c r="L9" s="5">
        <f>K9*1975.00</f>
        <v>0</v>
      </c>
    </row>
    <row r="10" spans="1:12" customHeight="1" ht="35">
      <c r="A10" s="1"/>
      <c r="B10" s="1">
        <v>820596</v>
      </c>
      <c r="C10" s="1" t="s">
        <v>47</v>
      </c>
      <c r="D10" s="1" t="s">
        <v>48</v>
      </c>
      <c r="E10" s="3" t="s">
        <v>49</v>
      </c>
      <c r="F10" s="1" t="s">
        <v>50</v>
      </c>
      <c r="G10" s="1">
        <v>0</v>
      </c>
      <c r="H10" s="1" t="s">
        <v>24</v>
      </c>
      <c r="I10" s="1">
        <v>0</v>
      </c>
      <c r="J10" s="1" t="s">
        <v>15</v>
      </c>
      <c r="K10" s="2"/>
      <c r="L10" s="5">
        <f>K10*2440.00</f>
        <v>0</v>
      </c>
    </row>
    <row r="11" spans="1:12" customHeight="1" ht="18">
      <c r="A11" s="1"/>
      <c r="B11" s="1">
        <v>820599</v>
      </c>
      <c r="C11" s="1" t="s">
        <v>51</v>
      </c>
      <c r="D11" s="1" t="s">
        <v>52</v>
      </c>
      <c r="E11" s="3" t="s">
        <v>53</v>
      </c>
      <c r="F11" s="1" t="s">
        <v>54</v>
      </c>
      <c r="G11" s="1">
        <v>8</v>
      </c>
      <c r="H11" s="1" t="s">
        <v>14</v>
      </c>
      <c r="I11" s="1">
        <v>0</v>
      </c>
      <c r="J11" s="1" t="s">
        <v>15</v>
      </c>
      <c r="K11" s="2"/>
      <c r="L11" s="5">
        <f>K11*722.00</f>
        <v>0</v>
      </c>
    </row>
    <row r="12" spans="1:12" customHeight="1" ht="18">
      <c r="A12" s="1"/>
      <c r="B12" s="1">
        <v>820600</v>
      </c>
      <c r="C12" s="1" t="s">
        <v>55</v>
      </c>
      <c r="D12" s="1" t="s">
        <v>56</v>
      </c>
      <c r="E12" s="3" t="s">
        <v>57</v>
      </c>
      <c r="F12" s="1" t="s">
        <v>58</v>
      </c>
      <c r="G12" s="1">
        <v>7</v>
      </c>
      <c r="H12" s="1" t="s">
        <v>24</v>
      </c>
      <c r="I12" s="1">
        <v>0</v>
      </c>
      <c r="J12" s="1" t="s">
        <v>15</v>
      </c>
      <c r="K12" s="2"/>
      <c r="L12" s="5">
        <f>K12*1042.00</f>
        <v>0</v>
      </c>
    </row>
    <row r="13" spans="1:12" customHeight="1" ht="18">
      <c r="A13" s="1"/>
      <c r="B13" s="1">
        <v>820601</v>
      </c>
      <c r="C13" s="1" t="s">
        <v>59</v>
      </c>
      <c r="D13" s="1" t="s">
        <v>60</v>
      </c>
      <c r="E13" s="3" t="s">
        <v>61</v>
      </c>
      <c r="F13" s="1" t="s">
        <v>62</v>
      </c>
      <c r="G13" s="1">
        <v>7</v>
      </c>
      <c r="H13" s="1">
        <v>0</v>
      </c>
      <c r="I13" s="1">
        <v>0</v>
      </c>
      <c r="J13" s="1" t="s">
        <v>15</v>
      </c>
      <c r="K13" s="2"/>
      <c r="L13" s="5">
        <f>K13*1167.00</f>
        <v>0</v>
      </c>
    </row>
    <row r="14" spans="1:12" customHeight="1" ht="18">
      <c r="A14" s="1"/>
      <c r="B14" s="1">
        <v>820602</v>
      </c>
      <c r="C14" s="1" t="s">
        <v>63</v>
      </c>
      <c r="D14" s="1" t="s">
        <v>64</v>
      </c>
      <c r="E14" s="3" t="s">
        <v>65</v>
      </c>
      <c r="F14" s="1" t="s">
        <v>66</v>
      </c>
      <c r="G14" s="1">
        <v>8</v>
      </c>
      <c r="H14" s="1" t="s">
        <v>14</v>
      </c>
      <c r="I14" s="1">
        <v>0</v>
      </c>
      <c r="J14" s="1" t="s">
        <v>15</v>
      </c>
      <c r="K14" s="2"/>
      <c r="L14" s="5">
        <f>K14*970.00</f>
        <v>0</v>
      </c>
    </row>
    <row r="15" spans="1:12" customHeight="1" ht="18">
      <c r="A15" s="1"/>
      <c r="B15" s="1">
        <v>820603</v>
      </c>
      <c r="C15" s="1" t="s">
        <v>67</v>
      </c>
      <c r="D15" s="1" t="s">
        <v>68</v>
      </c>
      <c r="E15" s="3" t="s">
        <v>69</v>
      </c>
      <c r="F15" s="1" t="s">
        <v>70</v>
      </c>
      <c r="G15" s="1">
        <v>7</v>
      </c>
      <c r="H15" s="1" t="s">
        <v>42</v>
      </c>
      <c r="I15" s="1">
        <v>0</v>
      </c>
      <c r="J15" s="1" t="s">
        <v>15</v>
      </c>
      <c r="K15" s="2"/>
      <c r="L15" s="5">
        <f>K15*1397.00</f>
        <v>0</v>
      </c>
    </row>
    <row r="16" spans="1:12" customHeight="1" ht="18">
      <c r="A16" s="1"/>
      <c r="B16" s="1">
        <v>820604</v>
      </c>
      <c r="C16" s="1" t="s">
        <v>71</v>
      </c>
      <c r="D16" s="1" t="s">
        <v>72</v>
      </c>
      <c r="E16" s="3" t="s">
        <v>73</v>
      </c>
      <c r="F16" s="1" t="s">
        <v>74</v>
      </c>
      <c r="G16" s="1">
        <v>5</v>
      </c>
      <c r="H16" s="1">
        <v>0</v>
      </c>
      <c r="I16" s="1">
        <v>0</v>
      </c>
      <c r="J16" s="1" t="s">
        <v>15</v>
      </c>
      <c r="K16" s="2"/>
      <c r="L16" s="5">
        <f>K16*1534.00</f>
        <v>0</v>
      </c>
    </row>
    <row r="17" spans="1:12" customHeight="1" ht="18">
      <c r="A17" s="1"/>
      <c r="B17" s="1">
        <v>820605</v>
      </c>
      <c r="C17" s="1" t="s">
        <v>75</v>
      </c>
      <c r="D17" s="1" t="s">
        <v>76</v>
      </c>
      <c r="E17" s="3" t="s">
        <v>77</v>
      </c>
      <c r="F17" s="1" t="s">
        <v>78</v>
      </c>
      <c r="G17" s="1">
        <v>3</v>
      </c>
      <c r="H17" s="1" t="s">
        <v>14</v>
      </c>
      <c r="I17" s="1">
        <v>0</v>
      </c>
      <c r="J17" s="1" t="s">
        <v>15</v>
      </c>
      <c r="K17" s="2"/>
      <c r="L17" s="5">
        <f>K17*1238.00</f>
        <v>0</v>
      </c>
    </row>
    <row r="18" spans="1:12" customHeight="1" ht="18">
      <c r="A18" s="1"/>
      <c r="B18" s="1">
        <v>820606</v>
      </c>
      <c r="C18" s="1" t="s">
        <v>79</v>
      </c>
      <c r="D18" s="1" t="s">
        <v>80</v>
      </c>
      <c r="E18" s="3" t="s">
        <v>81</v>
      </c>
      <c r="F18" s="1" t="s">
        <v>82</v>
      </c>
      <c r="G18" s="1">
        <v>9</v>
      </c>
      <c r="H18" s="1" t="s">
        <v>14</v>
      </c>
      <c r="I18" s="1">
        <v>0</v>
      </c>
      <c r="J18" s="1" t="s">
        <v>15</v>
      </c>
      <c r="K18" s="2"/>
      <c r="L18" s="5">
        <f>K18*1575.00</f>
        <v>0</v>
      </c>
    </row>
    <row r="19" spans="1:12" customHeight="1" ht="18">
      <c r="A19" s="1"/>
      <c r="B19" s="1">
        <v>820607</v>
      </c>
      <c r="C19" s="1" t="s">
        <v>83</v>
      </c>
      <c r="D19" s="1" t="s">
        <v>84</v>
      </c>
      <c r="E19" s="3" t="s">
        <v>85</v>
      </c>
      <c r="F19" s="1" t="s">
        <v>86</v>
      </c>
      <c r="G19" s="1" t="s">
        <v>24</v>
      </c>
      <c r="H19" s="1" t="s">
        <v>14</v>
      </c>
      <c r="I19" s="1">
        <v>0</v>
      </c>
      <c r="J19" s="1" t="s">
        <v>15</v>
      </c>
      <c r="K19" s="2"/>
      <c r="L19" s="5">
        <f>K19*2181.00</f>
        <v>0</v>
      </c>
    </row>
    <row r="20" spans="1:12" customHeight="1" ht="18">
      <c r="A20" s="1"/>
      <c r="B20" s="1">
        <v>820608</v>
      </c>
      <c r="C20" s="1" t="s">
        <v>87</v>
      </c>
      <c r="D20" s="1" t="s">
        <v>88</v>
      </c>
      <c r="E20" s="3" t="s">
        <v>89</v>
      </c>
      <c r="F20" s="1" t="s">
        <v>90</v>
      </c>
      <c r="G20" s="1">
        <v>7</v>
      </c>
      <c r="H20" s="1" t="s">
        <v>14</v>
      </c>
      <c r="I20" s="1">
        <v>0</v>
      </c>
      <c r="J20" s="1" t="s">
        <v>15</v>
      </c>
      <c r="K20" s="2"/>
      <c r="L20" s="5">
        <f>K20*1533.00</f>
        <v>0</v>
      </c>
    </row>
    <row r="21" spans="1:12" customHeight="1" ht="18">
      <c r="A21" s="1"/>
      <c r="B21" s="1">
        <v>820609</v>
      </c>
      <c r="C21" s="1" t="s">
        <v>91</v>
      </c>
      <c r="D21" s="1" t="s">
        <v>92</v>
      </c>
      <c r="E21" s="3" t="s">
        <v>93</v>
      </c>
      <c r="F21" s="1" t="s">
        <v>94</v>
      </c>
      <c r="G21" s="1">
        <v>5</v>
      </c>
      <c r="H21" s="1" t="s">
        <v>14</v>
      </c>
      <c r="I21" s="1">
        <v>0</v>
      </c>
      <c r="J21" s="1" t="s">
        <v>15</v>
      </c>
      <c r="K21" s="2"/>
      <c r="L21" s="5">
        <f>K21*2276.00</f>
        <v>0</v>
      </c>
    </row>
    <row r="22" spans="1:12" customHeight="1" ht="18">
      <c r="A22" s="1"/>
      <c r="B22" s="1">
        <v>820610</v>
      </c>
      <c r="C22" s="1" t="s">
        <v>95</v>
      </c>
      <c r="D22" s="1" t="s">
        <v>96</v>
      </c>
      <c r="E22" s="3" t="s">
        <v>97</v>
      </c>
      <c r="F22" s="1" t="s">
        <v>98</v>
      </c>
      <c r="G22" s="1">
        <v>7</v>
      </c>
      <c r="H22" s="1" t="s">
        <v>14</v>
      </c>
      <c r="I22" s="1">
        <v>0</v>
      </c>
      <c r="J22" s="1" t="s">
        <v>15</v>
      </c>
      <c r="K22" s="2"/>
      <c r="L22" s="5">
        <f>K22*2593.00</f>
        <v>0</v>
      </c>
    </row>
    <row r="23" spans="1:12" customHeight="1" ht="35">
      <c r="A23" s="1"/>
      <c r="B23" s="1">
        <v>820611</v>
      </c>
      <c r="C23" s="1" t="s">
        <v>99</v>
      </c>
      <c r="D23" s="1" t="s">
        <v>100</v>
      </c>
      <c r="E23" s="3" t="s">
        <v>101</v>
      </c>
      <c r="F23" s="1" t="s">
        <v>102</v>
      </c>
      <c r="G23" s="1" t="s">
        <v>24</v>
      </c>
      <c r="H23" s="1" t="s">
        <v>33</v>
      </c>
      <c r="I23" s="1">
        <v>0</v>
      </c>
      <c r="J23" s="1" t="s">
        <v>15</v>
      </c>
      <c r="K23" s="2"/>
      <c r="L23" s="5">
        <f>K23*2016.00</f>
        <v>0</v>
      </c>
    </row>
    <row r="24" spans="1:12" customHeight="1" ht="35">
      <c r="A24" s="1"/>
      <c r="B24" s="1">
        <v>820612</v>
      </c>
      <c r="C24" s="1" t="s">
        <v>103</v>
      </c>
      <c r="D24" s="1" t="s">
        <v>104</v>
      </c>
      <c r="E24" s="3" t="s">
        <v>105</v>
      </c>
      <c r="F24" s="1" t="s">
        <v>106</v>
      </c>
      <c r="G24" s="1">
        <v>9</v>
      </c>
      <c r="H24" s="1" t="s">
        <v>14</v>
      </c>
      <c r="I24" s="1">
        <v>0</v>
      </c>
      <c r="J24" s="1" t="s">
        <v>15</v>
      </c>
      <c r="K24" s="2"/>
      <c r="L24" s="5">
        <f>K24*2756.00</f>
        <v>0</v>
      </c>
    </row>
    <row r="25" spans="1:12" customHeight="1" ht="35">
      <c r="A25" s="1"/>
      <c r="B25" s="1">
        <v>820613</v>
      </c>
      <c r="C25" s="1" t="s">
        <v>107</v>
      </c>
      <c r="D25" s="1" t="s">
        <v>108</v>
      </c>
      <c r="E25" s="3" t="s">
        <v>109</v>
      </c>
      <c r="F25" s="1" t="s">
        <v>110</v>
      </c>
      <c r="G25" s="1" t="s">
        <v>24</v>
      </c>
      <c r="H25" s="1" t="s">
        <v>33</v>
      </c>
      <c r="I25" s="1">
        <v>0</v>
      </c>
      <c r="J25" s="1" t="s">
        <v>15</v>
      </c>
      <c r="K25" s="2"/>
      <c r="L25" s="5">
        <f>K25*3596.00</f>
        <v>0</v>
      </c>
    </row>
    <row r="26" spans="1:12" customHeight="1" ht="35">
      <c r="A26" s="1"/>
      <c r="B26" s="1">
        <v>820614</v>
      </c>
      <c r="C26" s="1" t="s">
        <v>111</v>
      </c>
      <c r="D26" s="1" t="s">
        <v>112</v>
      </c>
      <c r="E26" s="3" t="s">
        <v>77</v>
      </c>
      <c r="F26" s="1" t="s">
        <v>113</v>
      </c>
      <c r="G26" s="1">
        <v>4</v>
      </c>
      <c r="H26" s="1">
        <v>0</v>
      </c>
      <c r="I26" s="1">
        <v>0</v>
      </c>
      <c r="J26" s="1" t="s">
        <v>15</v>
      </c>
      <c r="K26" s="2"/>
      <c r="L26" s="5">
        <f>K26*1739.00</f>
        <v>0</v>
      </c>
    </row>
    <row r="27" spans="1:12" customHeight="1" ht="35">
      <c r="A27" s="1"/>
      <c r="B27" s="1">
        <v>820615</v>
      </c>
      <c r="C27" s="1" t="s">
        <v>114</v>
      </c>
      <c r="D27" s="1" t="s">
        <v>115</v>
      </c>
      <c r="E27" s="3" t="s">
        <v>116</v>
      </c>
      <c r="F27" s="1" t="s">
        <v>117</v>
      </c>
      <c r="G27" s="1">
        <v>0</v>
      </c>
      <c r="H27" s="1">
        <v>0</v>
      </c>
      <c r="I27" s="1">
        <v>0</v>
      </c>
      <c r="J27" s="1" t="s">
        <v>15</v>
      </c>
      <c r="K27" s="2"/>
      <c r="L27" s="5">
        <f>K27*2442.00</f>
        <v>0</v>
      </c>
    </row>
    <row r="28" spans="1:12" customHeight="1" ht="35">
      <c r="A28" s="1"/>
      <c r="B28" s="1">
        <v>820616</v>
      </c>
      <c r="C28" s="1" t="s">
        <v>118</v>
      </c>
      <c r="D28" s="1" t="s">
        <v>119</v>
      </c>
      <c r="E28" s="3" t="s">
        <v>120</v>
      </c>
      <c r="F28" s="1" t="s">
        <v>121</v>
      </c>
      <c r="G28" s="1" t="s">
        <v>24</v>
      </c>
      <c r="H28" s="1">
        <v>0</v>
      </c>
      <c r="I28" s="1">
        <v>0</v>
      </c>
      <c r="J28" s="1" t="s">
        <v>15</v>
      </c>
      <c r="K28" s="2"/>
      <c r="L28" s="5">
        <f>K28*3265.00</f>
        <v>0</v>
      </c>
    </row>
    <row r="29" spans="1:12" customHeight="1" ht="35">
      <c r="A29" s="1"/>
      <c r="B29" s="1">
        <v>834778</v>
      </c>
      <c r="C29" s="1" t="s">
        <v>122</v>
      </c>
      <c r="D29" s="1" t="s">
        <v>123</v>
      </c>
      <c r="E29" s="3" t="s">
        <v>124</v>
      </c>
      <c r="F29" s="1" t="s">
        <v>125</v>
      </c>
      <c r="G29" s="1">
        <v>3</v>
      </c>
      <c r="H29" s="1" t="s">
        <v>14</v>
      </c>
      <c r="I29" s="1">
        <v>0</v>
      </c>
      <c r="J29" s="1" t="s">
        <v>15</v>
      </c>
      <c r="K29" s="2"/>
      <c r="L29" s="5">
        <f>K29*2423.00</f>
        <v>0</v>
      </c>
    </row>
    <row r="30" spans="1:12" customHeight="1" ht="35">
      <c r="A30" s="1"/>
      <c r="B30" s="1">
        <v>834779</v>
      </c>
      <c r="C30" s="1" t="s">
        <v>126</v>
      </c>
      <c r="D30" s="1" t="s">
        <v>127</v>
      </c>
      <c r="E30" s="3" t="s">
        <v>128</v>
      </c>
      <c r="F30" s="1" t="s">
        <v>129</v>
      </c>
      <c r="G30" s="1">
        <v>6</v>
      </c>
      <c r="H30" s="1" t="s">
        <v>42</v>
      </c>
      <c r="I30" s="1">
        <v>0</v>
      </c>
      <c r="J30" s="1" t="s">
        <v>15</v>
      </c>
      <c r="K30" s="2"/>
      <c r="L30" s="5">
        <f>K30*3418.00</f>
        <v>0</v>
      </c>
    </row>
    <row r="31" spans="1:12" customHeight="1" ht="35">
      <c r="A31" s="1"/>
      <c r="B31" s="1">
        <v>834780</v>
      </c>
      <c r="C31" s="1" t="s">
        <v>130</v>
      </c>
      <c r="D31" s="1" t="s">
        <v>131</v>
      </c>
      <c r="E31" s="3" t="s">
        <v>132</v>
      </c>
      <c r="F31" s="1" t="s">
        <v>133</v>
      </c>
      <c r="G31" s="1">
        <v>0</v>
      </c>
      <c r="H31" s="1" t="s">
        <v>33</v>
      </c>
      <c r="I31" s="1">
        <v>0</v>
      </c>
      <c r="J31" s="1" t="s">
        <v>15</v>
      </c>
      <c r="K31" s="2"/>
      <c r="L31" s="5">
        <f>K31*4465.00</f>
        <v>0</v>
      </c>
    </row>
    <row r="32" spans="1:12" customHeight="1" ht="27">
      <c r="A32" s="1"/>
      <c r="B32" s="1">
        <v>820617</v>
      </c>
      <c r="C32" s="1" t="s">
        <v>134</v>
      </c>
      <c r="D32" s="1" t="s">
        <v>135</v>
      </c>
      <c r="E32" s="3" t="s">
        <v>136</v>
      </c>
      <c r="F32" s="1" t="s">
        <v>137</v>
      </c>
      <c r="G32" s="1">
        <v>10</v>
      </c>
      <c r="H32" s="1" t="s">
        <v>14</v>
      </c>
      <c r="I32" s="1">
        <v>0</v>
      </c>
      <c r="J32" s="1" t="s">
        <v>15</v>
      </c>
      <c r="K32" s="2"/>
      <c r="L32" s="5">
        <f>K32*1200.00</f>
        <v>0</v>
      </c>
    </row>
    <row r="33" spans="1:12" customHeight="1" ht="27">
      <c r="A33" s="1"/>
      <c r="B33" s="1">
        <v>820618</v>
      </c>
      <c r="C33" s="1" t="s">
        <v>138</v>
      </c>
      <c r="D33" s="1" t="s">
        <v>139</v>
      </c>
      <c r="E33" s="3" t="s">
        <v>140</v>
      </c>
      <c r="F33" s="1" t="s">
        <v>141</v>
      </c>
      <c r="G33" s="1" t="s">
        <v>24</v>
      </c>
      <c r="H33" s="1" t="s">
        <v>142</v>
      </c>
      <c r="I33" s="1">
        <v>0</v>
      </c>
      <c r="J33" s="1" t="s">
        <v>15</v>
      </c>
      <c r="K33" s="2"/>
      <c r="L33" s="5">
        <f>K33*1803.00</f>
        <v>0</v>
      </c>
    </row>
    <row r="34" spans="1:12" customHeight="1" ht="27">
      <c r="A34" s="1"/>
      <c r="B34" s="1">
        <v>820619</v>
      </c>
      <c r="C34" s="1" t="s">
        <v>143</v>
      </c>
      <c r="D34" s="1" t="s">
        <v>144</v>
      </c>
      <c r="E34" s="3" t="s">
        <v>145</v>
      </c>
      <c r="F34" s="1" t="s">
        <v>146</v>
      </c>
      <c r="G34" s="1">
        <v>5</v>
      </c>
      <c r="H34" s="1">
        <v>0</v>
      </c>
      <c r="I34" s="1">
        <v>0</v>
      </c>
      <c r="J34" s="1" t="s">
        <v>15</v>
      </c>
      <c r="K34" s="2"/>
      <c r="L34" s="5">
        <f>K34*1479.00</f>
        <v>0</v>
      </c>
    </row>
    <row r="35" spans="1:12" customHeight="1" ht="27">
      <c r="A35" s="1"/>
      <c r="B35" s="1">
        <v>820620</v>
      </c>
      <c r="C35" s="1" t="s">
        <v>147</v>
      </c>
      <c r="D35" s="1" t="s">
        <v>148</v>
      </c>
      <c r="E35" s="3" t="s">
        <v>149</v>
      </c>
      <c r="F35" s="1" t="s">
        <v>150</v>
      </c>
      <c r="G35" s="1">
        <v>3</v>
      </c>
      <c r="H35" s="1" t="s">
        <v>14</v>
      </c>
      <c r="I35" s="1">
        <v>0</v>
      </c>
      <c r="J35" s="1" t="s">
        <v>15</v>
      </c>
      <c r="K35" s="2"/>
      <c r="L35" s="5">
        <f>K35*1873.00</f>
        <v>0</v>
      </c>
    </row>
    <row r="36" spans="1:12" customHeight="1" ht="53">
      <c r="A36" s="1"/>
      <c r="B36" s="1">
        <v>820621</v>
      </c>
      <c r="C36" s="1" t="s">
        <v>151</v>
      </c>
      <c r="D36" s="1" t="s">
        <v>152</v>
      </c>
      <c r="E36" s="3" t="s">
        <v>153</v>
      </c>
      <c r="F36" s="1" t="s">
        <v>154</v>
      </c>
      <c r="G36" s="1">
        <v>5</v>
      </c>
      <c r="H36" s="1" t="s">
        <v>14</v>
      </c>
      <c r="I36" s="1">
        <v>0</v>
      </c>
      <c r="J36" s="1" t="s">
        <v>15</v>
      </c>
      <c r="K36" s="2"/>
      <c r="L36" s="5">
        <f>K36*1613.00</f>
        <v>0</v>
      </c>
    </row>
    <row r="37" spans="1:12" customHeight="1" ht="53">
      <c r="A37" s="1"/>
      <c r="B37" s="1">
        <v>820622</v>
      </c>
      <c r="C37" s="1" t="s">
        <v>155</v>
      </c>
      <c r="D37" s="1" t="s">
        <v>156</v>
      </c>
      <c r="E37" s="3" t="s">
        <v>157</v>
      </c>
      <c r="F37" s="1" t="s">
        <v>158</v>
      </c>
      <c r="G37" s="1">
        <v>5</v>
      </c>
      <c r="H37" s="1" t="s">
        <v>33</v>
      </c>
      <c r="I37" s="1">
        <v>0</v>
      </c>
      <c r="J37" s="1" t="s">
        <v>15</v>
      </c>
      <c r="K37" s="2"/>
      <c r="L37" s="5">
        <f>K37*2035.00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A7"/>
    <mergeCell ref="A8:A10"/>
    <mergeCell ref="A11:A16"/>
    <mergeCell ref="A17:A22"/>
    <mergeCell ref="A23:A25"/>
    <mergeCell ref="A26:A28"/>
    <mergeCell ref="A29:A31"/>
    <mergeCell ref="A32:A35"/>
    <mergeCell ref="A36:A3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2024-05-20T10:41:18+03:00</dcterms:created>
  <dcterms:modified xsi:type="dcterms:W3CDTF">2024-05-20T10:41:18+03:00</dcterms:modified>
  <dc:title>Untitled Spreadsheet</dc:title>
  <dc:description/>
  <dc:subject/>
  <cp:keywords/>
  <cp:category/>
</cp:coreProperties>
</file>