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<sst xmlns="http://schemas.openxmlformats.org/spreadsheetml/2006/main" uniqueCount="205">
  <si>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</si>
  <si>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</si>
  <si>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</si>
  <si>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</si>
  <si>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</si>
  <si>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</si>
  <si>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</si>
  <si>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</si>
  <si>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</si>
  <si>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</si>
  <si>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VLC-811072</t>
  </si>
  <si>
    <t>VTc.582.EMNX.0603</t>
  </si>
  <si>
    <t>Блок колл. НЕРЖ с ручн. регулир. клап. 1"х3 вых Евроконус 3/4 (Италия)</t>
  </si>
  <si>
    <t>9 057.00 руб.</t>
  </si>
  <si>
    <t>&gt;10</t>
  </si>
  <si>
    <t>шт</t>
  </si>
  <si>
    <t>VLC-811073</t>
  </si>
  <si>
    <t>VTc.582.EMNX.0604</t>
  </si>
  <si>
    <t>Блок колл. НЕРЖ с ручн. регулир. клап. 1"х4 вых Евроконус 3/4 (Италия)</t>
  </si>
  <si>
    <t>10 870.00 руб.</t>
  </si>
  <si>
    <t>VLC-811074</t>
  </si>
  <si>
    <t>VTc.582.EMNX.0605</t>
  </si>
  <si>
    <t>Блок колл. НЕРЖ с ручн. регулир. клап. 1"х5 вых Евроконус 3/4 (Италия)</t>
  </si>
  <si>
    <t>13 716.00 руб.</t>
  </si>
  <si>
    <t>VLC-811075</t>
  </si>
  <si>
    <t>VTc.582.EMNX.0606</t>
  </si>
  <si>
    <t>Блок колл. НЕРЖ с ручн. регулир. клап. 1"х6 вых Евроконус 3/4 (Италия)</t>
  </si>
  <si>
    <t>15 943.00 руб.</t>
  </si>
  <si>
    <t>VLC-811076</t>
  </si>
  <si>
    <t>VTc.582.EMNX.0607</t>
  </si>
  <si>
    <t>Блок колл. НЕРЖ с ручн. регулир. клап. 1"х7 вых Евроконус 3/4 (Италия)</t>
  </si>
  <si>
    <t>17 572.00 руб.</t>
  </si>
  <si>
    <t>VLC-811077</t>
  </si>
  <si>
    <t>VTc.582.EMNX.0608</t>
  </si>
  <si>
    <t>Блок колл. НЕРЖ с ручн. регулир. клап. 1"х8 вых Евроконус 3/4 (Италия)</t>
  </si>
  <si>
    <t>19 721.00 руб.</t>
  </si>
  <si>
    <t>VLC-811078</t>
  </si>
  <si>
    <t>VTc.582.EMNX.0609</t>
  </si>
  <si>
    <t>Блок колл. НЕРЖ с ручн. регулир. клап. 1"х9 вых Евроконус 3/4 (Италия)</t>
  </si>
  <si>
    <t>22 040.00 руб.</t>
  </si>
  <si>
    <t>VLC-811079</t>
  </si>
  <si>
    <t>VTc.582.EMNX.0610</t>
  </si>
  <si>
    <t>Блок колл. НЕРЖ с ручн. регулир. клап. 1"х10 вых Евроконус 3/4 (Италия)</t>
  </si>
  <si>
    <t>25 070.00 руб.</t>
  </si>
  <si>
    <t>VLC-811011</t>
  </si>
  <si>
    <t>VTc.588.EMNX.0603</t>
  </si>
  <si>
    <t>Коллекторная группа НЕРЖ, в сборе, 1"х3 вых. Евроконус 3/4"</t>
  </si>
  <si>
    <t>8 544.00 руб.</t>
  </si>
  <si>
    <t>VLC-811012</t>
  </si>
  <si>
    <t>VTc.588.EMNX.0604</t>
  </si>
  <si>
    <t>Коллекторная группа НЕРЖ, в сборе, 1"х4 вых. Евроконус 3/4"</t>
  </si>
  <si>
    <t>10 238.00 руб.</t>
  </si>
  <si>
    <t>&gt;25</t>
  </si>
  <si>
    <t>VLC-811013</t>
  </si>
  <si>
    <t>VTc.588.EMNX.0605</t>
  </si>
  <si>
    <t>Коллекторная группа НЕРЖ, в сборе, 1"х5 вых. Евроконус 3/4"</t>
  </si>
  <si>
    <t>10 841.00 руб.</t>
  </si>
  <si>
    <t>VLC-811014</t>
  </si>
  <si>
    <t>VTc.588.EMNX.0606</t>
  </si>
  <si>
    <t>Коллекторная группа НЕРЖ, в сборе, 1"х6 вых. Евроконус 3/4"</t>
  </si>
  <si>
    <t>14 300.00 руб.</t>
  </si>
  <si>
    <t>VLC-811015</t>
  </si>
  <si>
    <t>VTc.588.EMNX.0607</t>
  </si>
  <si>
    <t>Коллекторная группа НЕРЖ, в сборе, 1"х7 вых. Евроконус 3/4"</t>
  </si>
  <si>
    <t>14 830.00 руб.</t>
  </si>
  <si>
    <t>VLC-811016</t>
  </si>
  <si>
    <t>VTc.588.EMNX.0608</t>
  </si>
  <si>
    <t>Коллекторная группа НЕРЖ, в сборе, 1"х8 вых. Евроконус 3/4"</t>
  </si>
  <si>
    <t>16 955.00 руб.</t>
  </si>
  <si>
    <t>VLC-811017</t>
  </si>
  <si>
    <t>VTc.588.EMNX.0609</t>
  </si>
  <si>
    <t>Коллекторная группа НЕРЖ, в сборе, 1"х9 вых. Евроконус 3/4"</t>
  </si>
  <si>
    <t>19 115.00 руб.</t>
  </si>
  <si>
    <t>VLC-811018</t>
  </si>
  <si>
    <t>VTc.588.EMNX.0610</t>
  </si>
  <si>
    <t>Коллекторная группа НЕРЖ, в сборе, 1"х10 вых. Евроконус 3/4"</t>
  </si>
  <si>
    <t>21 073.00 руб.</t>
  </si>
  <si>
    <t>VLC-811038</t>
  </si>
  <si>
    <t>VTc.594.EMNX.0603</t>
  </si>
  <si>
    <t>Коллекторная группа ЛАТУНЬ в сборе, с воздух и слив клапан, 1"х3 вых. Евроконус 3/4" (Италия)</t>
  </si>
  <si>
    <t>18 466.00 руб.</t>
  </si>
  <si>
    <t>VLC-811039</t>
  </si>
  <si>
    <t>VTc.594.EMNX.0604</t>
  </si>
  <si>
    <t>Коллекторная группа ЛАТУНЬ в сборе, с воздух и слив клапан, 1"х4 вых. Евроконус 3/4" (Италия)</t>
  </si>
  <si>
    <t>20 468.00 руб.</t>
  </si>
  <si>
    <t>VLC-811040</t>
  </si>
  <si>
    <t>VTc.594.EMNX.0605</t>
  </si>
  <si>
    <t>Коллекторная группа ЛАТУНЬ в сборе, с воздух и слив клапан, 1"х5 вых. Евроконус 3/4" (Италия)</t>
  </si>
  <si>
    <t>24 597.00 руб.</t>
  </si>
  <si>
    <t>VLC-811041</t>
  </si>
  <si>
    <t>VTc.594.EMNX.0606</t>
  </si>
  <si>
    <t>Коллекторная группа ЛАТУНЬ в сборе, с воздух и слив клапан, 1"х6 вых. Евроконус 3/4" (Италия)</t>
  </si>
  <si>
    <t>26 212.00 руб.</t>
  </si>
  <si>
    <t>VLC-811042</t>
  </si>
  <si>
    <t>VTc.594.EMNX.0607</t>
  </si>
  <si>
    <t>Коллекторная группа ЛАТУНЬ в сборе, с воздух и слив клапан, 1"х7 вых. Евроконус 3/4" (Италия)</t>
  </si>
  <si>
    <t>30 577.00 руб.</t>
  </si>
  <si>
    <t>VLC-811043</t>
  </si>
  <si>
    <t>VTc.594.EMNX.0608</t>
  </si>
  <si>
    <t>Коллекторная группа ЛАТУНЬ в сборе, с воздух и слив клапан, 1"х8 вых. Евроконус 3/4" (Италия)</t>
  </si>
  <si>
    <t>34 435.00 руб.</t>
  </si>
  <si>
    <t>VLC-811044</t>
  </si>
  <si>
    <t>VTc.594.EMNX.0609</t>
  </si>
  <si>
    <t>Коллекторная группа ЛАТУНЬ в сборе, с воздух и слив клапан, 1"х9 вых. Евроконус 3/4" (Италия)</t>
  </si>
  <si>
    <t>36 598.00 руб.</t>
  </si>
  <si>
    <t>VLC-811045</t>
  </si>
  <si>
    <t>VTc.594.EMNX.0610</t>
  </si>
  <si>
    <t>Коллекторная группа ЛАТУНЬ в сборе, с воздух и слив клапан, 1"х10 вых. Евроконус 3/4" (Италия)</t>
  </si>
  <si>
    <t>37 589.00 руб.</t>
  </si>
  <si>
    <t>VLC-811046</t>
  </si>
  <si>
    <t>VTc.594.EMNX.0611</t>
  </si>
  <si>
    <t>Коллекторная группа ЛАТУНЬ в сборе, с воздух и слив клапан, 1"х11 вых. Евроконус 3/4" (Италия)</t>
  </si>
  <si>
    <t>42 460.00 руб.</t>
  </si>
  <si>
    <t>VLC-811047</t>
  </si>
  <si>
    <t>VTc.594.EMNX.0612</t>
  </si>
  <si>
    <t>Коллекторная группа ЛАТУНЬ в сборе, с воздух и слив клапан, 1"х12 вых. Евроконус 3/4" (Италия)</t>
  </si>
  <si>
    <t>46 419.00 руб.</t>
  </si>
  <si>
    <t>STP-210023</t>
  </si>
  <si>
    <t>VR115-02A</t>
  </si>
  <si>
    <t>Группа коллекторов БЕЗ РАСХОД 2 -вых. НЕРЖ. С ТРОЙНИКАМИ 1"x3/4" "ViEiR" (5/1шт)</t>
  </si>
  <si>
    <t>5 910.11 руб.</t>
  </si>
  <si>
    <t>STP-210024</t>
  </si>
  <si>
    <t>VR115-03A</t>
  </si>
  <si>
    <t>Группа коллекторов БЕЗ РАСХОД 3 -вых. НЕРЖ. С ТРОЙНИКАМИ 1"x3/4" "ViEiR" (5/1шт)</t>
  </si>
  <si>
    <t>7 204.82 руб.</t>
  </si>
  <si>
    <t>STP-210025</t>
  </si>
  <si>
    <t>VR115-04A</t>
  </si>
  <si>
    <t>Группа коллекторов БЕЗ РАСХОД 4 -вых. НЕРЖ. С ТРОЙНИКАМИ 1"x3/4" "ViEiR" (5/1шт)</t>
  </si>
  <si>
    <t>8 545.13 руб.</t>
  </si>
  <si>
    <t>STP-210026</t>
  </si>
  <si>
    <t>VR115-05A</t>
  </si>
  <si>
    <t>Группа коллекторов БЕЗ РАСХОД 5 -вых. НЕРЖ. С ТРОЙНИКАМИ 1"x3/4" "ViEiR" (5/1шт)</t>
  </si>
  <si>
    <t>10 036.79 руб.</t>
  </si>
  <si>
    <t>STP-210027</t>
  </si>
  <si>
    <t>VR115-06A</t>
  </si>
  <si>
    <t>Группа коллекторов БЕЗ РАСХОД 6 -вых. НЕРЖ. С ТРОЙНИКАМИ 1"x3/4" "ViEiR" (5/1шт)</t>
  </si>
  <si>
    <t>11 544.86 руб.</t>
  </si>
  <si>
    <t>STP-210028</t>
  </si>
  <si>
    <t>VR115-07A</t>
  </si>
  <si>
    <t>Группа коллекторов БЕЗ РАСХОД 7 -вых. НЕРЖ. С ТРОЙНИКАМИ 1"x3/4" "ViEiR" (5/1шт)</t>
  </si>
  <si>
    <t>13 018.28 руб.</t>
  </si>
  <si>
    <t>STP-210029</t>
  </si>
  <si>
    <t>VR115-08A</t>
  </si>
  <si>
    <t>Группа коллекторов БЕЗ РАСХОД 8 -вых. НЕРЖ. С ТРОЙНИКАМИ 1"x3/4" "ViEiR" (3/1шт)</t>
  </si>
  <si>
    <t>14 515.41 руб.</t>
  </si>
  <si>
    <t>STP-210030</t>
  </si>
  <si>
    <t>VR115-09A</t>
  </si>
  <si>
    <t>Группа коллекторов БЕЗ РАСХОД 9 -вых. НЕРЖ. С ТРОЙНИКАМИ 1"x3/4" "ViEiR" (3/1шт)</t>
  </si>
  <si>
    <t>15 972.42 руб.</t>
  </si>
  <si>
    <t>STP-210031</t>
  </si>
  <si>
    <t>VR115-10A</t>
  </si>
  <si>
    <t>Группа коллекторов БЕЗ РАСХОД 10 -вых. НЕРЖ. С ТРОЙНИКАМИ 1"x3/4" "ViEiR" (2/1шт)</t>
  </si>
  <si>
    <t>17 518.79 руб.</t>
  </si>
  <si>
    <t>STP-210032</t>
  </si>
  <si>
    <t>VR115-11A</t>
  </si>
  <si>
    <t>Группа коллекторов БЕЗ РАСХОД 11 -вых. НЕРЖ. С ТРОЙНИКАМИ 1"x3/4" "ViEiR" (2/1шт)</t>
  </si>
  <si>
    <t>19 019.56 руб.</t>
  </si>
  <si>
    <t>STP-210033</t>
  </si>
  <si>
    <t>VR115-12A</t>
  </si>
  <si>
    <t>Группа коллекторов БЕЗ РАСХОД 12 -вых. НЕРЖ. С ТРОЙНИКАМИ 1"x3/4" "ViEiR" (2/1шт)</t>
  </si>
  <si>
    <t>20 731.87 руб.</t>
  </si>
  <si>
    <t>ZGR-000209</t>
  </si>
  <si>
    <t>QS-1826</t>
  </si>
  <si>
    <t>Коллекторная группа 1"х2 вых С КЛАПАНАМИ и индикацией температуры, в сборе, НЕРЖАВЕЙКА (1/ 3шт)</t>
  </si>
  <si>
    <t>4 518.04 руб.</t>
  </si>
  <si>
    <t>ZGR-000210</t>
  </si>
  <si>
    <t>QS-1836</t>
  </si>
  <si>
    <t>Коллекторная группа 1"х3 вых С КЛАПАНАМИ и индикацией температуры, в сборе, НЕРЖАВЕЙКА (1/ 3шт)</t>
  </si>
  <si>
    <t>5 613.12 руб.</t>
  </si>
  <si>
    <t>ZGR-000211</t>
  </si>
  <si>
    <t>QS-1846</t>
  </si>
  <si>
    <t>Коллекторная группа 1"х4 вых С КЛАПАНАМИ и индикацией температуры, в сборе, НЕРЖАВЕЙКА (1/ 3шт)</t>
  </si>
  <si>
    <t>6 705.01 руб.</t>
  </si>
  <si>
    <t>ZGR-000212</t>
  </si>
  <si>
    <t>QS-1856</t>
  </si>
  <si>
    <t>Коллекторная группа 1"х5 вых С КЛАПАНАМИ и индикацией температуры, в сборе, НЕРЖАВЕЙКА (1/ 3шт)</t>
  </si>
  <si>
    <t>7 841.72 руб.</t>
  </si>
  <si>
    <t>ZGR-000213</t>
  </si>
  <si>
    <t>QS-1866</t>
  </si>
  <si>
    <t>Коллекторная группа 1"х6 вых С КЛАПАНАМИ и индикацией температуры, в сборе, НЕРЖАВЕЙКА (1/ 3шт)</t>
  </si>
  <si>
    <t>8 933.61 руб.</t>
  </si>
  <si>
    <t>ZGR-000214</t>
  </si>
  <si>
    <t>QS-1876</t>
  </si>
  <si>
    <t>Коллекторная группа 1"х7 вых С КЛАПАНАМИ и индикацией температуры, в сборе, НЕРЖАВЕЙКА (1/ 3шт)</t>
  </si>
  <si>
    <t>10 267.78 руб.</t>
  </si>
  <si>
    <t>ZGR-000215</t>
  </si>
  <si>
    <t>QS-1886</t>
  </si>
  <si>
    <t>Коллекторная группа 1"х8 вых С КЛАПАНАМИ и индикацией температуры, в сборе, НЕРЖАВЕЙКА (1/ 3шт)</t>
  </si>
  <si>
    <t>11 463.64 руб.</t>
  </si>
  <si>
    <t>ZGR-000216</t>
  </si>
  <si>
    <t>QS-1896</t>
  </si>
  <si>
    <t>Коллекторная группа 1"х9 вых С КЛАПАНАМИ и индикацией температуры, в сборе, НЕРЖАВЕЙКА (1/ 3шт)</t>
  </si>
  <si>
    <t>12 818.92 руб.</t>
  </si>
  <si>
    <t>ZGR-000217</t>
  </si>
  <si>
    <t>QS-18106</t>
  </si>
  <si>
    <t>Коллекторная группа 1"х10 вых С КЛАПАНАМИ и индикацией температуры, в сборе, НЕРЖАВЕЙКА (1/ 3шт)</t>
  </si>
  <si>
    <t>13 963.05 руб.</t>
  </si>
  <si>
    <t>ZGR-000218</t>
  </si>
  <si>
    <t>QS-18116</t>
  </si>
  <si>
    <t>Коллекторная группа 1"х11 вых С КЛАПАНАМИ и индикацией температуры, в сборе, НЕРЖАВЕЙКА (1/ 3шт)</t>
  </si>
  <si>
    <t>15 090.25 руб.</t>
  </si>
  <si>
    <t>ZGR-000219</t>
  </si>
  <si>
    <t>QS-18126</t>
  </si>
  <si>
    <t>Коллекторная группа 1"х12 вых С КЛАПАНАМИ и индикацией температуры, в сборе, НЕРЖАВЕЙКА (1/ 3шт)</t>
  </si>
  <si>
    <t>16 159.90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</si>
</sst>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981da49_77ea_11ea_8111_003048fd731b_0794addf_27b2_11ed_a30e_00259070b4871.jpeg"/><Relationship Id="rId2" Type="http://schemas.openxmlformats.org/officeDocument/2006/relationships/image" Target="../media/9ed4be2f_86a5_11e9_8101_003048fd731b_0794aeba_27b2_11ed_a30e_00259070b4872.jpeg"/><Relationship Id="rId3" Type="http://schemas.openxmlformats.org/officeDocument/2006/relationships/image" Target="../media/9ed4be65_86a5_11e9_8101_003048fd731b_0794adfc_27b2_11ed_a30e_00259070b4873.jpeg"/><Relationship Id="rId4" Type="http://schemas.openxmlformats.org/officeDocument/2006/relationships/image" Target="../media/3c8d8bf8_68f5_11ea_8111_003048fd731b_0794ada9_27b2_11ed_a30e_00259070b4874.jpeg"/><Relationship Id="rId5" Type="http://schemas.openxmlformats.org/officeDocument/2006/relationships/image" Target="../media/6f6da416_c29f_11ee_a54c_047c1617b143_e00cf357_f104_11ee_a58b_047c1617b143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00" descr="Image_20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201" descr="Image_20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3" name="Image_202" descr="Image_20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4" name="Image_203" descr="Image_20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95250</xdr:rowOff>
    </xdr:from>
    <xdr:ext cx="1143000" cy="1143000"/>
    <xdr:pic>
      <xdr:nvPicPr>
        <xdr:cNvPr id="5" name="Image_204" descr="Image_2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SUM(J2:J49)</f>
        <v>0</v>
      </c>
      <c r="K1" s="4" t="s">
        <v>9</v>
      </c>
      <c r="L1" s="5"/>
    </row>
    <row r="2" spans="1:12">
      <c r="A2" s="1"/>
      <c r="B2" s="1">
        <v>825466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0</v>
      </c>
      <c r="H2" s="1" t="s">
        <v>14</v>
      </c>
      <c r="I2" s="1">
        <v>0</v>
      </c>
      <c r="J2" s="1" t="s">
        <v>15</v>
      </c>
      <c r="K2" s="2"/>
      <c r="L2" s="5">
        <f>K2*9057.00</f>
        <v>0</v>
      </c>
    </row>
    <row r="3" spans="1:12">
      <c r="A3" s="1"/>
      <c r="B3" s="1">
        <v>825467</v>
      </c>
      <c r="C3" s="1" t="s">
        <v>16</v>
      </c>
      <c r="D3" s="1" t="s">
        <v>17</v>
      </c>
      <c r="E3" s="3" t="s">
        <v>18</v>
      </c>
      <c r="F3" s="1" t="s">
        <v>19</v>
      </c>
      <c r="G3" s="1">
        <v>0</v>
      </c>
      <c r="H3" s="1" t="s">
        <v>14</v>
      </c>
      <c r="I3" s="1">
        <v>0</v>
      </c>
      <c r="J3" s="1" t="s">
        <v>15</v>
      </c>
      <c r="K3" s="2"/>
      <c r="L3" s="5">
        <f>K3*10870.00</f>
        <v>0</v>
      </c>
    </row>
    <row r="4" spans="1:12">
      <c r="A4" s="1"/>
      <c r="B4" s="1">
        <v>825468</v>
      </c>
      <c r="C4" s="1" t="s">
        <v>20</v>
      </c>
      <c r="D4" s="1" t="s">
        <v>21</v>
      </c>
      <c r="E4" s="3" t="s">
        <v>22</v>
      </c>
      <c r="F4" s="1" t="s">
        <v>23</v>
      </c>
      <c r="G4" s="1">
        <v>0</v>
      </c>
      <c r="H4" s="1">
        <v>0</v>
      </c>
      <c r="I4" s="1">
        <v>0</v>
      </c>
      <c r="J4" s="1" t="s">
        <v>15</v>
      </c>
      <c r="K4" s="2"/>
      <c r="L4" s="5">
        <f>K4*13716.00</f>
        <v>0</v>
      </c>
    </row>
    <row r="5" spans="1:12">
      <c r="A5" s="1"/>
      <c r="B5" s="1">
        <v>825469</v>
      </c>
      <c r="C5" s="1" t="s">
        <v>24</v>
      </c>
      <c r="D5" s="1" t="s">
        <v>25</v>
      </c>
      <c r="E5" s="3" t="s">
        <v>26</v>
      </c>
      <c r="F5" s="1" t="s">
        <v>27</v>
      </c>
      <c r="G5" s="1">
        <v>0</v>
      </c>
      <c r="H5" s="1">
        <v>0</v>
      </c>
      <c r="I5" s="1">
        <v>0</v>
      </c>
      <c r="J5" s="1" t="s">
        <v>15</v>
      </c>
      <c r="K5" s="2"/>
      <c r="L5" s="5">
        <f>K5*15943.00</f>
        <v>0</v>
      </c>
    </row>
    <row r="6" spans="1:12">
      <c r="A6" s="1"/>
      <c r="B6" s="1">
        <v>825470</v>
      </c>
      <c r="C6" s="1" t="s">
        <v>28</v>
      </c>
      <c r="D6" s="1" t="s">
        <v>29</v>
      </c>
      <c r="E6" s="3" t="s">
        <v>30</v>
      </c>
      <c r="F6" s="1" t="s">
        <v>31</v>
      </c>
      <c r="G6" s="1">
        <v>0</v>
      </c>
      <c r="H6" s="1">
        <v>0</v>
      </c>
      <c r="I6" s="1">
        <v>0</v>
      </c>
      <c r="J6" s="1" t="s">
        <v>15</v>
      </c>
      <c r="K6" s="2"/>
      <c r="L6" s="5">
        <f>K6*17572.00</f>
        <v>0</v>
      </c>
    </row>
    <row r="7" spans="1:12">
      <c r="A7" s="1"/>
      <c r="B7" s="1">
        <v>825471</v>
      </c>
      <c r="C7" s="1" t="s">
        <v>32</v>
      </c>
      <c r="D7" s="1" t="s">
        <v>33</v>
      </c>
      <c r="E7" s="3" t="s">
        <v>34</v>
      </c>
      <c r="F7" s="1" t="s">
        <v>35</v>
      </c>
      <c r="G7" s="1">
        <v>0</v>
      </c>
      <c r="H7" s="1">
        <v>0</v>
      </c>
      <c r="I7" s="1">
        <v>0</v>
      </c>
      <c r="J7" s="1" t="s">
        <v>15</v>
      </c>
      <c r="K7" s="2"/>
      <c r="L7" s="5">
        <f>K7*19721.00</f>
        <v>0</v>
      </c>
    </row>
    <row r="8" spans="1:12">
      <c r="A8" s="1"/>
      <c r="B8" s="1">
        <v>825472</v>
      </c>
      <c r="C8" s="1" t="s">
        <v>36</v>
      </c>
      <c r="D8" s="1" t="s">
        <v>37</v>
      </c>
      <c r="E8" s="3" t="s">
        <v>38</v>
      </c>
      <c r="F8" s="1" t="s">
        <v>39</v>
      </c>
      <c r="G8" s="1">
        <v>0</v>
      </c>
      <c r="H8" s="1">
        <v>0</v>
      </c>
      <c r="I8" s="1">
        <v>0</v>
      </c>
      <c r="J8" s="1" t="s">
        <v>15</v>
      </c>
      <c r="K8" s="2"/>
      <c r="L8" s="5">
        <f>K8*22040.00</f>
        <v>0</v>
      </c>
    </row>
    <row r="9" spans="1:12">
      <c r="A9" s="1"/>
      <c r="B9" s="1">
        <v>825473</v>
      </c>
      <c r="C9" s="1" t="s">
        <v>40</v>
      </c>
      <c r="D9" s="1" t="s">
        <v>41</v>
      </c>
      <c r="E9" s="3" t="s">
        <v>42</v>
      </c>
      <c r="F9" s="1" t="s">
        <v>43</v>
      </c>
      <c r="G9" s="1">
        <v>0</v>
      </c>
      <c r="H9" s="1">
        <v>0</v>
      </c>
      <c r="I9" s="1">
        <v>0</v>
      </c>
      <c r="J9" s="1" t="s">
        <v>15</v>
      </c>
      <c r="K9" s="2"/>
      <c r="L9" s="5">
        <f>K9*25070.00</f>
        <v>0</v>
      </c>
    </row>
    <row r="10" spans="1:12">
      <c r="A10" s="1"/>
      <c r="B10" s="1">
        <v>819275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2</v>
      </c>
      <c r="H10" s="1">
        <v>0</v>
      </c>
      <c r="I10" s="1">
        <v>0</v>
      </c>
      <c r="J10" s="1" t="s">
        <v>15</v>
      </c>
      <c r="K10" s="2"/>
      <c r="L10" s="5">
        <f>K10*8544.00</f>
        <v>0</v>
      </c>
    </row>
    <row r="11" spans="1:12">
      <c r="A11" s="1"/>
      <c r="B11" s="1">
        <v>819276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2</v>
      </c>
      <c r="H11" s="1" t="s">
        <v>52</v>
      </c>
      <c r="I11" s="1">
        <v>0</v>
      </c>
      <c r="J11" s="1" t="s">
        <v>15</v>
      </c>
      <c r="K11" s="2"/>
      <c r="L11" s="5">
        <f>K11*10238.00</f>
        <v>0</v>
      </c>
    </row>
    <row r="12" spans="1:12">
      <c r="A12" s="1"/>
      <c r="B12" s="1">
        <v>819277</v>
      </c>
      <c r="C12" s="1" t="s">
        <v>53</v>
      </c>
      <c r="D12" s="1" t="s">
        <v>54</v>
      </c>
      <c r="E12" s="3" t="s">
        <v>55</v>
      </c>
      <c r="F12" s="1" t="s">
        <v>56</v>
      </c>
      <c r="G12" s="1">
        <v>1</v>
      </c>
      <c r="H12" s="1">
        <v>0</v>
      </c>
      <c r="I12" s="1">
        <v>0</v>
      </c>
      <c r="J12" s="1" t="s">
        <v>15</v>
      </c>
      <c r="K12" s="2"/>
      <c r="L12" s="5">
        <f>K12*10841.00</f>
        <v>0</v>
      </c>
    </row>
    <row r="13" spans="1:12">
      <c r="A13" s="1"/>
      <c r="B13" s="1">
        <v>819278</v>
      </c>
      <c r="C13" s="1" t="s">
        <v>57</v>
      </c>
      <c r="D13" s="1" t="s">
        <v>58</v>
      </c>
      <c r="E13" s="3" t="s">
        <v>59</v>
      </c>
      <c r="F13" s="1" t="s">
        <v>60</v>
      </c>
      <c r="G13" s="1">
        <v>1</v>
      </c>
      <c r="H13" s="1" t="s">
        <v>52</v>
      </c>
      <c r="I13" s="1">
        <v>0</v>
      </c>
      <c r="J13" s="1" t="s">
        <v>15</v>
      </c>
      <c r="K13" s="2"/>
      <c r="L13" s="5">
        <f>K13*14300.00</f>
        <v>0</v>
      </c>
    </row>
    <row r="14" spans="1:12">
      <c r="A14" s="1"/>
      <c r="B14" s="1">
        <v>819279</v>
      </c>
      <c r="C14" s="1" t="s">
        <v>61</v>
      </c>
      <c r="D14" s="1" t="s">
        <v>62</v>
      </c>
      <c r="E14" s="3" t="s">
        <v>63</v>
      </c>
      <c r="F14" s="1" t="s">
        <v>64</v>
      </c>
      <c r="G14" s="1">
        <v>1</v>
      </c>
      <c r="H14" s="1" t="s">
        <v>14</v>
      </c>
      <c r="I14" s="1">
        <v>0</v>
      </c>
      <c r="J14" s="1" t="s">
        <v>15</v>
      </c>
      <c r="K14" s="2"/>
      <c r="L14" s="5">
        <f>K14*14830.00</f>
        <v>0</v>
      </c>
    </row>
    <row r="15" spans="1:12">
      <c r="A15" s="1"/>
      <c r="B15" s="1">
        <v>819280</v>
      </c>
      <c r="C15" s="1" t="s">
        <v>65</v>
      </c>
      <c r="D15" s="1" t="s">
        <v>66</v>
      </c>
      <c r="E15" s="3" t="s">
        <v>67</v>
      </c>
      <c r="F15" s="1" t="s">
        <v>68</v>
      </c>
      <c r="G15" s="1">
        <v>1</v>
      </c>
      <c r="H15" s="1" t="s">
        <v>14</v>
      </c>
      <c r="I15" s="1">
        <v>0</v>
      </c>
      <c r="J15" s="1" t="s">
        <v>15</v>
      </c>
      <c r="K15" s="2"/>
      <c r="L15" s="5">
        <f>K15*16955.00</f>
        <v>0</v>
      </c>
    </row>
    <row r="16" spans="1:12">
      <c r="A16" s="1"/>
      <c r="B16" s="1">
        <v>819281</v>
      </c>
      <c r="C16" s="1" t="s">
        <v>69</v>
      </c>
      <c r="D16" s="1" t="s">
        <v>70</v>
      </c>
      <c r="E16" s="3" t="s">
        <v>71</v>
      </c>
      <c r="F16" s="1" t="s">
        <v>72</v>
      </c>
      <c r="G16" s="1">
        <v>1</v>
      </c>
      <c r="H16" s="1" t="s">
        <v>14</v>
      </c>
      <c r="I16" s="1">
        <v>0</v>
      </c>
      <c r="J16" s="1" t="s">
        <v>15</v>
      </c>
      <c r="K16" s="2"/>
      <c r="L16" s="5">
        <f>K16*19115.00</f>
        <v>0</v>
      </c>
    </row>
    <row r="17" spans="1:12">
      <c r="A17" s="1"/>
      <c r="B17" s="1">
        <v>819282</v>
      </c>
      <c r="C17" s="1" t="s">
        <v>73</v>
      </c>
      <c r="D17" s="1" t="s">
        <v>74</v>
      </c>
      <c r="E17" s="3" t="s">
        <v>75</v>
      </c>
      <c r="F17" s="1" t="s">
        <v>76</v>
      </c>
      <c r="G17" s="1">
        <v>1</v>
      </c>
      <c r="H17" s="1" t="s">
        <v>14</v>
      </c>
      <c r="I17" s="1">
        <v>0</v>
      </c>
      <c r="J17" s="1" t="s">
        <v>15</v>
      </c>
      <c r="K17" s="2"/>
      <c r="L17" s="5">
        <f>K17*21073.00</f>
        <v>0</v>
      </c>
    </row>
    <row r="18" spans="1:12">
      <c r="A18" s="1"/>
      <c r="B18" s="1">
        <v>819302</v>
      </c>
      <c r="C18" s="1" t="s">
        <v>77</v>
      </c>
      <c r="D18" s="1" t="s">
        <v>78</v>
      </c>
      <c r="E18" s="3" t="s">
        <v>79</v>
      </c>
      <c r="F18" s="1" t="s">
        <v>80</v>
      </c>
      <c r="G18" s="1">
        <v>0</v>
      </c>
      <c r="H18" s="1">
        <v>8</v>
      </c>
      <c r="I18" s="1">
        <v>0</v>
      </c>
      <c r="J18" s="1" t="s">
        <v>15</v>
      </c>
      <c r="K18" s="2"/>
      <c r="L18" s="5">
        <f>K18*18466.00</f>
        <v>0</v>
      </c>
    </row>
    <row r="19" spans="1:12">
      <c r="A19" s="1"/>
      <c r="B19" s="1">
        <v>819303</v>
      </c>
      <c r="C19" s="1" t="s">
        <v>81</v>
      </c>
      <c r="D19" s="1" t="s">
        <v>82</v>
      </c>
      <c r="E19" s="3" t="s">
        <v>83</v>
      </c>
      <c r="F19" s="1" t="s">
        <v>84</v>
      </c>
      <c r="G19" s="1">
        <v>0</v>
      </c>
      <c r="H19" s="1">
        <v>7</v>
      </c>
      <c r="I19" s="1">
        <v>0</v>
      </c>
      <c r="J19" s="1" t="s">
        <v>15</v>
      </c>
      <c r="K19" s="2"/>
      <c r="L19" s="5">
        <f>K19*20468.00</f>
        <v>0</v>
      </c>
    </row>
    <row r="20" spans="1:12">
      <c r="A20" s="1"/>
      <c r="B20" s="1">
        <v>819304</v>
      </c>
      <c r="C20" s="1" t="s">
        <v>85</v>
      </c>
      <c r="D20" s="1" t="s">
        <v>86</v>
      </c>
      <c r="E20" s="3" t="s">
        <v>87</v>
      </c>
      <c r="F20" s="1" t="s">
        <v>88</v>
      </c>
      <c r="G20" s="1">
        <v>0</v>
      </c>
      <c r="H20" s="1">
        <v>10</v>
      </c>
      <c r="I20" s="1">
        <v>0</v>
      </c>
      <c r="J20" s="1" t="s">
        <v>15</v>
      </c>
      <c r="K20" s="2"/>
      <c r="L20" s="5">
        <f>K20*24597.00</f>
        <v>0</v>
      </c>
    </row>
    <row r="21" spans="1:12">
      <c r="A21" s="1"/>
      <c r="B21" s="1">
        <v>819305</v>
      </c>
      <c r="C21" s="1" t="s">
        <v>89</v>
      </c>
      <c r="D21" s="1" t="s">
        <v>90</v>
      </c>
      <c r="E21" s="3" t="s">
        <v>91</v>
      </c>
      <c r="F21" s="1" t="s">
        <v>92</v>
      </c>
      <c r="G21" s="1">
        <v>0</v>
      </c>
      <c r="H21" s="1" t="s">
        <v>14</v>
      </c>
      <c r="I21" s="1">
        <v>0</v>
      </c>
      <c r="J21" s="1" t="s">
        <v>15</v>
      </c>
      <c r="K21" s="2"/>
      <c r="L21" s="5">
        <f>K21*26212.00</f>
        <v>0</v>
      </c>
    </row>
    <row r="22" spans="1:12">
      <c r="A22" s="1"/>
      <c r="B22" s="1">
        <v>819306</v>
      </c>
      <c r="C22" s="1" t="s">
        <v>93</v>
      </c>
      <c r="D22" s="1" t="s">
        <v>94</v>
      </c>
      <c r="E22" s="3" t="s">
        <v>95</v>
      </c>
      <c r="F22" s="1" t="s">
        <v>96</v>
      </c>
      <c r="G22" s="1">
        <v>0</v>
      </c>
      <c r="H22" s="1">
        <v>9</v>
      </c>
      <c r="I22" s="1">
        <v>0</v>
      </c>
      <c r="J22" s="1" t="s">
        <v>15</v>
      </c>
      <c r="K22" s="2"/>
      <c r="L22" s="5">
        <f>K22*30577.00</f>
        <v>0</v>
      </c>
    </row>
    <row r="23" spans="1:12">
      <c r="A23" s="1"/>
      <c r="B23" s="1">
        <v>819307</v>
      </c>
      <c r="C23" s="1" t="s">
        <v>97</v>
      </c>
      <c r="D23" s="1" t="s">
        <v>98</v>
      </c>
      <c r="E23" s="3" t="s">
        <v>99</v>
      </c>
      <c r="F23" s="1" t="s">
        <v>100</v>
      </c>
      <c r="G23" s="1">
        <v>0</v>
      </c>
      <c r="H23" s="1">
        <v>6</v>
      </c>
      <c r="I23" s="1">
        <v>0</v>
      </c>
      <c r="J23" s="1" t="s">
        <v>15</v>
      </c>
      <c r="K23" s="2"/>
      <c r="L23" s="5">
        <f>K23*34435.00</f>
        <v>0</v>
      </c>
    </row>
    <row r="24" spans="1:12">
      <c r="A24" s="1"/>
      <c r="B24" s="1">
        <v>819308</v>
      </c>
      <c r="C24" s="1" t="s">
        <v>101</v>
      </c>
      <c r="D24" s="1" t="s">
        <v>102</v>
      </c>
      <c r="E24" s="3" t="s">
        <v>103</v>
      </c>
      <c r="F24" s="1" t="s">
        <v>104</v>
      </c>
      <c r="G24" s="1">
        <v>0</v>
      </c>
      <c r="H24" s="1">
        <v>7</v>
      </c>
      <c r="I24" s="1">
        <v>0</v>
      </c>
      <c r="J24" s="1" t="s">
        <v>15</v>
      </c>
      <c r="K24" s="2"/>
      <c r="L24" s="5">
        <f>K24*36598.00</f>
        <v>0</v>
      </c>
    </row>
    <row r="25" spans="1:12">
      <c r="A25" s="1"/>
      <c r="B25" s="1">
        <v>819309</v>
      </c>
      <c r="C25" s="1" t="s">
        <v>105</v>
      </c>
      <c r="D25" s="1" t="s">
        <v>106</v>
      </c>
      <c r="E25" s="3" t="s">
        <v>107</v>
      </c>
      <c r="F25" s="1" t="s">
        <v>108</v>
      </c>
      <c r="G25" s="1">
        <v>0</v>
      </c>
      <c r="H25" s="1">
        <v>10</v>
      </c>
      <c r="I25" s="1">
        <v>0</v>
      </c>
      <c r="J25" s="1" t="s">
        <v>15</v>
      </c>
      <c r="K25" s="2"/>
      <c r="L25" s="5">
        <f>K25*37589.00</f>
        <v>0</v>
      </c>
    </row>
    <row r="26" spans="1:12">
      <c r="A26" s="1"/>
      <c r="B26" s="1">
        <v>819310</v>
      </c>
      <c r="C26" s="1" t="s">
        <v>109</v>
      </c>
      <c r="D26" s="1" t="s">
        <v>110</v>
      </c>
      <c r="E26" s="3" t="s">
        <v>111</v>
      </c>
      <c r="F26" s="1" t="s">
        <v>112</v>
      </c>
      <c r="G26" s="1">
        <v>0</v>
      </c>
      <c r="H26" s="1">
        <v>1</v>
      </c>
      <c r="I26" s="1">
        <v>0</v>
      </c>
      <c r="J26" s="1" t="s">
        <v>15</v>
      </c>
      <c r="K26" s="2"/>
      <c r="L26" s="5">
        <f>K26*42460.00</f>
        <v>0</v>
      </c>
    </row>
    <row r="27" spans="1:12">
      <c r="A27" s="1"/>
      <c r="B27" s="1">
        <v>819311</v>
      </c>
      <c r="C27" s="1" t="s">
        <v>113</v>
      </c>
      <c r="D27" s="1" t="s">
        <v>114</v>
      </c>
      <c r="E27" s="3" t="s">
        <v>115</v>
      </c>
      <c r="F27" s="1" t="s">
        <v>116</v>
      </c>
      <c r="G27" s="1">
        <v>0</v>
      </c>
      <c r="H27" s="1">
        <v>5</v>
      </c>
      <c r="I27" s="1">
        <v>0</v>
      </c>
      <c r="J27" s="1" t="s">
        <v>15</v>
      </c>
      <c r="K27" s="2"/>
      <c r="L27" s="5">
        <f>K27*46419.00</f>
        <v>0</v>
      </c>
    </row>
    <row r="28" spans="1:12">
      <c r="A28" s="1"/>
      <c r="B28" s="1">
        <v>825252</v>
      </c>
      <c r="C28" s="1" t="s">
        <v>117</v>
      </c>
      <c r="D28" s="1" t="s">
        <v>118</v>
      </c>
      <c r="E28" s="3" t="s">
        <v>119</v>
      </c>
      <c r="F28" s="1" t="s">
        <v>120</v>
      </c>
      <c r="G28" s="1">
        <v>3</v>
      </c>
      <c r="H28" s="1">
        <v>0</v>
      </c>
      <c r="I28" s="1">
        <v>0</v>
      </c>
      <c r="J28" s="1" t="s">
        <v>15</v>
      </c>
      <c r="K28" s="2"/>
      <c r="L28" s="5">
        <f>K28*5910.11</f>
        <v>0</v>
      </c>
    </row>
    <row r="29" spans="1:12">
      <c r="A29" s="1"/>
      <c r="B29" s="1">
        <v>825253</v>
      </c>
      <c r="C29" s="1" t="s">
        <v>121</v>
      </c>
      <c r="D29" s="1" t="s">
        <v>122</v>
      </c>
      <c r="E29" s="3" t="s">
        <v>123</v>
      </c>
      <c r="F29" s="1" t="s">
        <v>124</v>
      </c>
      <c r="G29" s="1">
        <v>2</v>
      </c>
      <c r="H29" s="1">
        <v>0</v>
      </c>
      <c r="I29" s="1">
        <v>0</v>
      </c>
      <c r="J29" s="1" t="s">
        <v>15</v>
      </c>
      <c r="K29" s="2"/>
      <c r="L29" s="5">
        <f>K29*7204.82</f>
        <v>0</v>
      </c>
    </row>
    <row r="30" spans="1:12">
      <c r="A30" s="1"/>
      <c r="B30" s="1">
        <v>825254</v>
      </c>
      <c r="C30" s="1" t="s">
        <v>125</v>
      </c>
      <c r="D30" s="1" t="s">
        <v>126</v>
      </c>
      <c r="E30" s="3" t="s">
        <v>127</v>
      </c>
      <c r="F30" s="1" t="s">
        <v>128</v>
      </c>
      <c r="G30" s="1">
        <v>1</v>
      </c>
      <c r="H30" s="1">
        <v>0</v>
      </c>
      <c r="I30" s="1">
        <v>0</v>
      </c>
      <c r="J30" s="1" t="s">
        <v>15</v>
      </c>
      <c r="K30" s="2"/>
      <c r="L30" s="5">
        <f>K30*8545.13</f>
        <v>0</v>
      </c>
    </row>
    <row r="31" spans="1:12">
      <c r="A31" s="1"/>
      <c r="B31" s="1">
        <v>825255</v>
      </c>
      <c r="C31" s="1" t="s">
        <v>129</v>
      </c>
      <c r="D31" s="1" t="s">
        <v>130</v>
      </c>
      <c r="E31" s="3" t="s">
        <v>131</v>
      </c>
      <c r="F31" s="1" t="s">
        <v>132</v>
      </c>
      <c r="G31" s="1">
        <v>1</v>
      </c>
      <c r="H31" s="1">
        <v>0</v>
      </c>
      <c r="I31" s="1">
        <v>0</v>
      </c>
      <c r="J31" s="1" t="s">
        <v>15</v>
      </c>
      <c r="K31" s="2"/>
      <c r="L31" s="5">
        <f>K31*10036.79</f>
        <v>0</v>
      </c>
    </row>
    <row r="32" spans="1:12">
      <c r="A32" s="1"/>
      <c r="B32" s="1">
        <v>825256</v>
      </c>
      <c r="C32" s="1" t="s">
        <v>133</v>
      </c>
      <c r="D32" s="1" t="s">
        <v>134</v>
      </c>
      <c r="E32" s="3" t="s">
        <v>135</v>
      </c>
      <c r="F32" s="1" t="s">
        <v>136</v>
      </c>
      <c r="G32" s="1">
        <v>2</v>
      </c>
      <c r="H32" s="1">
        <v>0</v>
      </c>
      <c r="I32" s="1">
        <v>0</v>
      </c>
      <c r="J32" s="1" t="s">
        <v>15</v>
      </c>
      <c r="K32" s="2"/>
      <c r="L32" s="5">
        <f>K32*11544.86</f>
        <v>0</v>
      </c>
    </row>
    <row r="33" spans="1:12">
      <c r="A33" s="1"/>
      <c r="B33" s="1">
        <v>825257</v>
      </c>
      <c r="C33" s="1" t="s">
        <v>137</v>
      </c>
      <c r="D33" s="1" t="s">
        <v>138</v>
      </c>
      <c r="E33" s="3" t="s">
        <v>139</v>
      </c>
      <c r="F33" s="1" t="s">
        <v>140</v>
      </c>
      <c r="G33" s="1">
        <v>2</v>
      </c>
      <c r="H33" s="1">
        <v>0</v>
      </c>
      <c r="I33" s="1">
        <v>0</v>
      </c>
      <c r="J33" s="1" t="s">
        <v>15</v>
      </c>
      <c r="K33" s="2"/>
      <c r="L33" s="5">
        <f>K33*13018.28</f>
        <v>0</v>
      </c>
    </row>
    <row r="34" spans="1:12">
      <c r="A34" s="1"/>
      <c r="B34" s="1">
        <v>825258</v>
      </c>
      <c r="C34" s="1" t="s">
        <v>141</v>
      </c>
      <c r="D34" s="1" t="s">
        <v>142</v>
      </c>
      <c r="E34" s="3" t="s">
        <v>143</v>
      </c>
      <c r="F34" s="1" t="s">
        <v>144</v>
      </c>
      <c r="G34" s="1">
        <v>2</v>
      </c>
      <c r="H34" s="1">
        <v>0</v>
      </c>
      <c r="I34" s="1">
        <v>0</v>
      </c>
      <c r="J34" s="1" t="s">
        <v>15</v>
      </c>
      <c r="K34" s="2"/>
      <c r="L34" s="5">
        <f>K34*14515.41</f>
        <v>0</v>
      </c>
    </row>
    <row r="35" spans="1:12">
      <c r="A35" s="1"/>
      <c r="B35" s="1">
        <v>825259</v>
      </c>
      <c r="C35" s="1" t="s">
        <v>145</v>
      </c>
      <c r="D35" s="1" t="s">
        <v>146</v>
      </c>
      <c r="E35" s="3" t="s">
        <v>147</v>
      </c>
      <c r="F35" s="1" t="s">
        <v>148</v>
      </c>
      <c r="G35" s="1">
        <v>1</v>
      </c>
      <c r="H35" s="1">
        <v>0</v>
      </c>
      <c r="I35" s="1">
        <v>0</v>
      </c>
      <c r="J35" s="1" t="s">
        <v>15</v>
      </c>
      <c r="K35" s="2"/>
      <c r="L35" s="5">
        <f>K35*15972.42</f>
        <v>0</v>
      </c>
    </row>
    <row r="36" spans="1:12">
      <c r="A36" s="1"/>
      <c r="B36" s="1">
        <v>825260</v>
      </c>
      <c r="C36" s="1" t="s">
        <v>149</v>
      </c>
      <c r="D36" s="1" t="s">
        <v>150</v>
      </c>
      <c r="E36" s="3" t="s">
        <v>151</v>
      </c>
      <c r="F36" s="1" t="s">
        <v>152</v>
      </c>
      <c r="G36" s="1">
        <v>2</v>
      </c>
      <c r="H36" s="1">
        <v>0</v>
      </c>
      <c r="I36" s="1">
        <v>0</v>
      </c>
      <c r="J36" s="1" t="s">
        <v>15</v>
      </c>
      <c r="K36" s="2"/>
      <c r="L36" s="5">
        <f>K36*17518.79</f>
        <v>0</v>
      </c>
    </row>
    <row r="37" spans="1:12">
      <c r="A37" s="1"/>
      <c r="B37" s="1">
        <v>825261</v>
      </c>
      <c r="C37" s="1" t="s">
        <v>153</v>
      </c>
      <c r="D37" s="1" t="s">
        <v>154</v>
      </c>
      <c r="E37" s="3" t="s">
        <v>155</v>
      </c>
      <c r="F37" s="1" t="s">
        <v>156</v>
      </c>
      <c r="G37" s="1">
        <v>2</v>
      </c>
      <c r="H37" s="1">
        <v>0</v>
      </c>
      <c r="I37" s="1">
        <v>0</v>
      </c>
      <c r="J37" s="1" t="s">
        <v>15</v>
      </c>
      <c r="K37" s="2"/>
      <c r="L37" s="5">
        <f>K37*19019.56</f>
        <v>0</v>
      </c>
    </row>
    <row r="38" spans="1:12">
      <c r="A38" s="1"/>
      <c r="B38" s="1">
        <v>825262</v>
      </c>
      <c r="C38" s="1" t="s">
        <v>157</v>
      </c>
      <c r="D38" s="1" t="s">
        <v>158</v>
      </c>
      <c r="E38" s="3" t="s">
        <v>159</v>
      </c>
      <c r="F38" s="1" t="s">
        <v>160</v>
      </c>
      <c r="G38" s="1">
        <v>2</v>
      </c>
      <c r="H38" s="1">
        <v>0</v>
      </c>
      <c r="I38" s="1">
        <v>0</v>
      </c>
      <c r="J38" s="1" t="s">
        <v>15</v>
      </c>
      <c r="K38" s="2"/>
      <c r="L38" s="5">
        <f>K38*20731.87</f>
        <v>0</v>
      </c>
    </row>
    <row r="39" spans="1:12">
      <c r="A39" s="1"/>
      <c r="B39" s="1">
        <v>882284</v>
      </c>
      <c r="C39" s="1" t="s">
        <v>161</v>
      </c>
      <c r="D39" s="1" t="s">
        <v>162</v>
      </c>
      <c r="E39" s="3" t="s">
        <v>163</v>
      </c>
      <c r="F39" s="1" t="s">
        <v>164</v>
      </c>
      <c r="G39" s="1">
        <v>2</v>
      </c>
      <c r="H39" s="1">
        <v>0</v>
      </c>
      <c r="I39" s="1">
        <v>0</v>
      </c>
      <c r="J39" s="1" t="s">
        <v>15</v>
      </c>
      <c r="K39" s="2"/>
      <c r="L39" s="5">
        <f>K39*4518.04</f>
        <v>0</v>
      </c>
    </row>
    <row r="40" spans="1:12">
      <c r="A40" s="1"/>
      <c r="B40" s="1">
        <v>882285</v>
      </c>
      <c r="C40" s="1" t="s">
        <v>165</v>
      </c>
      <c r="D40" s="1" t="s">
        <v>166</v>
      </c>
      <c r="E40" s="3" t="s">
        <v>167</v>
      </c>
      <c r="F40" s="1" t="s">
        <v>168</v>
      </c>
      <c r="G40" s="1">
        <v>3</v>
      </c>
      <c r="H40" s="1">
        <v>0</v>
      </c>
      <c r="I40" s="1">
        <v>0</v>
      </c>
      <c r="J40" s="1" t="s">
        <v>15</v>
      </c>
      <c r="K40" s="2"/>
      <c r="L40" s="5">
        <f>K40*5613.12</f>
        <v>0</v>
      </c>
    </row>
    <row r="41" spans="1:12">
      <c r="A41" s="1"/>
      <c r="B41" s="1">
        <v>882286</v>
      </c>
      <c r="C41" s="1" t="s">
        <v>169</v>
      </c>
      <c r="D41" s="1" t="s">
        <v>170</v>
      </c>
      <c r="E41" s="3" t="s">
        <v>171</v>
      </c>
      <c r="F41" s="1" t="s">
        <v>172</v>
      </c>
      <c r="G41" s="1">
        <v>1</v>
      </c>
      <c r="H41" s="1">
        <v>0</v>
      </c>
      <c r="I41" s="1">
        <v>0</v>
      </c>
      <c r="J41" s="1" t="s">
        <v>15</v>
      </c>
      <c r="K41" s="2"/>
      <c r="L41" s="5">
        <f>K41*6705.01</f>
        <v>0</v>
      </c>
    </row>
    <row r="42" spans="1:12">
      <c r="A42" s="1"/>
      <c r="B42" s="1">
        <v>882287</v>
      </c>
      <c r="C42" s="1" t="s">
        <v>173</v>
      </c>
      <c r="D42" s="1" t="s">
        <v>174</v>
      </c>
      <c r="E42" s="3" t="s">
        <v>175</v>
      </c>
      <c r="F42" s="1" t="s">
        <v>176</v>
      </c>
      <c r="G42" s="1">
        <v>3</v>
      </c>
      <c r="H42" s="1">
        <v>0</v>
      </c>
      <c r="I42" s="1">
        <v>0</v>
      </c>
      <c r="J42" s="1" t="s">
        <v>15</v>
      </c>
      <c r="K42" s="2"/>
      <c r="L42" s="5">
        <f>K42*7841.72</f>
        <v>0</v>
      </c>
    </row>
    <row r="43" spans="1:12">
      <c r="A43" s="1"/>
      <c r="B43" s="1">
        <v>882288</v>
      </c>
      <c r="C43" s="1" t="s">
        <v>177</v>
      </c>
      <c r="D43" s="1" t="s">
        <v>178</v>
      </c>
      <c r="E43" s="3" t="s">
        <v>179</v>
      </c>
      <c r="F43" s="1" t="s">
        <v>180</v>
      </c>
      <c r="G43" s="1">
        <v>3</v>
      </c>
      <c r="H43" s="1">
        <v>0</v>
      </c>
      <c r="I43" s="1">
        <v>0</v>
      </c>
      <c r="J43" s="1" t="s">
        <v>15</v>
      </c>
      <c r="K43" s="2"/>
      <c r="L43" s="5">
        <f>K43*8933.61</f>
        <v>0</v>
      </c>
    </row>
    <row r="44" spans="1:12">
      <c r="A44" s="1"/>
      <c r="B44" s="1">
        <v>882289</v>
      </c>
      <c r="C44" s="1" t="s">
        <v>181</v>
      </c>
      <c r="D44" s="1" t="s">
        <v>182</v>
      </c>
      <c r="E44" s="3" t="s">
        <v>183</v>
      </c>
      <c r="F44" s="1" t="s">
        <v>184</v>
      </c>
      <c r="G44" s="1">
        <v>3</v>
      </c>
      <c r="H44" s="1">
        <v>0</v>
      </c>
      <c r="I44" s="1">
        <v>0</v>
      </c>
      <c r="J44" s="1" t="s">
        <v>15</v>
      </c>
      <c r="K44" s="2"/>
      <c r="L44" s="5">
        <f>K44*10267.78</f>
        <v>0</v>
      </c>
    </row>
    <row r="45" spans="1:12">
      <c r="A45" s="1"/>
      <c r="B45" s="1">
        <v>882290</v>
      </c>
      <c r="C45" s="1" t="s">
        <v>185</v>
      </c>
      <c r="D45" s="1" t="s">
        <v>186</v>
      </c>
      <c r="E45" s="3" t="s">
        <v>187</v>
      </c>
      <c r="F45" s="1" t="s">
        <v>188</v>
      </c>
      <c r="G45" s="1">
        <v>2</v>
      </c>
      <c r="H45" s="1">
        <v>0</v>
      </c>
      <c r="I45" s="1">
        <v>0</v>
      </c>
      <c r="J45" s="1" t="s">
        <v>15</v>
      </c>
      <c r="K45" s="2"/>
      <c r="L45" s="5">
        <f>K45*11463.64</f>
        <v>0</v>
      </c>
    </row>
    <row r="46" spans="1:12">
      <c r="A46" s="1"/>
      <c r="B46" s="1">
        <v>882291</v>
      </c>
      <c r="C46" s="1" t="s">
        <v>189</v>
      </c>
      <c r="D46" s="1" t="s">
        <v>190</v>
      </c>
      <c r="E46" s="3" t="s">
        <v>191</v>
      </c>
      <c r="F46" s="1" t="s">
        <v>192</v>
      </c>
      <c r="G46" s="1">
        <v>3</v>
      </c>
      <c r="H46" s="1">
        <v>0</v>
      </c>
      <c r="I46" s="1">
        <v>0</v>
      </c>
      <c r="J46" s="1" t="s">
        <v>15</v>
      </c>
      <c r="K46" s="2"/>
      <c r="L46" s="5">
        <f>K46*12818.92</f>
        <v>0</v>
      </c>
    </row>
    <row r="47" spans="1:12">
      <c r="A47" s="1"/>
      <c r="B47" s="1">
        <v>882292</v>
      </c>
      <c r="C47" s="1" t="s">
        <v>193</v>
      </c>
      <c r="D47" s="1" t="s">
        <v>194</v>
      </c>
      <c r="E47" s="3" t="s">
        <v>195</v>
      </c>
      <c r="F47" s="1" t="s">
        <v>196</v>
      </c>
      <c r="G47" s="1">
        <v>2</v>
      </c>
      <c r="H47" s="1">
        <v>0</v>
      </c>
      <c r="I47" s="1">
        <v>0</v>
      </c>
      <c r="J47" s="1" t="s">
        <v>15</v>
      </c>
      <c r="K47" s="2"/>
      <c r="L47" s="5">
        <f>K47*13963.05</f>
        <v>0</v>
      </c>
    </row>
    <row r="48" spans="1:12">
      <c r="A48" s="1"/>
      <c r="B48" s="1">
        <v>882293</v>
      </c>
      <c r="C48" s="1" t="s">
        <v>197</v>
      </c>
      <c r="D48" s="1" t="s">
        <v>198</v>
      </c>
      <c r="E48" s="3" t="s">
        <v>199</v>
      </c>
      <c r="F48" s="1" t="s">
        <v>200</v>
      </c>
      <c r="G48" s="1">
        <v>3</v>
      </c>
      <c r="H48" s="1">
        <v>0</v>
      </c>
      <c r="I48" s="1">
        <v>0</v>
      </c>
      <c r="J48" s="1" t="s">
        <v>15</v>
      </c>
      <c r="K48" s="2"/>
      <c r="L48" s="5">
        <f>K48*15090.25</f>
        <v>0</v>
      </c>
    </row>
    <row r="49" spans="1:12">
      <c r="A49" s="1"/>
      <c r="B49" s="1">
        <v>882294</v>
      </c>
      <c r="C49" s="1" t="s">
        <v>201</v>
      </c>
      <c r="D49" s="1" t="s">
        <v>202</v>
      </c>
      <c r="E49" s="3" t="s">
        <v>203</v>
      </c>
      <c r="F49" s="1" t="s">
        <v>204</v>
      </c>
      <c r="G49" s="1">
        <v>3</v>
      </c>
      <c r="H49" s="1">
        <v>0</v>
      </c>
      <c r="I49" s="1">
        <v>0</v>
      </c>
      <c r="J49" s="1" t="s">
        <v>15</v>
      </c>
      <c r="K49" s="2"/>
      <c r="L49" s="5">
        <f>K49*16159.90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7"/>
    <mergeCell ref="A18:A27"/>
    <mergeCell ref="A28:A38"/>
    <mergeCell ref="A39:A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2024-05-20T15:14:29+03:00</dcterms:created>
  <dcterms:modified xsi:type="dcterms:W3CDTF">2024-05-20T15:14:29+03:00</dcterms:modified>
  <dc:title>Untitled Spreadsheet</dc:title>
  <dc:description/>
  <dc:subject/>
  <cp:keywords/>
  <cp:category/>
</cp:coreProperties>
</file>