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<sst xmlns="http://schemas.openxmlformats.org/spreadsheetml/2006/main" uniqueCount="216">
  <si>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</si>
  <si>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</si>
  <si>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</si>
  <si>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</si>
  <si>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</si>
  <si>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</si>
  <si>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</si>
  <si>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</si>
  <si>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</si>
  <si>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</si>
  <si>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STP-410014</t>
  </si>
  <si>
    <t>VR1119</t>
  </si>
  <si>
    <t>Кран дренажный со съёмным металлическим штуцером 1/2"  (200/1шт)</t>
  </si>
  <si>
    <t>382.36 руб.</t>
  </si>
  <si>
    <t>&gt;10</t>
  </si>
  <si>
    <t>шт</t>
  </si>
  <si>
    <t>VER-000127</t>
  </si>
  <si>
    <t>VER61</t>
  </si>
  <si>
    <t>Кран шаровой с удлиненным штоком 1/2" F/F НИКЕЛЬ "ViEiR"(96/6шт)</t>
  </si>
  <si>
    <t>595.98 руб.</t>
  </si>
  <si>
    <t>VER-000157</t>
  </si>
  <si>
    <t>VR200-07</t>
  </si>
  <si>
    <t>Кран шаровой 2 1/2" F/F  (ручка) НИКЕЛЬ  "ViEiR"(4/1шт)</t>
  </si>
  <si>
    <t>7 374.67 руб.</t>
  </si>
  <si>
    <t>VER-000158</t>
  </si>
  <si>
    <t>VR200-08</t>
  </si>
  <si>
    <t>Кран шаровой 3" F/F  (ручка) НИКЕЛЬ  "ViEiR"(4/1шт)</t>
  </si>
  <si>
    <t>9 983.05 руб.</t>
  </si>
  <si>
    <t>VER-000159</t>
  </si>
  <si>
    <t>VR200-09</t>
  </si>
  <si>
    <t>Кран шаровой 4" F/F  (ручка) НИКЕЛЬ  "ViEiR"(2/1шт)</t>
  </si>
  <si>
    <t>14 989.28 руб.</t>
  </si>
  <si>
    <t>VER-000301</t>
  </si>
  <si>
    <t>VER62</t>
  </si>
  <si>
    <t>Кран шаровой с удлиненным штоком 1/2" вн-нар "ViEiR"(96/12шт)</t>
  </si>
  <si>
    <t>622.30 руб.</t>
  </si>
  <si>
    <t>ZAP-310001</t>
  </si>
  <si>
    <t>VR200-01</t>
  </si>
  <si>
    <t>Кран шар. полнопроход. усиленный, стальная рукоятка 1/2" вн.-вн. (14/112шт)</t>
  </si>
  <si>
    <t>387.00 руб.</t>
  </si>
  <si>
    <t>&gt;50</t>
  </si>
  <si>
    <t>ZAP-310002</t>
  </si>
  <si>
    <t>VR200-02</t>
  </si>
  <si>
    <t>Кран шар. полнопроход. усиленный, стальная рукоятка 3/4" вн.-вн. (10/80шт)</t>
  </si>
  <si>
    <t>560.38 руб.</t>
  </si>
  <si>
    <t>ZAP-310003</t>
  </si>
  <si>
    <t>VR200-03</t>
  </si>
  <si>
    <t>Кран шар. полнопроход. усиленный, стальная рукоятка 1" вн.-вн. (10/60шт)</t>
  </si>
  <si>
    <t>902.48 руб.</t>
  </si>
  <si>
    <t>ZAP-310004</t>
  </si>
  <si>
    <t>VR200-04</t>
  </si>
  <si>
    <t>Кран шар. полнопроход. усиленный, стальная рукоятка 1 1/4" вн.-вн. (6/36шт)</t>
  </si>
  <si>
    <t>1 424.16 руб.</t>
  </si>
  <si>
    <t>ZAP-310005</t>
  </si>
  <si>
    <t>VR200-05</t>
  </si>
  <si>
    <t>Кран шар. полнопроход. усиленный, стальная рукоятка 1 1/2" вн.-вн. (4/24шт)</t>
  </si>
  <si>
    <t>2 195.06 руб.</t>
  </si>
  <si>
    <t>ZAP-310006</t>
  </si>
  <si>
    <t>VR200-06</t>
  </si>
  <si>
    <t>Кран шар. полнопроход. усиленный, стальная рукоятка 2" вн.-вн. (2/12шт)</t>
  </si>
  <si>
    <t>3 300.34 руб.</t>
  </si>
  <si>
    <t>ZAP-310007</t>
  </si>
  <si>
    <t>VR202-01</t>
  </si>
  <si>
    <t>Кран шар. полнопроход. усиленный, стальная рукоятка 1/2" вн.-нар. (14/112шт)</t>
  </si>
  <si>
    <t>407.12 руб.</t>
  </si>
  <si>
    <t>ZAP-310008</t>
  </si>
  <si>
    <t>VR202-02</t>
  </si>
  <si>
    <t>Кран шар. полнопроход. усиленный, стальная рукоятка 3/4" вн.-нар. (10/80шт)</t>
  </si>
  <si>
    <t>580.50 руб.</t>
  </si>
  <si>
    <t>ZAP-310009</t>
  </si>
  <si>
    <t>VR202-03</t>
  </si>
  <si>
    <t>Кран шар. полнопроход. усиленный, стальная рукоятка 1" вн.-нар. (10/60шт)</t>
  </si>
  <si>
    <t>934.99 руб.</t>
  </si>
  <si>
    <t>ZAP-310010</t>
  </si>
  <si>
    <t>VR202-04</t>
  </si>
  <si>
    <t>Кран шар. полнопроход. усиленный, стальная рукоятка 1 1/4" вн.-нар. (6/36шт)</t>
  </si>
  <si>
    <t>1 500.01 руб.</t>
  </si>
  <si>
    <t>ZAP-310011</t>
  </si>
  <si>
    <t>VR202-05</t>
  </si>
  <si>
    <t>Кран шар. полнопроход. усиленный, стальная рукоятка 1 1/2" вн.-нар. (4/24шт)</t>
  </si>
  <si>
    <t>2 292.59 руб.</t>
  </si>
  <si>
    <t>ZAP-310012</t>
  </si>
  <si>
    <t>VR202-06</t>
  </si>
  <si>
    <t>Кран шар. полнопроход. усиленный, стальная рукоятка 2" вн.-нар. (2/12шт)</t>
  </si>
  <si>
    <t>3 479.90 руб.</t>
  </si>
  <si>
    <t>ZAP-310013</t>
  </si>
  <si>
    <t>VR201-01</t>
  </si>
  <si>
    <t>Кран шар. полнопроход. усиленный, рукоятка бабочка 1/2" вн.-вн. (14/112шт)</t>
  </si>
  <si>
    <t>380.81 руб.</t>
  </si>
  <si>
    <t>&gt;100</t>
  </si>
  <si>
    <t>ZAP-310014</t>
  </si>
  <si>
    <t>VR201-02</t>
  </si>
  <si>
    <t>Кран шар. полнопроход. усиленный, рукоятка бабочка 3/4" вн.-вн. (10/80шт)</t>
  </si>
  <si>
    <t>574.31 руб.</t>
  </si>
  <si>
    <t>ZAP-310015</t>
  </si>
  <si>
    <t>VR201-03</t>
  </si>
  <si>
    <t>Кран шар. полнопроход. усиленный, рукоятка бабочка 1" вн.-вн. (10/60шт)</t>
  </si>
  <si>
    <t>904.03 руб.</t>
  </si>
  <si>
    <t>&gt;25</t>
  </si>
  <si>
    <t>ZAP-310016</t>
  </si>
  <si>
    <t>VR203-01</t>
  </si>
  <si>
    <t>Кран шар. полнопроход. усиленный, рукоятка бабочка 1/2" вн.-нар. (10/112шт)</t>
  </si>
  <si>
    <t>399.38 руб.</t>
  </si>
  <si>
    <t>ZAP-310017</t>
  </si>
  <si>
    <t>VR203-02</t>
  </si>
  <si>
    <t>Кран шар. полнопроход. усиленный, рукоятка бабочка 3/4" вн.-нар. (10/80шт)</t>
  </si>
  <si>
    <t>ZAP-310018</t>
  </si>
  <si>
    <t>VR203-03</t>
  </si>
  <si>
    <t>Кран шар. полнопроход. усиленный, рукоятка бабочка 1" вн.-нар. (10/60шт)</t>
  </si>
  <si>
    <t>950.47 руб.</t>
  </si>
  <si>
    <t>ZAP-310019</t>
  </si>
  <si>
    <t>VR105-03</t>
  </si>
  <si>
    <t>Кран шар. полнопроход. усиленный, рукоятка бабочка 1/2" нар.-нар. (12/120шт)</t>
  </si>
  <si>
    <t>417.96 руб.</t>
  </si>
  <si>
    <t>ZAP-310020</t>
  </si>
  <si>
    <t>VR105-04</t>
  </si>
  <si>
    <t>Кран шар. полнопроход. усиленный, рукоятка бабочка 3/4" нар.-нар. (12/120шт)</t>
  </si>
  <si>
    <t>602.17 руб.</t>
  </si>
  <si>
    <t>ZAP-310021</t>
  </si>
  <si>
    <t>VR204-01</t>
  </si>
  <si>
    <t>Кран шар. полнопроход. усиленный с полусгоном 1/2" вн.-нар. (10/80шт)</t>
  </si>
  <si>
    <t>507.74 руб.</t>
  </si>
  <si>
    <t>ZAP-310022</t>
  </si>
  <si>
    <t>VR204-02</t>
  </si>
  <si>
    <t>Кран шар. полнопроход. усиленный с полусгоном 3/4" вн.-нар. (8/56шт)</t>
  </si>
  <si>
    <t>764.71 руб.</t>
  </si>
  <si>
    <t>ZAP-310023</t>
  </si>
  <si>
    <t>VR204-03</t>
  </si>
  <si>
    <t>Кран шар. полнопроход. усиленный с полусгоном 1" вн.-нар. (6/48шт)</t>
  </si>
  <si>
    <t>1 230.66 руб.</t>
  </si>
  <si>
    <t>ZAP-310024</t>
  </si>
  <si>
    <t>VR204-04</t>
  </si>
  <si>
    <t>Кран шар. полнопроход. усиленный с полусгоном 1 1/4" вн.-нар. (5/30шт)</t>
  </si>
  <si>
    <t>2 123.86 руб.</t>
  </si>
  <si>
    <t>ZAP-310025</t>
  </si>
  <si>
    <t>VER47</t>
  </si>
  <si>
    <t>Кран шар. полнопроход. усиленный угловой с полусгоном 1/2" вн.-нар. (14/112шт)</t>
  </si>
  <si>
    <t>496.91 руб.</t>
  </si>
  <si>
    <t>ZAP-310026</t>
  </si>
  <si>
    <t>VER48</t>
  </si>
  <si>
    <t>Кран шар. полнопроход. усиленный угловой с полусгоном 3/4" вн.-нар. (10/80шт)</t>
  </si>
  <si>
    <t>846.76 руб.</t>
  </si>
  <si>
    <t>ZAP-310027</t>
  </si>
  <si>
    <t>VER49</t>
  </si>
  <si>
    <t>Кран шар. полнопроход. усиленный угловой с полусгоном 1" вн.-нар. (10/60шт)</t>
  </si>
  <si>
    <t>1 343.66 руб.</t>
  </si>
  <si>
    <t>ZAP-310028</t>
  </si>
  <si>
    <t>VR204-01A</t>
  </si>
  <si>
    <t>Кран шар. полнопроход. белая ручка с доп уплотнением  усиленный с полусгоном 1/2" вн.-нар. (10/80шт)</t>
  </si>
  <si>
    <t>541.80 руб.</t>
  </si>
  <si>
    <t>ZAP-310029</t>
  </si>
  <si>
    <t>VR204-02A</t>
  </si>
  <si>
    <t>Кран шар. полнопроход. белая ручка  с доп уплотнением усиленный с полусгоном 3/4" вн.-нар. (8/64шт)</t>
  </si>
  <si>
    <t>803.41 руб.</t>
  </si>
  <si>
    <t>ZAP-310030</t>
  </si>
  <si>
    <t>VR204-03А</t>
  </si>
  <si>
    <t>Кран шар. полнопроход. белая ручка с доп уплотнением усиленный с полусгоном 1" вн.-нар. (6/48шт)</t>
  </si>
  <si>
    <t>1 291.03 руб.</t>
  </si>
  <si>
    <t>ZAP-310031</t>
  </si>
  <si>
    <t>VR204-01B</t>
  </si>
  <si>
    <t>Кран шар. полнопроход. белая ручка усиленный с полусгоном 1/2" вн.-нар. (10/80шт)</t>
  </si>
  <si>
    <t>ZAP-310032</t>
  </si>
  <si>
    <t>VR204-02B</t>
  </si>
  <si>
    <t>Кран шар. полнопроход. белая ручка усиленный с полусгоном 3/4" вн.-нар. (8/64шт)</t>
  </si>
  <si>
    <t>ZAP-310033</t>
  </si>
  <si>
    <t>VR204-03B</t>
  </si>
  <si>
    <t>Кран шар. полнопроход. белая ручка усиленный с полусгоном 1" вн.-нар. (6/48шт)</t>
  </si>
  <si>
    <t>ZAP-310034</t>
  </si>
  <si>
    <t>VERS52</t>
  </si>
  <si>
    <t>Кран угловой с накидной гайкой 1/2" вн-вн VR (14/112шт)</t>
  </si>
  <si>
    <t>ZAP-310035</t>
  </si>
  <si>
    <t>VERS53</t>
  </si>
  <si>
    <t>Кран угловой с накидной гайкой 3/4" вн-вн VR (8/96шт)</t>
  </si>
  <si>
    <t>755.42 руб.</t>
  </si>
  <si>
    <t>ZAP-310036</t>
  </si>
  <si>
    <t>VERS50</t>
  </si>
  <si>
    <t>Кран прямой с накидной гайкой  1/2" вн-вн VR (14/112шт)</t>
  </si>
  <si>
    <t>479.88 руб.</t>
  </si>
  <si>
    <t>ZAP-310037</t>
  </si>
  <si>
    <t>VERS51</t>
  </si>
  <si>
    <t>Кран прямой с накидной гайкой  3/4" вн-вн VR (8/80шт)</t>
  </si>
  <si>
    <t>690.41 руб.</t>
  </si>
  <si>
    <t>ZAP-310038</t>
  </si>
  <si>
    <t>GL192</t>
  </si>
  <si>
    <t>Кран шаровой трехходовой 1/2" VR (1/30шт)</t>
  </si>
  <si>
    <t>630.04 руб.</t>
  </si>
  <si>
    <t>ZAP-310039</t>
  </si>
  <si>
    <t>GL193</t>
  </si>
  <si>
    <t>Кран шаровой трехходовой 3/4" VR (1/30шт)</t>
  </si>
  <si>
    <t>842.11 руб.</t>
  </si>
  <si>
    <t>ZAP-310040</t>
  </si>
  <si>
    <t>GL194</t>
  </si>
  <si>
    <t>Кран шаровой трехходовой 1" VR (1/30шт)</t>
  </si>
  <si>
    <t>1 334.38 руб.</t>
  </si>
  <si>
    <t>ZAP-310041</t>
  </si>
  <si>
    <t>VER47A</t>
  </si>
  <si>
    <t>Кран шар. VIEIR полнопроход. белая ручка с доп уплотнением  усиленный угловой с полусгоном 1/2" вн.-</t>
  </si>
  <si>
    <t>ZAP-310042</t>
  </si>
  <si>
    <t>VER49A</t>
  </si>
  <si>
    <t>Кран шар. VIEIR полнопроход. белая ручка с доп уплотнением  усиленный угловой с полусгоном 1" вн.-на</t>
  </si>
  <si>
    <t>1 402.49 руб.</t>
  </si>
  <si>
    <t>ZAP-310043</t>
  </si>
  <si>
    <t>VER47B</t>
  </si>
  <si>
    <t>Кран шар. VIEIR полнопроход. белая ручка  усиленный угловой с полусгоном 1/2" вн.-нар. (4/80шт)</t>
  </si>
  <si>
    <t>527.87 руб.</t>
  </si>
  <si>
    <t>ZAP-310044</t>
  </si>
  <si>
    <t>VER49B</t>
  </si>
  <si>
    <t>Кран шар. VIEIR полнопроход. белая ручка  усиленный угловой с полусгоном 1" вн.-нар. (2/48шт)</t>
  </si>
  <si>
    <t>1 359.14 руб.</t>
  </si>
  <si>
    <t>ZAP-310045</t>
  </si>
  <si>
    <t>VERS55</t>
  </si>
  <si>
    <t>Кран прямой с накидной гайкой 1" вн-вн VIEIR (6/48шт)</t>
  </si>
  <si>
    <t>1 113.01 руб.</t>
  </si>
  <si>
    <t>ZAP-310046</t>
  </si>
  <si>
    <t>VR203-01A</t>
  </si>
  <si>
    <t>Кран шаровой 1/2  F/М (бабочка)  ViEiR (112/10шт)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</si>
</sst>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SUM(J2:J53)</f>
        <v>0</v>
      </c>
      <c r="K1" s="4" t="s">
        <v>9</v>
      </c>
      <c r="L1" s="5"/>
    </row>
    <row r="2" spans="1:12">
      <c r="A2" s="1"/>
      <c r="B2" s="1">
        <v>819423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K2*382.36</f>
        <v>0</v>
      </c>
    </row>
    <row r="3" spans="1:12">
      <c r="A3" s="1"/>
      <c r="B3" s="1">
        <v>837303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8</v>
      </c>
      <c r="H3" s="1">
        <v>0</v>
      </c>
      <c r="I3" s="1">
        <v>0</v>
      </c>
      <c r="J3" s="1" t="s">
        <v>15</v>
      </c>
      <c r="K3" s="2"/>
      <c r="L3" s="5">
        <f>K3*595.98</f>
        <v>0</v>
      </c>
    </row>
    <row r="4" spans="1:12">
      <c r="A4" s="1"/>
      <c r="B4" s="1">
        <v>839784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3</v>
      </c>
      <c r="H4" s="1">
        <v>0</v>
      </c>
      <c r="I4" s="1">
        <v>0</v>
      </c>
      <c r="J4" s="1" t="s">
        <v>15</v>
      </c>
      <c r="K4" s="2"/>
      <c r="L4" s="5">
        <f>K4*7374.67</f>
        <v>0</v>
      </c>
    </row>
    <row r="5" spans="1:12">
      <c r="A5" s="1"/>
      <c r="B5" s="1">
        <v>839785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2</v>
      </c>
      <c r="H5" s="1">
        <v>0</v>
      </c>
      <c r="I5" s="1">
        <v>0</v>
      </c>
      <c r="J5" s="1" t="s">
        <v>15</v>
      </c>
      <c r="K5" s="2"/>
      <c r="L5" s="5">
        <f>K5*9983.05</f>
        <v>0</v>
      </c>
    </row>
    <row r="6" spans="1:12">
      <c r="A6" s="1"/>
      <c r="B6" s="1">
        <v>839786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2</v>
      </c>
      <c r="H6" s="1">
        <v>0</v>
      </c>
      <c r="I6" s="1">
        <v>0</v>
      </c>
      <c r="J6" s="1" t="s">
        <v>15</v>
      </c>
      <c r="K6" s="2"/>
      <c r="L6" s="5">
        <f>K6*14989.28</f>
        <v>0</v>
      </c>
    </row>
    <row r="7" spans="1:12">
      <c r="A7" s="1"/>
      <c r="B7" s="1">
        <v>871395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14</v>
      </c>
      <c r="H7" s="1">
        <v>0</v>
      </c>
      <c r="I7" s="1">
        <v>0</v>
      </c>
      <c r="J7" s="1" t="s">
        <v>15</v>
      </c>
      <c r="K7" s="2"/>
      <c r="L7" s="5">
        <f>K7*622.30</f>
        <v>0</v>
      </c>
    </row>
    <row r="8" spans="1:12">
      <c r="A8" s="1"/>
      <c r="B8" s="1">
        <v>810992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40</v>
      </c>
      <c r="H8" s="1">
        <v>0</v>
      </c>
      <c r="I8" s="1">
        <v>0</v>
      </c>
      <c r="J8" s="1" t="s">
        <v>15</v>
      </c>
      <c r="K8" s="2"/>
      <c r="L8" s="5">
        <f>K8*387.00</f>
        <v>0</v>
      </c>
    </row>
    <row r="9" spans="1:12">
      <c r="A9" s="1"/>
      <c r="B9" s="1">
        <v>810993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40</v>
      </c>
      <c r="H9" s="1">
        <v>0</v>
      </c>
      <c r="I9" s="1">
        <v>0</v>
      </c>
      <c r="J9" s="1" t="s">
        <v>15</v>
      </c>
      <c r="K9" s="2"/>
      <c r="L9" s="5">
        <f>K9*560.38</f>
        <v>0</v>
      </c>
    </row>
    <row r="10" spans="1:12">
      <c r="A10" s="1"/>
      <c r="B10" s="1">
        <v>810994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14</v>
      </c>
      <c r="H10" s="1">
        <v>0</v>
      </c>
      <c r="I10" s="1">
        <v>0</v>
      </c>
      <c r="J10" s="1" t="s">
        <v>15</v>
      </c>
      <c r="K10" s="2"/>
      <c r="L10" s="5">
        <f>K10*902.48</f>
        <v>0</v>
      </c>
    </row>
    <row r="11" spans="1:12">
      <c r="A11" s="1"/>
      <c r="B11" s="1">
        <v>810995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14</v>
      </c>
      <c r="H11" s="1">
        <v>0</v>
      </c>
      <c r="I11" s="1">
        <v>0</v>
      </c>
      <c r="J11" s="1" t="s">
        <v>15</v>
      </c>
      <c r="K11" s="2"/>
      <c r="L11" s="5">
        <f>K11*1424.16</f>
        <v>0</v>
      </c>
    </row>
    <row r="12" spans="1:12">
      <c r="A12" s="1"/>
      <c r="B12" s="1">
        <v>810996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14</v>
      </c>
      <c r="H12" s="1">
        <v>0</v>
      </c>
      <c r="I12" s="1">
        <v>0</v>
      </c>
      <c r="J12" s="1" t="s">
        <v>15</v>
      </c>
      <c r="K12" s="2"/>
      <c r="L12" s="5">
        <f>K12*2195.06</f>
        <v>0</v>
      </c>
    </row>
    <row r="13" spans="1:12">
      <c r="A13" s="1"/>
      <c r="B13" s="1">
        <v>810997</v>
      </c>
      <c r="C13" s="1" t="s">
        <v>57</v>
      </c>
      <c r="D13" s="1" t="s">
        <v>58</v>
      </c>
      <c r="E13" s="3" t="s">
        <v>59</v>
      </c>
      <c r="F13" s="1" t="s">
        <v>60</v>
      </c>
      <c r="G13" s="1">
        <v>6</v>
      </c>
      <c r="H13" s="1">
        <v>0</v>
      </c>
      <c r="I13" s="1">
        <v>0</v>
      </c>
      <c r="J13" s="1" t="s">
        <v>15</v>
      </c>
      <c r="K13" s="2"/>
      <c r="L13" s="5">
        <f>K13*3300.34</f>
        <v>0</v>
      </c>
    </row>
    <row r="14" spans="1:12">
      <c r="A14" s="1"/>
      <c r="B14" s="1">
        <v>810998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40</v>
      </c>
      <c r="H14" s="1">
        <v>0</v>
      </c>
      <c r="I14" s="1">
        <v>0</v>
      </c>
      <c r="J14" s="1" t="s">
        <v>15</v>
      </c>
      <c r="K14" s="2"/>
      <c r="L14" s="5">
        <f>K14*407.12</f>
        <v>0</v>
      </c>
    </row>
    <row r="15" spans="1:12">
      <c r="A15" s="1"/>
      <c r="B15" s="1">
        <v>810999</v>
      </c>
      <c r="C15" s="1" t="s">
        <v>65</v>
      </c>
      <c r="D15" s="1" t="s">
        <v>66</v>
      </c>
      <c r="E15" s="3" t="s">
        <v>67</v>
      </c>
      <c r="F15" s="1" t="s">
        <v>68</v>
      </c>
      <c r="G15" s="1">
        <v>8</v>
      </c>
      <c r="H15" s="1">
        <v>0</v>
      </c>
      <c r="I15" s="1">
        <v>0</v>
      </c>
      <c r="J15" s="1" t="s">
        <v>15</v>
      </c>
      <c r="K15" s="2"/>
      <c r="L15" s="5">
        <f>K15*580.50</f>
        <v>0</v>
      </c>
    </row>
    <row r="16" spans="1:12">
      <c r="A16" s="1"/>
      <c r="B16" s="1">
        <v>811000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14</v>
      </c>
      <c r="H16" s="1">
        <v>0</v>
      </c>
      <c r="I16" s="1">
        <v>0</v>
      </c>
      <c r="J16" s="1" t="s">
        <v>15</v>
      </c>
      <c r="K16" s="2"/>
      <c r="L16" s="5">
        <f>K16*934.99</f>
        <v>0</v>
      </c>
    </row>
    <row r="17" spans="1:12">
      <c r="A17" s="1"/>
      <c r="B17" s="1">
        <v>811001</v>
      </c>
      <c r="C17" s="1" t="s">
        <v>73</v>
      </c>
      <c r="D17" s="1" t="s">
        <v>74</v>
      </c>
      <c r="E17" s="3" t="s">
        <v>75</v>
      </c>
      <c r="F17" s="1" t="s">
        <v>76</v>
      </c>
      <c r="G17" s="1">
        <v>6</v>
      </c>
      <c r="H17" s="1">
        <v>0</v>
      </c>
      <c r="I17" s="1">
        <v>0</v>
      </c>
      <c r="J17" s="1" t="s">
        <v>15</v>
      </c>
      <c r="K17" s="2"/>
      <c r="L17" s="5">
        <f>K17*1500.01</f>
        <v>0</v>
      </c>
    </row>
    <row r="18" spans="1:12">
      <c r="A18" s="1"/>
      <c r="B18" s="1">
        <v>811002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14</v>
      </c>
      <c r="H18" s="1">
        <v>0</v>
      </c>
      <c r="I18" s="1">
        <v>0</v>
      </c>
      <c r="J18" s="1" t="s">
        <v>15</v>
      </c>
      <c r="K18" s="2"/>
      <c r="L18" s="5">
        <f>K18*2292.59</f>
        <v>0</v>
      </c>
    </row>
    <row r="19" spans="1:12">
      <c r="A19" s="1"/>
      <c r="B19" s="1">
        <v>811003</v>
      </c>
      <c r="C19" s="1" t="s">
        <v>81</v>
      </c>
      <c r="D19" s="1" t="s">
        <v>82</v>
      </c>
      <c r="E19" s="3" t="s">
        <v>83</v>
      </c>
      <c r="F19" s="1" t="s">
        <v>84</v>
      </c>
      <c r="G19" s="1">
        <v>0</v>
      </c>
      <c r="H19" s="1">
        <v>0</v>
      </c>
      <c r="I19" s="1">
        <v>0</v>
      </c>
      <c r="J19" s="1" t="s">
        <v>15</v>
      </c>
      <c r="K19" s="2"/>
      <c r="L19" s="5">
        <f>K19*3479.90</f>
        <v>0</v>
      </c>
    </row>
    <row r="20" spans="1:12">
      <c r="A20" s="1"/>
      <c r="B20" s="1">
        <v>811004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89</v>
      </c>
      <c r="H20" s="1">
        <v>0</v>
      </c>
      <c r="I20" s="1">
        <v>0</v>
      </c>
      <c r="J20" s="1" t="s">
        <v>15</v>
      </c>
      <c r="K20" s="2"/>
      <c r="L20" s="5">
        <f>K20*380.81</f>
        <v>0</v>
      </c>
    </row>
    <row r="21" spans="1:12">
      <c r="A21" s="1"/>
      <c r="B21" s="1">
        <v>811005</v>
      </c>
      <c r="C21" s="1" t="s">
        <v>90</v>
      </c>
      <c r="D21" s="1" t="s">
        <v>91</v>
      </c>
      <c r="E21" s="3" t="s">
        <v>92</v>
      </c>
      <c r="F21" s="1" t="s">
        <v>93</v>
      </c>
      <c r="G21" s="1" t="s">
        <v>89</v>
      </c>
      <c r="H21" s="1">
        <v>0</v>
      </c>
      <c r="I21" s="1">
        <v>0</v>
      </c>
      <c r="J21" s="1" t="s">
        <v>15</v>
      </c>
      <c r="K21" s="2"/>
      <c r="L21" s="5">
        <f>K21*574.31</f>
        <v>0</v>
      </c>
    </row>
    <row r="22" spans="1:12">
      <c r="A22" s="1"/>
      <c r="B22" s="1">
        <v>811006</v>
      </c>
      <c r="C22" s="1" t="s">
        <v>94</v>
      </c>
      <c r="D22" s="1" t="s">
        <v>95</v>
      </c>
      <c r="E22" s="3" t="s">
        <v>96</v>
      </c>
      <c r="F22" s="1" t="s">
        <v>97</v>
      </c>
      <c r="G22" s="1" t="s">
        <v>98</v>
      </c>
      <c r="H22" s="1">
        <v>0</v>
      </c>
      <c r="I22" s="1">
        <v>0</v>
      </c>
      <c r="J22" s="1" t="s">
        <v>15</v>
      </c>
      <c r="K22" s="2"/>
      <c r="L22" s="5">
        <f>K22*904.03</f>
        <v>0</v>
      </c>
    </row>
    <row r="23" spans="1:12">
      <c r="A23" s="1"/>
      <c r="B23" s="1">
        <v>811007</v>
      </c>
      <c r="C23" s="1" t="s">
        <v>99</v>
      </c>
      <c r="D23" s="1" t="s">
        <v>100</v>
      </c>
      <c r="E23" s="3" t="s">
        <v>101</v>
      </c>
      <c r="F23" s="1" t="s">
        <v>102</v>
      </c>
      <c r="G23" s="1" t="s">
        <v>89</v>
      </c>
      <c r="H23" s="1">
        <v>0</v>
      </c>
      <c r="I23" s="1">
        <v>0</v>
      </c>
      <c r="J23" s="1" t="s">
        <v>15</v>
      </c>
      <c r="K23" s="2"/>
      <c r="L23" s="5">
        <f>K23*399.38</f>
        <v>0</v>
      </c>
    </row>
    <row r="24" spans="1:12">
      <c r="A24" s="1"/>
      <c r="B24" s="1">
        <v>811008</v>
      </c>
      <c r="C24" s="1" t="s">
        <v>103</v>
      </c>
      <c r="D24" s="1" t="s">
        <v>104</v>
      </c>
      <c r="E24" s="3" t="s">
        <v>105</v>
      </c>
      <c r="F24" s="1" t="s">
        <v>19</v>
      </c>
      <c r="G24" s="1" t="s">
        <v>98</v>
      </c>
      <c r="H24" s="1">
        <v>0</v>
      </c>
      <c r="I24" s="1" t="s">
        <v>40</v>
      </c>
      <c r="J24" s="1" t="s">
        <v>15</v>
      </c>
      <c r="K24" s="2"/>
      <c r="L24" s="5">
        <f>K24*595.98</f>
        <v>0</v>
      </c>
    </row>
    <row r="25" spans="1:12">
      <c r="A25" s="1"/>
      <c r="B25" s="1">
        <v>811009</v>
      </c>
      <c r="C25" s="1" t="s">
        <v>106</v>
      </c>
      <c r="D25" s="1" t="s">
        <v>107</v>
      </c>
      <c r="E25" s="3" t="s">
        <v>108</v>
      </c>
      <c r="F25" s="1" t="s">
        <v>109</v>
      </c>
      <c r="G25" s="1" t="s">
        <v>14</v>
      </c>
      <c r="H25" s="1">
        <v>0</v>
      </c>
      <c r="I25" s="1">
        <v>0</v>
      </c>
      <c r="J25" s="1" t="s">
        <v>15</v>
      </c>
      <c r="K25" s="2"/>
      <c r="L25" s="5">
        <f>K25*950.47</f>
        <v>0</v>
      </c>
    </row>
    <row r="26" spans="1:12">
      <c r="A26" s="1"/>
      <c r="B26" s="1">
        <v>811010</v>
      </c>
      <c r="C26" s="1" t="s">
        <v>110</v>
      </c>
      <c r="D26" s="1" t="s">
        <v>111</v>
      </c>
      <c r="E26" s="3" t="s">
        <v>112</v>
      </c>
      <c r="F26" s="1" t="s">
        <v>113</v>
      </c>
      <c r="G26" s="1" t="s">
        <v>98</v>
      </c>
      <c r="H26" s="1">
        <v>0</v>
      </c>
      <c r="I26" s="1">
        <v>0</v>
      </c>
      <c r="J26" s="1" t="s">
        <v>15</v>
      </c>
      <c r="K26" s="2"/>
      <c r="L26" s="5">
        <f>K26*417.96</f>
        <v>0</v>
      </c>
    </row>
    <row r="27" spans="1:12">
      <c r="A27" s="1"/>
      <c r="B27" s="1">
        <v>811011</v>
      </c>
      <c r="C27" s="1" t="s">
        <v>114</v>
      </c>
      <c r="D27" s="1" t="s">
        <v>115</v>
      </c>
      <c r="E27" s="3" t="s">
        <v>116</v>
      </c>
      <c r="F27" s="1" t="s">
        <v>117</v>
      </c>
      <c r="G27" s="1">
        <v>1</v>
      </c>
      <c r="H27" s="1">
        <v>0</v>
      </c>
      <c r="I27" s="1">
        <v>0</v>
      </c>
      <c r="J27" s="1" t="s">
        <v>15</v>
      </c>
      <c r="K27" s="2"/>
      <c r="L27" s="5">
        <f>K27*602.17</f>
        <v>0</v>
      </c>
    </row>
    <row r="28" spans="1:12">
      <c r="A28" s="1"/>
      <c r="B28" s="1">
        <v>811012</v>
      </c>
      <c r="C28" s="1" t="s">
        <v>118</v>
      </c>
      <c r="D28" s="1" t="s">
        <v>119</v>
      </c>
      <c r="E28" s="3" t="s">
        <v>120</v>
      </c>
      <c r="F28" s="1" t="s">
        <v>121</v>
      </c>
      <c r="G28" s="1" t="s">
        <v>89</v>
      </c>
      <c r="H28" s="1">
        <v>0</v>
      </c>
      <c r="I28" s="1">
        <v>0</v>
      </c>
      <c r="J28" s="1" t="s">
        <v>15</v>
      </c>
      <c r="K28" s="2"/>
      <c r="L28" s="5">
        <f>K28*507.74</f>
        <v>0</v>
      </c>
    </row>
    <row r="29" spans="1:12">
      <c r="A29" s="1"/>
      <c r="B29" s="1">
        <v>811013</v>
      </c>
      <c r="C29" s="1" t="s">
        <v>122</v>
      </c>
      <c r="D29" s="1" t="s">
        <v>123</v>
      </c>
      <c r="E29" s="3" t="s">
        <v>124</v>
      </c>
      <c r="F29" s="1" t="s">
        <v>125</v>
      </c>
      <c r="G29" s="1" t="s">
        <v>89</v>
      </c>
      <c r="H29" s="1">
        <v>0</v>
      </c>
      <c r="I29" s="1">
        <v>0</v>
      </c>
      <c r="J29" s="1" t="s">
        <v>15</v>
      </c>
      <c r="K29" s="2"/>
      <c r="L29" s="5">
        <f>K29*764.71</f>
        <v>0</v>
      </c>
    </row>
    <row r="30" spans="1:12">
      <c r="A30" s="1"/>
      <c r="B30" s="1">
        <v>811014</v>
      </c>
      <c r="C30" s="1" t="s">
        <v>126</v>
      </c>
      <c r="D30" s="1" t="s">
        <v>127</v>
      </c>
      <c r="E30" s="3" t="s">
        <v>128</v>
      </c>
      <c r="F30" s="1" t="s">
        <v>129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K30*1230.66</f>
        <v>0</v>
      </c>
    </row>
    <row r="31" spans="1:12">
      <c r="A31" s="1"/>
      <c r="B31" s="1">
        <v>811015</v>
      </c>
      <c r="C31" s="1" t="s">
        <v>130</v>
      </c>
      <c r="D31" s="1" t="s">
        <v>131</v>
      </c>
      <c r="E31" s="3" t="s">
        <v>132</v>
      </c>
      <c r="F31" s="1" t="s">
        <v>133</v>
      </c>
      <c r="G31" s="1" t="s">
        <v>14</v>
      </c>
      <c r="H31" s="1">
        <v>0</v>
      </c>
      <c r="I31" s="1">
        <v>0</v>
      </c>
      <c r="J31" s="1" t="s">
        <v>15</v>
      </c>
      <c r="K31" s="2"/>
      <c r="L31" s="5">
        <f>K31*2123.86</f>
        <v>0</v>
      </c>
    </row>
    <row r="32" spans="1:12">
      <c r="A32" s="1"/>
      <c r="B32" s="1">
        <v>811016</v>
      </c>
      <c r="C32" s="1" t="s">
        <v>134</v>
      </c>
      <c r="D32" s="1" t="s">
        <v>135</v>
      </c>
      <c r="E32" s="3" t="s">
        <v>136</v>
      </c>
      <c r="F32" s="1" t="s">
        <v>137</v>
      </c>
      <c r="G32" s="1" t="s">
        <v>98</v>
      </c>
      <c r="H32" s="1">
        <v>0</v>
      </c>
      <c r="I32" s="1">
        <v>0</v>
      </c>
      <c r="J32" s="1" t="s">
        <v>15</v>
      </c>
      <c r="K32" s="2"/>
      <c r="L32" s="5">
        <f>K32*496.91</f>
        <v>0</v>
      </c>
    </row>
    <row r="33" spans="1:12">
      <c r="A33" s="1"/>
      <c r="B33" s="1">
        <v>811017</v>
      </c>
      <c r="C33" s="1" t="s">
        <v>138</v>
      </c>
      <c r="D33" s="1" t="s">
        <v>139</v>
      </c>
      <c r="E33" s="3" t="s">
        <v>140</v>
      </c>
      <c r="F33" s="1" t="s">
        <v>141</v>
      </c>
      <c r="G33" s="1" t="s">
        <v>14</v>
      </c>
      <c r="H33" s="1">
        <v>0</v>
      </c>
      <c r="I33" s="1">
        <v>0</v>
      </c>
      <c r="J33" s="1" t="s">
        <v>15</v>
      </c>
      <c r="K33" s="2"/>
      <c r="L33" s="5">
        <f>K33*846.76</f>
        <v>0</v>
      </c>
    </row>
    <row r="34" spans="1:12">
      <c r="A34" s="1"/>
      <c r="B34" s="1">
        <v>828532</v>
      </c>
      <c r="C34" s="1" t="s">
        <v>142</v>
      </c>
      <c r="D34" s="1" t="s">
        <v>143</v>
      </c>
      <c r="E34" s="3" t="s">
        <v>144</v>
      </c>
      <c r="F34" s="1" t="s">
        <v>145</v>
      </c>
      <c r="G34" s="1">
        <v>0</v>
      </c>
      <c r="H34" s="1">
        <v>0</v>
      </c>
      <c r="I34" s="1">
        <v>0</v>
      </c>
      <c r="J34" s="1" t="s">
        <v>15</v>
      </c>
      <c r="K34" s="2"/>
      <c r="L34" s="5">
        <f>K34*1343.66</f>
        <v>0</v>
      </c>
    </row>
    <row r="35" spans="1:12">
      <c r="A35" s="1"/>
      <c r="B35" s="1">
        <v>823083</v>
      </c>
      <c r="C35" s="1" t="s">
        <v>146</v>
      </c>
      <c r="D35" s="1" t="s">
        <v>147</v>
      </c>
      <c r="E35" s="3" t="s">
        <v>148</v>
      </c>
      <c r="F35" s="1" t="s">
        <v>149</v>
      </c>
      <c r="G35" s="1" t="s">
        <v>98</v>
      </c>
      <c r="H35" s="1">
        <v>0</v>
      </c>
      <c r="I35" s="1">
        <v>0</v>
      </c>
      <c r="J35" s="1" t="s">
        <v>15</v>
      </c>
      <c r="K35" s="2"/>
      <c r="L35" s="5">
        <f>K35*541.80</f>
        <v>0</v>
      </c>
    </row>
    <row r="36" spans="1:12">
      <c r="A36" s="1"/>
      <c r="B36" s="1">
        <v>823116</v>
      </c>
      <c r="C36" s="1" t="s">
        <v>150</v>
      </c>
      <c r="D36" s="1" t="s">
        <v>151</v>
      </c>
      <c r="E36" s="3" t="s">
        <v>152</v>
      </c>
      <c r="F36" s="1" t="s">
        <v>153</v>
      </c>
      <c r="G36" s="1" t="s">
        <v>40</v>
      </c>
      <c r="H36" s="1">
        <v>0</v>
      </c>
      <c r="I36" s="1">
        <v>0</v>
      </c>
      <c r="J36" s="1" t="s">
        <v>15</v>
      </c>
      <c r="K36" s="2"/>
      <c r="L36" s="5">
        <f>K36*803.41</f>
        <v>0</v>
      </c>
    </row>
    <row r="37" spans="1:12">
      <c r="A37" s="1"/>
      <c r="B37" s="1">
        <v>823089</v>
      </c>
      <c r="C37" s="1" t="s">
        <v>154</v>
      </c>
      <c r="D37" s="1" t="s">
        <v>155</v>
      </c>
      <c r="E37" s="3" t="s">
        <v>156</v>
      </c>
      <c r="F37" s="1" t="s">
        <v>157</v>
      </c>
      <c r="G37" s="1" t="s">
        <v>14</v>
      </c>
      <c r="H37" s="1">
        <v>0</v>
      </c>
      <c r="I37" s="1">
        <v>0</v>
      </c>
      <c r="J37" s="1" t="s">
        <v>15</v>
      </c>
      <c r="K37" s="2"/>
      <c r="L37" s="5">
        <f>K37*1291.03</f>
        <v>0</v>
      </c>
    </row>
    <row r="38" spans="1:12">
      <c r="A38" s="1"/>
      <c r="B38" s="1">
        <v>823084</v>
      </c>
      <c r="C38" s="1" t="s">
        <v>158</v>
      </c>
      <c r="D38" s="1" t="s">
        <v>159</v>
      </c>
      <c r="E38" s="3" t="s">
        <v>160</v>
      </c>
      <c r="F38" s="1" t="s">
        <v>121</v>
      </c>
      <c r="G38" s="1">
        <v>0</v>
      </c>
      <c r="H38" s="1">
        <v>0</v>
      </c>
      <c r="I38" s="1" t="s">
        <v>14</v>
      </c>
      <c r="J38" s="1" t="s">
        <v>15</v>
      </c>
      <c r="K38" s="2"/>
      <c r="L38" s="5">
        <f>K38*507.74</f>
        <v>0</v>
      </c>
    </row>
    <row r="39" spans="1:12">
      <c r="A39" s="1"/>
      <c r="B39" s="1">
        <v>823090</v>
      </c>
      <c r="C39" s="1" t="s">
        <v>161</v>
      </c>
      <c r="D39" s="1" t="s">
        <v>162</v>
      </c>
      <c r="E39" s="3" t="s">
        <v>163</v>
      </c>
      <c r="F39" s="1" t="s">
        <v>125</v>
      </c>
      <c r="G39" s="1" t="s">
        <v>98</v>
      </c>
      <c r="H39" s="1">
        <v>0</v>
      </c>
      <c r="I39" s="1" t="s">
        <v>40</v>
      </c>
      <c r="J39" s="1" t="s">
        <v>15</v>
      </c>
      <c r="K39" s="2"/>
      <c r="L39" s="5">
        <f>K39*764.71</f>
        <v>0</v>
      </c>
    </row>
    <row r="40" spans="1:12">
      <c r="A40" s="1"/>
      <c r="B40" s="1">
        <v>823117</v>
      </c>
      <c r="C40" s="1" t="s">
        <v>164</v>
      </c>
      <c r="D40" s="1" t="s">
        <v>165</v>
      </c>
      <c r="E40" s="3" t="s">
        <v>166</v>
      </c>
      <c r="F40" s="1" t="s">
        <v>129</v>
      </c>
      <c r="G40" s="1" t="s">
        <v>14</v>
      </c>
      <c r="H40" s="1">
        <v>0</v>
      </c>
      <c r="I40" s="1">
        <v>0</v>
      </c>
      <c r="J40" s="1" t="s">
        <v>15</v>
      </c>
      <c r="K40" s="2"/>
      <c r="L40" s="5">
        <f>K40*1230.66</f>
        <v>0</v>
      </c>
    </row>
    <row r="41" spans="1:12">
      <c r="A41" s="1"/>
      <c r="B41" s="1">
        <v>824567</v>
      </c>
      <c r="C41" s="1" t="s">
        <v>167</v>
      </c>
      <c r="D41" s="1" t="s">
        <v>168</v>
      </c>
      <c r="E41" s="3" t="s">
        <v>169</v>
      </c>
      <c r="F41" s="1" t="s">
        <v>121</v>
      </c>
      <c r="G41" s="1" t="s">
        <v>14</v>
      </c>
      <c r="H41" s="1">
        <v>0</v>
      </c>
      <c r="I41" s="1">
        <v>0</v>
      </c>
      <c r="J41" s="1" t="s">
        <v>15</v>
      </c>
      <c r="K41" s="2"/>
      <c r="L41" s="5">
        <f>K41*507.74</f>
        <v>0</v>
      </c>
    </row>
    <row r="42" spans="1:12">
      <c r="A42" s="1"/>
      <c r="B42" s="1">
        <v>824568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98</v>
      </c>
      <c r="H42" s="1">
        <v>0</v>
      </c>
      <c r="I42" s="1">
        <v>0</v>
      </c>
      <c r="J42" s="1" t="s">
        <v>15</v>
      </c>
      <c r="K42" s="2"/>
      <c r="L42" s="5">
        <f>K42*755.42</f>
        <v>0</v>
      </c>
    </row>
    <row r="43" spans="1:12">
      <c r="A43" s="1"/>
      <c r="B43" s="1">
        <v>824569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14</v>
      </c>
      <c r="H43" s="1">
        <v>0</v>
      </c>
      <c r="I43" s="1">
        <v>0</v>
      </c>
      <c r="J43" s="1" t="s">
        <v>15</v>
      </c>
      <c r="K43" s="2"/>
      <c r="L43" s="5">
        <f>K43*479.88</f>
        <v>0</v>
      </c>
    </row>
    <row r="44" spans="1:12">
      <c r="A44" s="1"/>
      <c r="B44" s="1">
        <v>824570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89</v>
      </c>
      <c r="H44" s="1">
        <v>0</v>
      </c>
      <c r="I44" s="1">
        <v>0</v>
      </c>
      <c r="J44" s="1" t="s">
        <v>15</v>
      </c>
      <c r="K44" s="2"/>
      <c r="L44" s="5">
        <f>K44*690.41</f>
        <v>0</v>
      </c>
    </row>
    <row r="45" spans="1:12">
      <c r="A45" s="1"/>
      <c r="B45" s="1">
        <v>824571</v>
      </c>
      <c r="C45" s="1" t="s">
        <v>182</v>
      </c>
      <c r="D45" s="1" t="s">
        <v>183</v>
      </c>
      <c r="E45" s="3" t="s">
        <v>184</v>
      </c>
      <c r="F45" s="1" t="s">
        <v>185</v>
      </c>
      <c r="G45" s="1">
        <v>0</v>
      </c>
      <c r="H45" s="1">
        <v>0</v>
      </c>
      <c r="I45" s="1">
        <v>0</v>
      </c>
      <c r="J45" s="1" t="s">
        <v>15</v>
      </c>
      <c r="K45" s="2"/>
      <c r="L45" s="5">
        <f>K45*630.04</f>
        <v>0</v>
      </c>
    </row>
    <row r="46" spans="1:12">
      <c r="A46" s="1"/>
      <c r="B46" s="1">
        <v>824572</v>
      </c>
      <c r="C46" s="1" t="s">
        <v>186</v>
      </c>
      <c r="D46" s="1" t="s">
        <v>187</v>
      </c>
      <c r="E46" s="3" t="s">
        <v>188</v>
      </c>
      <c r="F46" s="1" t="s">
        <v>189</v>
      </c>
      <c r="G46" s="1">
        <v>0</v>
      </c>
      <c r="H46" s="1">
        <v>0</v>
      </c>
      <c r="I46" s="1">
        <v>0</v>
      </c>
      <c r="J46" s="1" t="s">
        <v>15</v>
      </c>
      <c r="K46" s="2"/>
      <c r="L46" s="5">
        <f>K46*842.11</f>
        <v>0</v>
      </c>
    </row>
    <row r="47" spans="1:12">
      <c r="A47" s="1"/>
      <c r="B47" s="1">
        <v>824573</v>
      </c>
      <c r="C47" s="1" t="s">
        <v>190</v>
      </c>
      <c r="D47" s="1" t="s">
        <v>191</v>
      </c>
      <c r="E47" s="3" t="s">
        <v>192</v>
      </c>
      <c r="F47" s="1" t="s">
        <v>193</v>
      </c>
      <c r="G47" s="1">
        <v>0</v>
      </c>
      <c r="H47" s="1">
        <v>0</v>
      </c>
      <c r="I47" s="1">
        <v>0</v>
      </c>
      <c r="J47" s="1" t="s">
        <v>15</v>
      </c>
      <c r="K47" s="2"/>
      <c r="L47" s="5">
        <f>K47*1334.38</f>
        <v>0</v>
      </c>
    </row>
    <row r="48" spans="1:12">
      <c r="A48" s="1"/>
      <c r="B48" s="1">
        <v>826540</v>
      </c>
      <c r="C48" s="1" t="s">
        <v>194</v>
      </c>
      <c r="D48" s="1" t="s">
        <v>195</v>
      </c>
      <c r="E48" s="3" t="s">
        <v>196</v>
      </c>
      <c r="F48" s="1" t="s">
        <v>44</v>
      </c>
      <c r="G48" s="1">
        <v>0</v>
      </c>
      <c r="H48" s="1">
        <v>0</v>
      </c>
      <c r="I48" s="1">
        <v>0</v>
      </c>
      <c r="J48" s="1" t="s">
        <v>15</v>
      </c>
      <c r="K48" s="2"/>
      <c r="L48" s="5">
        <f>K48*560.38</f>
        <v>0</v>
      </c>
    </row>
    <row r="49" spans="1:12">
      <c r="A49" s="1"/>
      <c r="B49" s="1">
        <v>826541</v>
      </c>
      <c r="C49" s="1" t="s">
        <v>197</v>
      </c>
      <c r="D49" s="1" t="s">
        <v>198</v>
      </c>
      <c r="E49" s="3" t="s">
        <v>199</v>
      </c>
      <c r="F49" s="1" t="s">
        <v>200</v>
      </c>
      <c r="G49" s="1">
        <v>1</v>
      </c>
      <c r="H49" s="1">
        <v>0</v>
      </c>
      <c r="I49" s="1">
        <v>0</v>
      </c>
      <c r="J49" s="1" t="s">
        <v>15</v>
      </c>
      <c r="K49" s="2"/>
      <c r="L49" s="5">
        <f>K49*1402.49</f>
        <v>0</v>
      </c>
    </row>
    <row r="50" spans="1:12">
      <c r="A50" s="1"/>
      <c r="B50" s="1">
        <v>826542</v>
      </c>
      <c r="C50" s="1" t="s">
        <v>201</v>
      </c>
      <c r="D50" s="1" t="s">
        <v>202</v>
      </c>
      <c r="E50" s="3" t="s">
        <v>203</v>
      </c>
      <c r="F50" s="1" t="s">
        <v>204</v>
      </c>
      <c r="G50" s="1">
        <v>1</v>
      </c>
      <c r="H50" s="1">
        <v>0</v>
      </c>
      <c r="I50" s="1">
        <v>0</v>
      </c>
      <c r="J50" s="1" t="s">
        <v>15</v>
      </c>
      <c r="K50" s="2"/>
      <c r="L50" s="5">
        <f>K50*527.87</f>
        <v>0</v>
      </c>
    </row>
    <row r="51" spans="1:12">
      <c r="A51" s="1"/>
      <c r="B51" s="1">
        <v>826543</v>
      </c>
      <c r="C51" s="1" t="s">
        <v>205</v>
      </c>
      <c r="D51" s="1" t="s">
        <v>206</v>
      </c>
      <c r="E51" s="3" t="s">
        <v>207</v>
      </c>
      <c r="F51" s="1" t="s">
        <v>208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K51*1359.14</f>
        <v>0</v>
      </c>
    </row>
    <row r="52" spans="1:12">
      <c r="A52" s="1"/>
      <c r="B52" s="1">
        <v>826544</v>
      </c>
      <c r="C52" s="1" t="s">
        <v>209</v>
      </c>
      <c r="D52" s="1" t="s">
        <v>210</v>
      </c>
      <c r="E52" s="3" t="s">
        <v>211</v>
      </c>
      <c r="F52" s="1" t="s">
        <v>212</v>
      </c>
      <c r="G52" s="1" t="s">
        <v>14</v>
      </c>
      <c r="H52" s="1">
        <v>0</v>
      </c>
      <c r="I52" s="1">
        <v>0</v>
      </c>
      <c r="J52" s="1" t="s">
        <v>15</v>
      </c>
      <c r="K52" s="2"/>
      <c r="L52" s="5">
        <f>K52*1113.01</f>
        <v>0</v>
      </c>
    </row>
    <row r="53" spans="1:12">
      <c r="A53" s="1"/>
      <c r="B53" s="1">
        <v>879929</v>
      </c>
      <c r="C53" s="1" t="s">
        <v>213</v>
      </c>
      <c r="D53" s="1" t="s">
        <v>214</v>
      </c>
      <c r="E53" s="3" t="s">
        <v>215</v>
      </c>
      <c r="F53" s="1" t="s">
        <v>102</v>
      </c>
      <c r="G53" s="1">
        <v>1</v>
      </c>
      <c r="H53" s="1">
        <v>0</v>
      </c>
      <c r="I53" s="1">
        <v>0</v>
      </c>
      <c r="J53" s="1" t="s">
        <v>15</v>
      </c>
      <c r="K53" s="2"/>
      <c r="L53" s="5">
        <f>K53*399.38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2024-09-21T01:18:08+03:00</dcterms:created>
  <dcterms:modified xsi:type="dcterms:W3CDTF">2024-09-21T01:18:08+03:00</dcterms:modified>
  <dc:title>Untitled Spreadsheet</dc:title>
  <dc:description/>
  <dc:subject/>
  <cp:keywords/>
  <cp:category/>
</cp:coreProperties>
</file>