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<sst xmlns="http://schemas.openxmlformats.org/spreadsheetml/2006/main" uniqueCount="471">
  <si>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</si>
  <si>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</si>
  <si>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</si>
  <si>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</si>
  <si>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</si>
  <si>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</si>
  <si>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</si>
  <si>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</si>
  <si>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</si>
  <si>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</si>
  <si>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ASB-110001</t>
  </si>
  <si>
    <t>А 77.54.14.3</t>
  </si>
  <si>
    <t>арматура 2-х кнопочная БОКОВОЙ подвод, хром кнопка АБ-77.54.14.3 (Уклад) (18шт)</t>
  </si>
  <si>
    <t>592.76 руб.</t>
  </si>
  <si>
    <t>шт</t>
  </si>
  <si>
    <t>ASB-110002</t>
  </si>
  <si>
    <t>А 77.55.14.3</t>
  </si>
  <si>
    <t>арматура 2-х кнопочная НИЖНИЙ подвод, хром кнопка АБ.77.55.14.3 (Уклад) (18шт)</t>
  </si>
  <si>
    <t>589.83 руб.</t>
  </si>
  <si>
    <t>&gt;25</t>
  </si>
  <si>
    <t>ASB-110003</t>
  </si>
  <si>
    <t>А 77.57.14.3</t>
  </si>
  <si>
    <t>арматура 2-х кнопочная НИЖНИЙ подвод, хром кнопка АБ.77.57.14.3 (Уклад) (18шт)</t>
  </si>
  <si>
    <t>557.38 руб.</t>
  </si>
  <si>
    <t>&gt;10</t>
  </si>
  <si>
    <t>ASB-110004</t>
  </si>
  <si>
    <t>А 105.54/56.14.3</t>
  </si>
  <si>
    <t>арматура однокнопочная БОКОВОЙ подвод, хром кнопка АБ-68.54.14.3 (Уклад) (20шт)</t>
  </si>
  <si>
    <t>504.78 руб.</t>
  </si>
  <si>
    <t>ASB-110005</t>
  </si>
  <si>
    <t>А 105.57.14.3</t>
  </si>
  <si>
    <t>арматура однокнопочная НИЖНИЙ подвод, хром кнопка АБ-69.57.14.3 (Уклад) (20шт)</t>
  </si>
  <si>
    <t>600.00 руб.</t>
  </si>
  <si>
    <t>&gt;50</t>
  </si>
  <si>
    <t>ASB-110006</t>
  </si>
  <si>
    <t>А 110.54.14.3</t>
  </si>
  <si>
    <t>арматура шток хром/ боковой подвод АБ-66.54.14.3 (Уклад) (25шт)</t>
  </si>
  <si>
    <t>454.94 руб.</t>
  </si>
  <si>
    <t>ASB-110007</t>
  </si>
  <si>
    <t>А 110.57.14.3</t>
  </si>
  <si>
    <t>арматура шток хром/ нижний подвод АБ-67.57.14.3 (Уклад) (25шт)</t>
  </si>
  <si>
    <t>456.21 руб.</t>
  </si>
  <si>
    <t>ASB-110008</t>
  </si>
  <si>
    <t>А 110.54.14.0</t>
  </si>
  <si>
    <t>арматура шток/ боковой подвод АБ-66.54.14.0 (Уклад) (25шт)</t>
  </si>
  <si>
    <t>421.60 руб.</t>
  </si>
  <si>
    <t>ASB-110009</t>
  </si>
  <si>
    <t>К 54.00.00</t>
  </si>
  <si>
    <t>клапан боковой подвод 1/2" (Уклад) КН 54 (70шт)</t>
  </si>
  <si>
    <t>185.93 руб.</t>
  </si>
  <si>
    <t>ASB-110010</t>
  </si>
  <si>
    <t>К 105.00.14.3</t>
  </si>
  <si>
    <t>клапан выпуска АС 105.00.14.3 (Уклад) (25шт)</t>
  </si>
  <si>
    <t>401.76 руб.</t>
  </si>
  <si>
    <t>ASB-110011</t>
  </si>
  <si>
    <t>К 77.00.14.3</t>
  </si>
  <si>
    <t>клапан выпуска АСД 77.00.14.3 (Уклад) (20шт)</t>
  </si>
  <si>
    <t>483.09 руб.</t>
  </si>
  <si>
    <t>ASB-110012</t>
  </si>
  <si>
    <t>К 55.00.00</t>
  </si>
  <si>
    <t>клапан нижний подвод 1/2" (Уклад) КН 55 (50шт)</t>
  </si>
  <si>
    <t>203.32 руб.</t>
  </si>
  <si>
    <t>ASB-110013</t>
  </si>
  <si>
    <t>К 55М.00.00</t>
  </si>
  <si>
    <t>клапан нижний подвод латунный штуцер 1/2" (Уклад) КН 55 Л (50шт)</t>
  </si>
  <si>
    <t>396.97 руб.</t>
  </si>
  <si>
    <t>ASB-110014</t>
  </si>
  <si>
    <t>К 57.00.00</t>
  </si>
  <si>
    <t>клапан нижний подвод 1/2" (Уклад) КН 57 (50шт)</t>
  </si>
  <si>
    <t>164.61 руб.</t>
  </si>
  <si>
    <t>ASB-110015</t>
  </si>
  <si>
    <t>ключ для арматуры белый (Уклад)</t>
  </si>
  <si>
    <t>23.32 руб.</t>
  </si>
  <si>
    <t>ASB-110016</t>
  </si>
  <si>
    <t>кнопочный узел АС 77.02.0  однокнопочный белый (Уклад)</t>
  </si>
  <si>
    <t>66.08 руб.</t>
  </si>
  <si>
    <t>ASB-110017</t>
  </si>
  <si>
    <t>кнопочный узел АС 77.02.3 однокнопочный ХРОМ (Уклад)</t>
  </si>
  <si>
    <t>102.83 руб.</t>
  </si>
  <si>
    <t>ASB-110018</t>
  </si>
  <si>
    <t>кнопочный узел АСД 77.3 двухкнопочный ХРОМ (Уклад)</t>
  </si>
  <si>
    <t>136.46 руб.</t>
  </si>
  <si>
    <t>ASB-110019</t>
  </si>
  <si>
    <t>прокладка "Акцент" (Уклад)</t>
  </si>
  <si>
    <t>52.89 руб.</t>
  </si>
  <si>
    <t>ASB-110020</t>
  </si>
  <si>
    <t>прокладка "Алседа" (Уклад)</t>
  </si>
  <si>
    <t>56.41 руб.</t>
  </si>
  <si>
    <t>ASB-110021</t>
  </si>
  <si>
    <t>прокладка "Вест" рубл. (Уклад)</t>
  </si>
  <si>
    <t>ASB-110022</t>
  </si>
  <si>
    <t>прокладка "Волгоградская" рубл. (Уклад)</t>
  </si>
  <si>
    <t>ASB-110023</t>
  </si>
  <si>
    <t>прокладка "Премьер" рубл. (Уклад)</t>
  </si>
  <si>
    <t>ASB-110024</t>
  </si>
  <si>
    <t>прокладка "Ресса" (Уклад)</t>
  </si>
  <si>
    <t>ASB-110025</t>
  </si>
  <si>
    <t>прокладка "Самара" (Уклад)</t>
  </si>
  <si>
    <t>ASB-110026</t>
  </si>
  <si>
    <t>прокладка "Стиль" (Уклад)</t>
  </si>
  <si>
    <t>ASB-110027</t>
  </si>
  <si>
    <t>прокладка "Эталон" (Уклад)</t>
  </si>
  <si>
    <t>ASB-110028</t>
  </si>
  <si>
    <t>прокладка Е4 (Уклад)</t>
  </si>
  <si>
    <t>0.00 руб.</t>
  </si>
  <si>
    <t>ASB-110029</t>
  </si>
  <si>
    <t>прокладка К100 (Уклад)</t>
  </si>
  <si>
    <t>ASB-110030</t>
  </si>
  <si>
    <t>прокладка Р20 (Уклад)</t>
  </si>
  <si>
    <t>ASB-110031</t>
  </si>
  <si>
    <t>ручка металлизированная в сборе со штоком АС 110.01.0003 (Уклад)</t>
  </si>
  <si>
    <t>89.54 руб.</t>
  </si>
  <si>
    <t>ASB-110032</t>
  </si>
  <si>
    <t>ручка неметаллизированная в сборе со штоком АС 110.01.0000 (Уклад)</t>
  </si>
  <si>
    <t>59.82 руб.</t>
  </si>
  <si>
    <t>ASB-110033</t>
  </si>
  <si>
    <t>уплотнение 007 (Уклад)</t>
  </si>
  <si>
    <t>13.62 руб.</t>
  </si>
  <si>
    <t>ASB-130001</t>
  </si>
  <si>
    <t>VRQ40</t>
  </si>
  <si>
    <t>клапан впускной НИЖНИЙ подвод для слив. бачка резьба латунь 1/2" (в коробке) (1/40шт)</t>
  </si>
  <si>
    <t>516.83 руб.</t>
  </si>
  <si>
    <t>ASB-130002</t>
  </si>
  <si>
    <t>VRQ41</t>
  </si>
  <si>
    <t>клапан впускной БОКОВОЙ подвод для слив. бачка резьба латунь 1/2" (в коробке) (30шт)</t>
  </si>
  <si>
    <t>556.45 руб.</t>
  </si>
  <si>
    <t>ASB-130003</t>
  </si>
  <si>
    <t>VRQ42</t>
  </si>
  <si>
    <t>арматура 2-х кнопочная универ. НИЖНИЙ подвод/хром клапан с лат резьбой (в коробке) (20шт)</t>
  </si>
  <si>
    <t>1 165.75 руб.</t>
  </si>
  <si>
    <t>ASB-130004</t>
  </si>
  <si>
    <t>VRQ43</t>
  </si>
  <si>
    <t>арматура 2-х кнопочная универ. БОКОВОЙ подвод/хром клапан с лат резьбой (в коробке) (20шт)</t>
  </si>
  <si>
    <t>1 187.21 руб.</t>
  </si>
  <si>
    <t>ASB-130005</t>
  </si>
  <si>
    <t>VRQ44</t>
  </si>
  <si>
    <t>сливной механизм 2-х кнопочный без клапана (в коробке)</t>
  </si>
  <si>
    <t>599.39 руб.</t>
  </si>
  <si>
    <t>ASB-130006</t>
  </si>
  <si>
    <t>VRQ37</t>
  </si>
  <si>
    <t>комплект арматуры для бачка унитаза УНИВЕРСАЛЬНЫЙ (1/16шт)</t>
  </si>
  <si>
    <t>1 654.50 руб.</t>
  </si>
  <si>
    <t>ASB-130007</t>
  </si>
  <si>
    <t>VRQ38</t>
  </si>
  <si>
    <t>сливной механизм УНИВЕРСАЛЬНЫЙ (1/20шт)</t>
  </si>
  <si>
    <t>1 190.52 руб.</t>
  </si>
  <si>
    <t>ASB-130008</t>
  </si>
  <si>
    <t>VRQ39</t>
  </si>
  <si>
    <t>клапан впускной УНИВЕРСАЛЬНЫЙ (1/30шт)</t>
  </si>
  <si>
    <t>776.06 руб.</t>
  </si>
  <si>
    <t>ASB-130009</t>
  </si>
  <si>
    <t>VRQ48</t>
  </si>
  <si>
    <t>Впускной поплавковый клапан для бака/емкости 3/4, длина рычага 25см "VIEIR" БЕЗ ПОПЛАВКА (8/80шт)</t>
  </si>
  <si>
    <t>734.78 руб.</t>
  </si>
  <si>
    <t>ASB-130010</t>
  </si>
  <si>
    <t>VRQ49</t>
  </si>
  <si>
    <t>Впускной поплавковый клапан для бака/емкости 1, длина рычага 30см "VIEIR" БЕЗ ПОПЛАВКА (6/60шт)</t>
  </si>
  <si>
    <t>1 101.35 руб.</t>
  </si>
  <si>
    <t>ASB-130011</t>
  </si>
  <si>
    <t>VRQ50</t>
  </si>
  <si>
    <t>Впускной поплавковый клапан для бака/емкости 11/4, длина рычага 35см "VIEIR" БЕЗ ПОПЛАВКА (4/24шт)</t>
  </si>
  <si>
    <t>2 154.82 руб.</t>
  </si>
  <si>
    <t>ASB-130012</t>
  </si>
  <si>
    <t>VRQ54</t>
  </si>
  <si>
    <t>Впускной поплавковый клапан для бачка унитаза 1/2, длина рычага 20см "VIEIR" БЕЗ ПОПЛАВКА (10/100шт)</t>
  </si>
  <si>
    <t>572.97 руб.</t>
  </si>
  <si>
    <t>ASB-130013</t>
  </si>
  <si>
    <t>VRQ51</t>
  </si>
  <si>
    <t>Поплавок для впускного клапана  5" "VIEIR"  (100шт)</t>
  </si>
  <si>
    <t>118.89 руб.</t>
  </si>
  <si>
    <t>ASB-130014</t>
  </si>
  <si>
    <t>VRQ52</t>
  </si>
  <si>
    <t>Поплавок для впускного клапана  6" "VIEIR"  (50шт)</t>
  </si>
  <si>
    <t>179.98 руб.</t>
  </si>
  <si>
    <t>ASB-130015</t>
  </si>
  <si>
    <t>VRQ53</t>
  </si>
  <si>
    <t>Поплавок для впускного клапана  8" "VIEIR"  (25шт)</t>
  </si>
  <si>
    <t>518.48 руб.</t>
  </si>
  <si>
    <t>ASB-130016</t>
  </si>
  <si>
    <t>VRQ55</t>
  </si>
  <si>
    <t>Поплавок для бачка унитаза 1/2" "VIEIR"  (50шт)</t>
  </si>
  <si>
    <t>51.19 руб.</t>
  </si>
  <si>
    <t>SIP-110453</t>
  </si>
  <si>
    <t>WS0100</t>
  </si>
  <si>
    <t>-Сиденье Анипласт для унитаза</t>
  </si>
  <si>
    <t>583.61 руб.</t>
  </si>
  <si>
    <t>SIP-110485</t>
  </si>
  <si>
    <t>WC3550M</t>
  </si>
  <si>
    <t>Набор с нижней подводкой  1/2 пластик двойная кнопка эконом металл</t>
  </si>
  <si>
    <t>579.11 руб.</t>
  </si>
  <si>
    <t>SIP-110521</t>
  </si>
  <si>
    <t>WC6550M</t>
  </si>
  <si>
    <t>АНИ арматура однорежимная НИЖНИЙ подвод, кнопка ХРОМ, эконом (20шт)</t>
  </si>
  <si>
    <t>482.86 руб.</t>
  </si>
  <si>
    <t>SIP-110522</t>
  </si>
  <si>
    <t>WC6050M</t>
  </si>
  <si>
    <t>АНИ арматура однорежимная БОКОВОЙ подвод, кнопка ХРОМ, эконом (20шт)</t>
  </si>
  <si>
    <t>VER-000346</t>
  </si>
  <si>
    <t>VRQ60-B</t>
  </si>
  <si>
    <t>Инсталяция с ХРОМ кнопкой КРУГЛЫЕ клавиши VIEIR</t>
  </si>
  <si>
    <t>18 939.26 руб.</t>
  </si>
  <si>
    <t>VER-000440</t>
  </si>
  <si>
    <t>VRQ65</t>
  </si>
  <si>
    <t>Бесконтактный выпускной клапан "VIEIR" (20/1шт)</t>
  </si>
  <si>
    <t>6 302.63 руб.</t>
  </si>
  <si>
    <t>VER-000445</t>
  </si>
  <si>
    <t>VRQ61B-F</t>
  </si>
  <si>
    <t>Кнопка смыва БЕЛАЯ для инсталяции механическая, круглые клавиши (20/1шт)</t>
  </si>
  <si>
    <t>1 332.52 руб.</t>
  </si>
  <si>
    <t>VER-000446</t>
  </si>
  <si>
    <t>VRQ61B-C</t>
  </si>
  <si>
    <t>Кнопка смыва ЧЕРНАЯ для инсталяции механическая, круглые клавиши (20/1шт)</t>
  </si>
  <si>
    <t>VER-000447</t>
  </si>
  <si>
    <t>VRQ61B-S</t>
  </si>
  <si>
    <t>Кнопка смыва ЗОЛОТО для инсталяции механическая, круглые клавиши (20/1шт)</t>
  </si>
  <si>
    <t>2 364.52 руб.</t>
  </si>
  <si>
    <t>VER-000448</t>
  </si>
  <si>
    <t>VRQ61B-G</t>
  </si>
  <si>
    <t>Кнопка смыва САТИН для инсталяции механическая, круглые клавиши (20/1шт)</t>
  </si>
  <si>
    <t>VER-000449</t>
  </si>
  <si>
    <t>VRQ62A-F</t>
  </si>
  <si>
    <t>Кнопка смыва БЕЛАЯ для инсталяции механическая, квадратные клавиши (20/1шт)</t>
  </si>
  <si>
    <t>VER-000450</t>
  </si>
  <si>
    <t>VRQ62A-C</t>
  </si>
  <si>
    <t>Кнопка смыва ЧЕРНАЯ для инсталяции механическая, квадратные клавиши (20/1шт)</t>
  </si>
  <si>
    <t>VER-000451</t>
  </si>
  <si>
    <t>VRQ62A-S</t>
  </si>
  <si>
    <t>Кнопка смыва ЗОЛОТО для инсталяции механическая, квадратные клавиши (20/1шт)</t>
  </si>
  <si>
    <t>VER-000452</t>
  </si>
  <si>
    <t>VRQ62A-G</t>
  </si>
  <si>
    <t>Кнопка смыва САТИН для инсталяции механическая, квадратные клавиши (20/1шт)</t>
  </si>
  <si>
    <t>VER-000519</t>
  </si>
  <si>
    <t>VRQ60-A</t>
  </si>
  <si>
    <t>Инсталяция с ХРОМ кнопкой КВАДРАТНЫЕ клавиши VIEIR</t>
  </si>
  <si>
    <t>VER-000600</t>
  </si>
  <si>
    <t>VRQ71</t>
  </si>
  <si>
    <t>Инсталяция без кнопки VIEIR</t>
  </si>
  <si>
    <t>15 506.42 руб.</t>
  </si>
  <si>
    <t>VER-000651</t>
  </si>
  <si>
    <t>VRQ73-1</t>
  </si>
  <si>
    <t>Кнопка смыва для инсталляции механическая, круглые клавиши, хром VRQ73-1  (20/1шт)</t>
  </si>
  <si>
    <t>1 629.73 руб.</t>
  </si>
  <si>
    <t>VER-000652</t>
  </si>
  <si>
    <t>VRQ73-2</t>
  </si>
  <si>
    <t>Кнопка смыва для инсталяции механическая, цвет хром, квадратные клавиши (50/1шт)</t>
  </si>
  <si>
    <t>VER-000653</t>
  </si>
  <si>
    <t>VRQ73-3</t>
  </si>
  <si>
    <t>VER-000654</t>
  </si>
  <si>
    <t>VRQ74-1F</t>
  </si>
  <si>
    <t>Кнопка смыва для инсталяции механическая, цвет белый матовый, круглые клавиши  (50/1шт)</t>
  </si>
  <si>
    <t>1 238.40 руб.</t>
  </si>
  <si>
    <t>VER-000655</t>
  </si>
  <si>
    <t>VRQ74-2F</t>
  </si>
  <si>
    <t>Кнопка смыва для инсталяции механическая, цвет белый матовый, квадратные клавиши  (50/1шт)</t>
  </si>
  <si>
    <t>VER-000656</t>
  </si>
  <si>
    <t>VRQ74-3F</t>
  </si>
  <si>
    <t>VER-000657</t>
  </si>
  <si>
    <t>VRQ75-1C</t>
  </si>
  <si>
    <t>Кнопка смыва для инсталяции механическая, цвет черный матовый, круглые клавиши  (50/1шт)</t>
  </si>
  <si>
    <t>VER-000658</t>
  </si>
  <si>
    <t>VRQ75-2C</t>
  </si>
  <si>
    <t>Кнопка смыва для инсталяции механическая, цвет черный матовый, квадратные клавиши (50/1шт)</t>
  </si>
  <si>
    <t>VER-000659</t>
  </si>
  <si>
    <t>VRQ75-3C</t>
  </si>
  <si>
    <t>VER-000660</t>
  </si>
  <si>
    <t>VRQ76-1G</t>
  </si>
  <si>
    <t>Кнопка смыва МЕТАЛЛ для инсталяции механическая, цвет графит , круглые клавиши  (50/1шт)</t>
  </si>
  <si>
    <t>2 409.10 руб.</t>
  </si>
  <si>
    <t>VER-000661</t>
  </si>
  <si>
    <t>VRQ76-2G</t>
  </si>
  <si>
    <t>Кнопка смыва МЕТАЛЛ для инсталяции механическая, цвет графит , квадратные клавиши  (50/1шт)</t>
  </si>
  <si>
    <t>VER-000662</t>
  </si>
  <si>
    <t>VRQ77-1S</t>
  </si>
  <si>
    <t>Кнопка смыва МЕТАЛЛ для инсталяции механическая, цвет матовое золото, круглые клавиши  (50/1шт)</t>
  </si>
  <si>
    <t>VER-000663</t>
  </si>
  <si>
    <t>VRQ77-2S</t>
  </si>
  <si>
    <t>Кнопка смыва МЕТАЛЛ для инсталяции механическая, цвет матовое золото, квадратные  клавиши  (50/1шт)</t>
  </si>
  <si>
    <t>VER-000664</t>
  </si>
  <si>
    <t>VRQ78-1D</t>
  </si>
  <si>
    <t>Кнопка смыва МЕТАЛЛ для инсталяции механическая, цвет латунный матовый, круглые клавиши  (50/1шт)</t>
  </si>
  <si>
    <t>VER-000665</t>
  </si>
  <si>
    <t>VRQ78-2D</t>
  </si>
  <si>
    <t>Кнопка смыва МЕТАЛЛ для инсталяции механическая, цвет латунный матовый, квадратные клавиши(50/1шт)</t>
  </si>
  <si>
    <t>VER-000666</t>
  </si>
  <si>
    <t>VRQ78-3D</t>
  </si>
  <si>
    <t>VER-000667</t>
  </si>
  <si>
    <t>VRQ70</t>
  </si>
  <si>
    <t>Рама для скрытого монтажа биде (1шт)</t>
  </si>
  <si>
    <t>11 565.00 руб.</t>
  </si>
  <si>
    <t>VER-000668</t>
  </si>
  <si>
    <t>VRQ72</t>
  </si>
  <si>
    <t>Смывной бачок пластиковый, кнопочный,c комплектом труб</t>
  </si>
  <si>
    <t>7 460.12 руб.</t>
  </si>
  <si>
    <t>VER-000669</t>
  </si>
  <si>
    <t>VRQ62B-S</t>
  </si>
  <si>
    <t>Кнопка смыва для инсталяции механическая, круглые клавиши (20/1шт) VRQ61B-S</t>
  </si>
  <si>
    <t>VER-000670</t>
  </si>
  <si>
    <t>VRQ62B-G</t>
  </si>
  <si>
    <t>Кнопка смыва для инсталляции механическая, круглые клавиши (20/1шт) VRQ61B-G</t>
  </si>
  <si>
    <t>ZGR-002030</t>
  </si>
  <si>
    <t>SA416-3</t>
  </si>
  <si>
    <t>Комплект универсальной смывной арматуры НИЗ подвод 1/2,материал мембраны-силикон (20шт)</t>
  </si>
  <si>
    <t>695.14 руб.</t>
  </si>
  <si>
    <t>ZGR-002031</t>
  </si>
  <si>
    <t>SA416-6</t>
  </si>
  <si>
    <t>Комплект универсальной смывной арматуры БОК подвод 1/2,материал мембраны-силикон (20шт)</t>
  </si>
  <si>
    <t>755.92 руб.</t>
  </si>
  <si>
    <t>ZGR-002032</t>
  </si>
  <si>
    <t>SA480-2</t>
  </si>
  <si>
    <t>Выпускной механизм для смывного бачка,материал мембраны-силикон (30шт)</t>
  </si>
  <si>
    <t>481.61 руб.</t>
  </si>
  <si>
    <t>ZGR-002040</t>
  </si>
  <si>
    <t>S201-0</t>
  </si>
  <si>
    <t>Сиденье для унитаза Zegor (12шт)</t>
  </si>
  <si>
    <t>467.59 руб.</t>
  </si>
  <si>
    <t>ZGR-002041</t>
  </si>
  <si>
    <t>S202-2</t>
  </si>
  <si>
    <t>Сиденье для унитаза Zegor King без упаковки (12шт)</t>
  </si>
  <si>
    <t>796.44 руб.</t>
  </si>
  <si>
    <t>ZGR-002042</t>
  </si>
  <si>
    <t>S204-0</t>
  </si>
  <si>
    <t>Сиденье для унитаза Shell (12шт)</t>
  </si>
  <si>
    <t>568.87 руб.</t>
  </si>
  <si>
    <t>ZGR-002052</t>
  </si>
  <si>
    <t>Е702-6</t>
  </si>
  <si>
    <t>Крепление для туалетного сиденья Zegor (10/100шт)</t>
  </si>
  <si>
    <t>32.73 руб.</t>
  </si>
  <si>
    <t>ZGR-002053</t>
  </si>
  <si>
    <t>Е702-8</t>
  </si>
  <si>
    <t>Крепление для туалетного сиденья Zegor King (50шт)</t>
  </si>
  <si>
    <t>90.41 руб.</t>
  </si>
  <si>
    <t>ZGR-002054</t>
  </si>
  <si>
    <t>Е702-9</t>
  </si>
  <si>
    <t>Крепление для туалетного сиденья Shell (75шт)</t>
  </si>
  <si>
    <t>65.45 руб.</t>
  </si>
  <si>
    <t>ZGR-002060</t>
  </si>
  <si>
    <t>S202-5</t>
  </si>
  <si>
    <t>Сиденье для унитаза Альфа (10iшт)</t>
  </si>
  <si>
    <t>433.29 руб.</t>
  </si>
  <si>
    <t>ZGR-002061</t>
  </si>
  <si>
    <t>Е702-5</t>
  </si>
  <si>
    <t>Крепление для унитаза Альфа (50iшт)</t>
  </si>
  <si>
    <t>ZGR-002077</t>
  </si>
  <si>
    <t>SA436-3</t>
  </si>
  <si>
    <t>Комплект cмывной арматуры НИЗ пл. резьба 1/2", СТАРТ-СТОП (20шт)</t>
  </si>
  <si>
    <t>748.12 руб.</t>
  </si>
  <si>
    <t>ZGR-002078</t>
  </si>
  <si>
    <t>SA436-6</t>
  </si>
  <si>
    <t>Комплект cмывной арматуры БОК пл. резьба 1/2", СТАРТ-СТОП (20шт)</t>
  </si>
  <si>
    <t>783.98 руб.</t>
  </si>
  <si>
    <t>ZGR-002079</t>
  </si>
  <si>
    <t>Выпускной механизм для смывного бачка,материал мембраны-силикон (35шт)</t>
  </si>
  <si>
    <t>468.59 руб.</t>
  </si>
  <si>
    <t>ZGR-002080</t>
  </si>
  <si>
    <t>РС472-1</t>
  </si>
  <si>
    <t>Поплавкой клапан нижней подачи воды, пластиковая резьба 1/2" (60шт)</t>
  </si>
  <si>
    <t>291.45 руб.</t>
  </si>
  <si>
    <t>ZGR-002081</t>
  </si>
  <si>
    <t>РС472-3</t>
  </si>
  <si>
    <t>Поплавкой клапан боковой  подачи воды, пластиковая резьба 1/2" (55шт)</t>
  </si>
  <si>
    <t>303.92 руб.</t>
  </si>
  <si>
    <t>ZGR-002082</t>
  </si>
  <si>
    <t>SB409-4</t>
  </si>
  <si>
    <t>Смывной бачок 8л для унитаза пластиковый, кнопочный,c комплектом труб (5шт)</t>
  </si>
  <si>
    <t>2 196.06 руб.</t>
  </si>
  <si>
    <t>ZGR-002090</t>
  </si>
  <si>
    <t>IN450-3</t>
  </si>
  <si>
    <t>Система инсталляция для унитаза ZEGOR (1/20шт) без кнопки</t>
  </si>
  <si>
    <t>13 062.76 руб.</t>
  </si>
  <si>
    <t>ZGR-002091</t>
  </si>
  <si>
    <t>CN731-0</t>
  </si>
  <si>
    <t>Круглая белая кнопка , механическая ZEGOR (1/20шт)</t>
  </si>
  <si>
    <t>1 387.99 руб.</t>
  </si>
  <si>
    <t>ZGR-002092</t>
  </si>
  <si>
    <t>CN731-1</t>
  </si>
  <si>
    <t>Круглая серя кнопка , механическая ZEGOR (1/20шт)</t>
  </si>
  <si>
    <t>1 665.58 руб.</t>
  </si>
  <si>
    <t>ZGR-002093</t>
  </si>
  <si>
    <t>CN731-2</t>
  </si>
  <si>
    <t>Круглая хромироання  кнопка , механическая ZEGOR (1/20шт)</t>
  </si>
  <si>
    <t>2 220.78 руб.</t>
  </si>
  <si>
    <t>ZGR-002094</t>
  </si>
  <si>
    <t>CN731-3</t>
  </si>
  <si>
    <t>Круглая черная  кнопка , механическая ZEGOR (1/20шт)</t>
  </si>
  <si>
    <t>1 943.19 руб.</t>
  </si>
  <si>
    <t>ZGR-002095</t>
  </si>
  <si>
    <t>CN731-4</t>
  </si>
  <si>
    <t>Круглая черно-золотая  кнопка , механическая ZEGOR (1/20шт)</t>
  </si>
  <si>
    <t>2 080.52 руб.</t>
  </si>
  <si>
    <t>ZGR-002096</t>
  </si>
  <si>
    <t>CN731-5</t>
  </si>
  <si>
    <t>Круглая золотая  кнопка , механическая ZEGOR (1/20шт)</t>
  </si>
  <si>
    <t>2 775.97 руб.</t>
  </si>
  <si>
    <t>ZGR-002097</t>
  </si>
  <si>
    <t>CN732-0</t>
  </si>
  <si>
    <t>Белая кнопка , механическая ZEGOR (1/20шт)</t>
  </si>
  <si>
    <t>ZGR-002098</t>
  </si>
  <si>
    <t>CN732-1</t>
  </si>
  <si>
    <t>Серая  кнопка , механическая ZEGOR (1/20шт)</t>
  </si>
  <si>
    <t>ZGR-002099</t>
  </si>
  <si>
    <t>CN732-2</t>
  </si>
  <si>
    <t>Хромированная  кнопка , механическая ZEGOR (1/20шт)</t>
  </si>
  <si>
    <t>ZGR-002100</t>
  </si>
  <si>
    <t>CN732-3</t>
  </si>
  <si>
    <t>Черная  кнопка , механическая ZEGOR (1/20шт)</t>
  </si>
  <si>
    <t>ZGR-002101</t>
  </si>
  <si>
    <t>CN732-4</t>
  </si>
  <si>
    <t>Черно-золотя  кнопка , механическая ZEGOR (1/20шт)</t>
  </si>
  <si>
    <t>ZGR-002102</t>
  </si>
  <si>
    <t>CN732-5</t>
  </si>
  <si>
    <t>Золотя  кнопка , механическая ZEGOR (1/20шт)</t>
  </si>
  <si>
    <t>ZGR-002103</t>
  </si>
  <si>
    <t>EI 740-1</t>
  </si>
  <si>
    <t>Поплавковый клапан для инсталляции с креплением ZEGOR (1/30шт)</t>
  </si>
  <si>
    <t>57 977 936.25 руб.</t>
  </si>
  <si>
    <t>ZGR-002104</t>
  </si>
  <si>
    <t>EI 740-2</t>
  </si>
  <si>
    <t>Кран для подключения инсталляции ZEGOR (1/10шт)</t>
  </si>
  <si>
    <t>846.18 руб.</t>
  </si>
  <si>
    <t>ZGR-002105</t>
  </si>
  <si>
    <t>EI 740-3</t>
  </si>
  <si>
    <t>Выпускной механизм для инсталляции ZEGOR (1/10шт)</t>
  </si>
  <si>
    <t>667.08 руб.</t>
  </si>
  <si>
    <t>ZGR-002106</t>
  </si>
  <si>
    <t>EI 740-4</t>
  </si>
  <si>
    <t>Крышка лючка с рычагами и шарнирами ZEGOR (1/15шт)</t>
  </si>
  <si>
    <t>434.85 руб.</t>
  </si>
  <si>
    <t>ZGR-002107</t>
  </si>
  <si>
    <t>EI 740-5</t>
  </si>
  <si>
    <t>Монтажный короб для инсталляции ZEGOR (1/10шт)</t>
  </si>
  <si>
    <t>448.88 руб.</t>
  </si>
  <si>
    <t>ZGR-002108</t>
  </si>
  <si>
    <t>EI 740-6</t>
  </si>
  <si>
    <t>Пластиковые винты крепления и толкатели ZEGOR (1/10шт)</t>
  </si>
  <si>
    <t>188.60 руб.</t>
  </si>
  <si>
    <t>ZGR-002109</t>
  </si>
  <si>
    <t>EI 740-8</t>
  </si>
  <si>
    <t>Колено 90 градусов подачи воды для инсталляции ZEGOR (1/10шт)</t>
  </si>
  <si>
    <t>333.55 руб.</t>
  </si>
  <si>
    <t>ZGR-002110</t>
  </si>
  <si>
    <t>EI 740-9</t>
  </si>
  <si>
    <t>Труба подачи воды в унитаз , диаметр 50мм, с заглушкой ZEGOR (1/20шт)</t>
  </si>
  <si>
    <t>ZGR-002111</t>
  </si>
  <si>
    <t>EI 741-0</t>
  </si>
  <si>
    <t>Труба отвода из  унитаза -прямая , диаметр 90мм ZEGOR (1/15шт)</t>
  </si>
  <si>
    <t>ZGR-002112</t>
  </si>
  <si>
    <t>EI 741-1</t>
  </si>
  <si>
    <t>Клипса для крепления трубы для инсталляции ZEGOR (1/20шт)</t>
  </si>
  <si>
    <t>ZGR-002113</t>
  </si>
  <si>
    <t>EI 741-2</t>
  </si>
  <si>
    <t>Фановая труба под углом 90 градусов, диаметр 90мм, с заглушкой ZEGOR (1/40шт)</t>
  </si>
  <si>
    <t>695.13 руб.</t>
  </si>
  <si>
    <t>ZGR-002114</t>
  </si>
  <si>
    <t>EI 741-3</t>
  </si>
  <si>
    <t>Шпильки крепления подвесного унитаза  М12 ZEGOR (1/10шт)</t>
  </si>
  <si>
    <t>ZGR-002115</t>
  </si>
  <si>
    <t>EI 741-5</t>
  </si>
  <si>
    <t>Изоляционная прокладка между стеной и унитазом ZEGOR (1/40шт)</t>
  </si>
  <si>
    <t>246.25 руб.</t>
  </si>
  <si>
    <t>УТ000001418</t>
  </si>
  <si>
    <t>А 110.56.14.3</t>
  </si>
  <si>
    <t>арматура шток хром/ боковой подвод  (Уклад) (30шт)</t>
  </si>
  <si>
    <t>503.15 руб.</t>
  </si>
  <si>
    <t>УТ000001419</t>
  </si>
  <si>
    <t>А 105.56.14.3</t>
  </si>
  <si>
    <t>арматура однокнопочная БОКОВОЙ подвод, хром кнопка  (Уклад) (22шт)</t>
  </si>
  <si>
    <t>521.60 руб.</t>
  </si>
  <si>
    <t>УТ000001420</t>
  </si>
  <si>
    <t>К 56.00.00</t>
  </si>
  <si>
    <t>клапан боковой подвод 1/2" (Уклад) КН 56 (90шт)</t>
  </si>
  <si>
    <t>169.60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</si>
</sst>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SUM(J2:J132)</f>
        <v>0</v>
      </c>
      <c r="K1" s="4" t="s">
        <v>9</v>
      </c>
      <c r="L1" s="5"/>
    </row>
    <row r="2" spans="1:12">
      <c r="A2" s="1"/>
      <c r="B2" s="1">
        <v>821455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9</v>
      </c>
      <c r="H2" s="1">
        <v>0</v>
      </c>
      <c r="I2" s="1">
        <v>0</v>
      </c>
      <c r="J2" s="1" t="s">
        <v>14</v>
      </c>
      <c r="K2" s="2"/>
      <c r="L2" s="5">
        <f>K2*592.76</f>
        <v>0</v>
      </c>
    </row>
    <row r="3" spans="1:12">
      <c r="A3" s="1"/>
      <c r="B3" s="1">
        <v>821456</v>
      </c>
      <c r="C3" s="1" t="s">
        <v>15</v>
      </c>
      <c r="D3" s="1" t="s">
        <v>16</v>
      </c>
      <c r="E3" s="3" t="s">
        <v>17</v>
      </c>
      <c r="F3" s="1" t="s">
        <v>18</v>
      </c>
      <c r="G3" s="1" t="s">
        <v>19</v>
      </c>
      <c r="H3" s="1">
        <v>0</v>
      </c>
      <c r="I3" s="1">
        <v>0</v>
      </c>
      <c r="J3" s="1" t="s">
        <v>14</v>
      </c>
      <c r="K3" s="2"/>
      <c r="L3" s="5">
        <f>K3*589.83</f>
        <v>0</v>
      </c>
    </row>
    <row r="4" spans="1:12">
      <c r="A4" s="1"/>
      <c r="B4" s="1">
        <v>821457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24</v>
      </c>
      <c r="H4" s="1">
        <v>0</v>
      </c>
      <c r="I4" s="1">
        <v>0</v>
      </c>
      <c r="J4" s="1" t="s">
        <v>14</v>
      </c>
      <c r="K4" s="2"/>
      <c r="L4" s="5">
        <f>K4*557.38</f>
        <v>0</v>
      </c>
    </row>
    <row r="5" spans="1:12">
      <c r="A5" s="1"/>
      <c r="B5" s="1">
        <v>821458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19</v>
      </c>
      <c r="H5" s="1">
        <v>0</v>
      </c>
      <c r="I5" s="1">
        <v>0</v>
      </c>
      <c r="J5" s="1" t="s">
        <v>14</v>
      </c>
      <c r="K5" s="2"/>
      <c r="L5" s="5">
        <f>K5*504.78</f>
        <v>0</v>
      </c>
    </row>
    <row r="6" spans="1:12">
      <c r="A6" s="1"/>
      <c r="B6" s="1">
        <v>821459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33</v>
      </c>
      <c r="H6" s="1">
        <v>0</v>
      </c>
      <c r="I6" s="1">
        <v>0</v>
      </c>
      <c r="J6" s="1" t="s">
        <v>14</v>
      </c>
      <c r="K6" s="2"/>
      <c r="L6" s="5">
        <f>K6*600.00</f>
        <v>0</v>
      </c>
    </row>
    <row r="7" spans="1:12">
      <c r="A7" s="1"/>
      <c r="B7" s="1">
        <v>821460</v>
      </c>
      <c r="C7" s="1" t="s">
        <v>34</v>
      </c>
      <c r="D7" s="1" t="s">
        <v>35</v>
      </c>
      <c r="E7" s="3" t="s">
        <v>36</v>
      </c>
      <c r="F7" s="1" t="s">
        <v>37</v>
      </c>
      <c r="G7" s="1" t="s">
        <v>19</v>
      </c>
      <c r="H7" s="1">
        <v>0</v>
      </c>
      <c r="I7" s="1">
        <v>0</v>
      </c>
      <c r="J7" s="1" t="s">
        <v>14</v>
      </c>
      <c r="K7" s="2"/>
      <c r="L7" s="5">
        <f>K7*454.94</f>
        <v>0</v>
      </c>
    </row>
    <row r="8" spans="1:12">
      <c r="A8" s="1"/>
      <c r="B8" s="1">
        <v>821461</v>
      </c>
      <c r="C8" s="1" t="s">
        <v>38</v>
      </c>
      <c r="D8" s="1" t="s">
        <v>39</v>
      </c>
      <c r="E8" s="3" t="s">
        <v>40</v>
      </c>
      <c r="F8" s="1" t="s">
        <v>41</v>
      </c>
      <c r="G8" s="1" t="s">
        <v>24</v>
      </c>
      <c r="H8" s="1">
        <v>0</v>
      </c>
      <c r="I8" s="1">
        <v>0</v>
      </c>
      <c r="J8" s="1" t="s">
        <v>14</v>
      </c>
      <c r="K8" s="2"/>
      <c r="L8" s="5">
        <f>K8*456.21</f>
        <v>0</v>
      </c>
    </row>
    <row r="9" spans="1:12">
      <c r="A9" s="1"/>
      <c r="B9" s="1">
        <v>821462</v>
      </c>
      <c r="C9" s="1" t="s">
        <v>42</v>
      </c>
      <c r="D9" s="1" t="s">
        <v>43</v>
      </c>
      <c r="E9" s="3" t="s">
        <v>44</v>
      </c>
      <c r="F9" s="1" t="s">
        <v>45</v>
      </c>
      <c r="G9" s="1" t="s">
        <v>19</v>
      </c>
      <c r="H9" s="1">
        <v>0</v>
      </c>
      <c r="I9" s="1">
        <v>0</v>
      </c>
      <c r="J9" s="1" t="s">
        <v>14</v>
      </c>
      <c r="K9" s="2"/>
      <c r="L9" s="5">
        <f>K9*421.60</f>
        <v>0</v>
      </c>
    </row>
    <row r="10" spans="1:12">
      <c r="A10" s="1"/>
      <c r="B10" s="1">
        <v>821463</v>
      </c>
      <c r="C10" s="1" t="s">
        <v>46</v>
      </c>
      <c r="D10" s="1" t="s">
        <v>47</v>
      </c>
      <c r="E10" s="3" t="s">
        <v>48</v>
      </c>
      <c r="F10" s="1" t="s">
        <v>49</v>
      </c>
      <c r="G10" s="1" t="s">
        <v>33</v>
      </c>
      <c r="H10" s="1">
        <v>0</v>
      </c>
      <c r="I10" s="1">
        <v>0</v>
      </c>
      <c r="J10" s="1" t="s">
        <v>14</v>
      </c>
      <c r="K10" s="2"/>
      <c r="L10" s="5">
        <f>K10*185.93</f>
        <v>0</v>
      </c>
    </row>
    <row r="11" spans="1:12">
      <c r="A11" s="1"/>
      <c r="B11" s="1">
        <v>821464</v>
      </c>
      <c r="C11" s="1" t="s">
        <v>50</v>
      </c>
      <c r="D11" s="1" t="s">
        <v>51</v>
      </c>
      <c r="E11" s="3" t="s">
        <v>52</v>
      </c>
      <c r="F11" s="1" t="s">
        <v>53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K11*401.76</f>
        <v>0</v>
      </c>
    </row>
    <row r="12" spans="1:12">
      <c r="A12" s="1"/>
      <c r="B12" s="1">
        <v>821465</v>
      </c>
      <c r="C12" s="1" t="s">
        <v>54</v>
      </c>
      <c r="D12" s="1" t="s">
        <v>55</v>
      </c>
      <c r="E12" s="3" t="s">
        <v>56</v>
      </c>
      <c r="F12" s="1" t="s">
        <v>57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K12*483.09</f>
        <v>0</v>
      </c>
    </row>
    <row r="13" spans="1:12">
      <c r="A13" s="1"/>
      <c r="B13" s="1">
        <v>821466</v>
      </c>
      <c r="C13" s="1" t="s">
        <v>58</v>
      </c>
      <c r="D13" s="1" t="s">
        <v>59</v>
      </c>
      <c r="E13" s="3" t="s">
        <v>60</v>
      </c>
      <c r="F13" s="1" t="s">
        <v>61</v>
      </c>
      <c r="G13" s="1" t="s">
        <v>33</v>
      </c>
      <c r="H13" s="1">
        <v>0</v>
      </c>
      <c r="I13" s="1">
        <v>0</v>
      </c>
      <c r="J13" s="1" t="s">
        <v>14</v>
      </c>
      <c r="K13" s="2"/>
      <c r="L13" s="5">
        <f>K13*203.32</f>
        <v>0</v>
      </c>
    </row>
    <row r="14" spans="1:12">
      <c r="A14" s="1"/>
      <c r="B14" s="1">
        <v>821467</v>
      </c>
      <c r="C14" s="1" t="s">
        <v>62</v>
      </c>
      <c r="D14" s="1" t="s">
        <v>63</v>
      </c>
      <c r="E14" s="3" t="s">
        <v>64</v>
      </c>
      <c r="F14" s="1" t="s">
        <v>65</v>
      </c>
      <c r="G14" s="1">
        <v>0</v>
      </c>
      <c r="H14" s="1">
        <v>0</v>
      </c>
      <c r="I14" s="1">
        <v>0</v>
      </c>
      <c r="J14" s="1" t="s">
        <v>14</v>
      </c>
      <c r="K14" s="2"/>
      <c r="L14" s="5">
        <f>K14*396.97</f>
        <v>0</v>
      </c>
    </row>
    <row r="15" spans="1:12">
      <c r="A15" s="1"/>
      <c r="B15" s="1">
        <v>821468</v>
      </c>
      <c r="C15" s="1" t="s">
        <v>66</v>
      </c>
      <c r="D15" s="1" t="s">
        <v>67</v>
      </c>
      <c r="E15" s="3" t="s">
        <v>68</v>
      </c>
      <c r="F15" s="1" t="s">
        <v>69</v>
      </c>
      <c r="G15" s="1" t="s">
        <v>33</v>
      </c>
      <c r="H15" s="1">
        <v>0</v>
      </c>
      <c r="I15" s="1">
        <v>0</v>
      </c>
      <c r="J15" s="1" t="s">
        <v>14</v>
      </c>
      <c r="K15" s="2"/>
      <c r="L15" s="5">
        <f>K15*164.61</f>
        <v>0</v>
      </c>
    </row>
    <row r="16" spans="1:12">
      <c r="A16" s="1"/>
      <c r="B16" s="1">
        <v>821469</v>
      </c>
      <c r="C16" s="1" t="s">
        <v>70</v>
      </c>
      <c r="D16" s="1"/>
      <c r="E16" s="3" t="s">
        <v>71</v>
      </c>
      <c r="F16" s="1" t="s">
        <v>72</v>
      </c>
      <c r="G16" s="1" t="s">
        <v>19</v>
      </c>
      <c r="H16" s="1">
        <v>0</v>
      </c>
      <c r="I16" s="1">
        <v>0</v>
      </c>
      <c r="J16" s="1" t="s">
        <v>14</v>
      </c>
      <c r="K16" s="2"/>
      <c r="L16" s="5">
        <f>K16*23.32</f>
        <v>0</v>
      </c>
    </row>
    <row r="17" spans="1:12">
      <c r="A17" s="1"/>
      <c r="B17" s="1">
        <v>821470</v>
      </c>
      <c r="C17" s="1" t="s">
        <v>73</v>
      </c>
      <c r="D17" s="1"/>
      <c r="E17" s="3" t="s">
        <v>74</v>
      </c>
      <c r="F17" s="1" t="s">
        <v>75</v>
      </c>
      <c r="G17" s="1" t="s">
        <v>24</v>
      </c>
      <c r="H17" s="1">
        <v>0</v>
      </c>
      <c r="I17" s="1">
        <v>0</v>
      </c>
      <c r="J17" s="1" t="s">
        <v>14</v>
      </c>
      <c r="K17" s="2"/>
      <c r="L17" s="5">
        <f>K17*66.08</f>
        <v>0</v>
      </c>
    </row>
    <row r="18" spans="1:12">
      <c r="A18" s="1"/>
      <c r="B18" s="1">
        <v>821471</v>
      </c>
      <c r="C18" s="1" t="s">
        <v>76</v>
      </c>
      <c r="D18" s="1"/>
      <c r="E18" s="3" t="s">
        <v>77</v>
      </c>
      <c r="F18" s="1" t="s">
        <v>78</v>
      </c>
      <c r="G18" s="1" t="s">
        <v>24</v>
      </c>
      <c r="H18" s="1">
        <v>0</v>
      </c>
      <c r="I18" s="1">
        <v>0</v>
      </c>
      <c r="J18" s="1" t="s">
        <v>14</v>
      </c>
      <c r="K18" s="2"/>
      <c r="L18" s="5">
        <f>K18*102.83</f>
        <v>0</v>
      </c>
    </row>
    <row r="19" spans="1:12">
      <c r="A19" s="1"/>
      <c r="B19" s="1">
        <v>821472</v>
      </c>
      <c r="C19" s="1" t="s">
        <v>79</v>
      </c>
      <c r="D19" s="1"/>
      <c r="E19" s="3" t="s">
        <v>80</v>
      </c>
      <c r="F19" s="1" t="s">
        <v>81</v>
      </c>
      <c r="G19" s="1" t="s">
        <v>19</v>
      </c>
      <c r="H19" s="1">
        <v>0</v>
      </c>
      <c r="I19" s="1">
        <v>0</v>
      </c>
      <c r="J19" s="1" t="s">
        <v>14</v>
      </c>
      <c r="K19" s="2"/>
      <c r="L19" s="5">
        <f>K19*136.46</f>
        <v>0</v>
      </c>
    </row>
    <row r="20" spans="1:12">
      <c r="A20" s="1"/>
      <c r="B20" s="1">
        <v>821473</v>
      </c>
      <c r="C20" s="1" t="s">
        <v>82</v>
      </c>
      <c r="D20" s="1"/>
      <c r="E20" s="3" t="s">
        <v>83</v>
      </c>
      <c r="F20" s="1" t="s">
        <v>84</v>
      </c>
      <c r="G20" s="1" t="s">
        <v>24</v>
      </c>
      <c r="H20" s="1">
        <v>0</v>
      </c>
      <c r="I20" s="1">
        <v>0</v>
      </c>
      <c r="J20" s="1" t="s">
        <v>14</v>
      </c>
      <c r="K20" s="2"/>
      <c r="L20" s="5">
        <f>K20*52.89</f>
        <v>0</v>
      </c>
    </row>
    <row r="21" spans="1:12">
      <c r="A21" s="1"/>
      <c r="B21" s="1">
        <v>821474</v>
      </c>
      <c r="C21" s="1" t="s">
        <v>85</v>
      </c>
      <c r="D21" s="1"/>
      <c r="E21" s="3" t="s">
        <v>86</v>
      </c>
      <c r="F21" s="1" t="s">
        <v>87</v>
      </c>
      <c r="G21" s="1">
        <v>10</v>
      </c>
      <c r="H21" s="1">
        <v>0</v>
      </c>
      <c r="I21" s="1">
        <v>0</v>
      </c>
      <c r="J21" s="1" t="s">
        <v>14</v>
      </c>
      <c r="K21" s="2"/>
      <c r="L21" s="5">
        <f>K21*56.41</f>
        <v>0</v>
      </c>
    </row>
    <row r="22" spans="1:12">
      <c r="A22" s="1"/>
      <c r="B22" s="1">
        <v>821475</v>
      </c>
      <c r="C22" s="1" t="s">
        <v>88</v>
      </c>
      <c r="D22" s="1"/>
      <c r="E22" s="3" t="s">
        <v>89</v>
      </c>
      <c r="F22" s="1" t="s">
        <v>84</v>
      </c>
      <c r="G22" s="1" t="s">
        <v>24</v>
      </c>
      <c r="H22" s="1">
        <v>0</v>
      </c>
      <c r="I22" s="1">
        <v>0</v>
      </c>
      <c r="J22" s="1" t="s">
        <v>14</v>
      </c>
      <c r="K22" s="2"/>
      <c r="L22" s="5">
        <f>K22*52.89</f>
        <v>0</v>
      </c>
    </row>
    <row r="23" spans="1:12">
      <c r="A23" s="1"/>
      <c r="B23" s="1">
        <v>821476</v>
      </c>
      <c r="C23" s="1" t="s">
        <v>90</v>
      </c>
      <c r="D23" s="1"/>
      <c r="E23" s="3" t="s">
        <v>91</v>
      </c>
      <c r="F23" s="1" t="s">
        <v>87</v>
      </c>
      <c r="G23" s="1" t="s">
        <v>24</v>
      </c>
      <c r="H23" s="1">
        <v>0</v>
      </c>
      <c r="I23" s="1">
        <v>0</v>
      </c>
      <c r="J23" s="1" t="s">
        <v>14</v>
      </c>
      <c r="K23" s="2"/>
      <c r="L23" s="5">
        <f>K23*56.41</f>
        <v>0</v>
      </c>
    </row>
    <row r="24" spans="1:12">
      <c r="A24" s="1"/>
      <c r="B24" s="1">
        <v>821477</v>
      </c>
      <c r="C24" s="1" t="s">
        <v>92</v>
      </c>
      <c r="D24" s="1"/>
      <c r="E24" s="3" t="s">
        <v>93</v>
      </c>
      <c r="F24" s="1" t="s">
        <v>84</v>
      </c>
      <c r="G24" s="1">
        <v>3</v>
      </c>
      <c r="H24" s="1">
        <v>0</v>
      </c>
      <c r="I24" s="1">
        <v>0</v>
      </c>
      <c r="J24" s="1" t="s">
        <v>14</v>
      </c>
      <c r="K24" s="2"/>
      <c r="L24" s="5">
        <f>K24*52.89</f>
        <v>0</v>
      </c>
    </row>
    <row r="25" spans="1:12">
      <c r="A25" s="1"/>
      <c r="B25" s="1">
        <v>821478</v>
      </c>
      <c r="C25" s="1" t="s">
        <v>94</v>
      </c>
      <c r="D25" s="1"/>
      <c r="E25" s="3" t="s">
        <v>95</v>
      </c>
      <c r="F25" s="1" t="s">
        <v>84</v>
      </c>
      <c r="G25" s="1" t="s">
        <v>24</v>
      </c>
      <c r="H25" s="1">
        <v>0</v>
      </c>
      <c r="I25" s="1">
        <v>0</v>
      </c>
      <c r="J25" s="1" t="s">
        <v>14</v>
      </c>
      <c r="K25" s="2"/>
      <c r="L25" s="5">
        <f>K25*52.89</f>
        <v>0</v>
      </c>
    </row>
    <row r="26" spans="1:12">
      <c r="A26" s="1"/>
      <c r="B26" s="1">
        <v>821479</v>
      </c>
      <c r="C26" s="1" t="s">
        <v>96</v>
      </c>
      <c r="D26" s="1"/>
      <c r="E26" s="3" t="s">
        <v>97</v>
      </c>
      <c r="F26" s="1" t="s">
        <v>84</v>
      </c>
      <c r="G26" s="1">
        <v>10</v>
      </c>
      <c r="H26" s="1">
        <v>0</v>
      </c>
      <c r="I26" s="1">
        <v>0</v>
      </c>
      <c r="J26" s="1" t="s">
        <v>14</v>
      </c>
      <c r="K26" s="2"/>
      <c r="L26" s="5">
        <f>K26*52.89</f>
        <v>0</v>
      </c>
    </row>
    <row r="27" spans="1:12">
      <c r="A27" s="1"/>
      <c r="B27" s="1">
        <v>821480</v>
      </c>
      <c r="C27" s="1" t="s">
        <v>98</v>
      </c>
      <c r="D27" s="1"/>
      <c r="E27" s="3" t="s">
        <v>99</v>
      </c>
      <c r="F27" s="1" t="s">
        <v>84</v>
      </c>
      <c r="G27" s="1" t="s">
        <v>24</v>
      </c>
      <c r="H27" s="1">
        <v>0</v>
      </c>
      <c r="I27" s="1">
        <v>0</v>
      </c>
      <c r="J27" s="1" t="s">
        <v>14</v>
      </c>
      <c r="K27" s="2"/>
      <c r="L27" s="5">
        <f>K27*52.89</f>
        <v>0</v>
      </c>
    </row>
    <row r="28" spans="1:12">
      <c r="A28" s="1"/>
      <c r="B28" s="1">
        <v>821481</v>
      </c>
      <c r="C28" s="1" t="s">
        <v>100</v>
      </c>
      <c r="D28" s="1"/>
      <c r="E28" s="3" t="s">
        <v>101</v>
      </c>
      <c r="F28" s="1" t="s">
        <v>84</v>
      </c>
      <c r="G28" s="1">
        <v>2</v>
      </c>
      <c r="H28" s="1">
        <v>0</v>
      </c>
      <c r="I28" s="1">
        <v>0</v>
      </c>
      <c r="J28" s="1" t="s">
        <v>14</v>
      </c>
      <c r="K28" s="2"/>
      <c r="L28" s="5">
        <f>K28*52.89</f>
        <v>0</v>
      </c>
    </row>
    <row r="29" spans="1:12">
      <c r="A29" s="1"/>
      <c r="B29" s="1">
        <v>821482</v>
      </c>
      <c r="C29" s="1" t="s">
        <v>102</v>
      </c>
      <c r="D29" s="1"/>
      <c r="E29" s="3" t="s">
        <v>103</v>
      </c>
      <c r="F29" s="1" t="s">
        <v>104</v>
      </c>
      <c r="G29" s="1">
        <v>10</v>
      </c>
      <c r="H29" s="1">
        <v>0</v>
      </c>
      <c r="I29" s="1">
        <v>0</v>
      </c>
      <c r="J29" s="1" t="s">
        <v>14</v>
      </c>
      <c r="K29" s="2"/>
      <c r="L29" s="5">
        <f>K29*0.00</f>
        <v>0</v>
      </c>
    </row>
    <row r="30" spans="1:12">
      <c r="A30" s="1"/>
      <c r="B30" s="1">
        <v>821483</v>
      </c>
      <c r="C30" s="1" t="s">
        <v>105</v>
      </c>
      <c r="D30" s="1"/>
      <c r="E30" s="3" t="s">
        <v>106</v>
      </c>
      <c r="F30" s="1" t="s">
        <v>84</v>
      </c>
      <c r="G30" s="1">
        <v>0</v>
      </c>
      <c r="H30" s="1">
        <v>0</v>
      </c>
      <c r="I30" s="1">
        <v>0</v>
      </c>
      <c r="J30" s="1" t="s">
        <v>14</v>
      </c>
      <c r="K30" s="2"/>
      <c r="L30" s="5">
        <f>K30*52.89</f>
        <v>0</v>
      </c>
    </row>
    <row r="31" spans="1:12">
      <c r="A31" s="1"/>
      <c r="B31" s="1">
        <v>821484</v>
      </c>
      <c r="C31" s="1" t="s">
        <v>107</v>
      </c>
      <c r="D31" s="1"/>
      <c r="E31" s="3" t="s">
        <v>108</v>
      </c>
      <c r="F31" s="1" t="s">
        <v>84</v>
      </c>
      <c r="G31" s="1" t="s">
        <v>24</v>
      </c>
      <c r="H31" s="1">
        <v>0</v>
      </c>
      <c r="I31" s="1">
        <v>0</v>
      </c>
      <c r="J31" s="1" t="s">
        <v>14</v>
      </c>
      <c r="K31" s="2"/>
      <c r="L31" s="5">
        <f>K31*52.89</f>
        <v>0</v>
      </c>
    </row>
    <row r="32" spans="1:12">
      <c r="A32" s="1"/>
      <c r="B32" s="1">
        <v>821485</v>
      </c>
      <c r="C32" s="1" t="s">
        <v>109</v>
      </c>
      <c r="D32" s="1"/>
      <c r="E32" s="3" t="s">
        <v>110</v>
      </c>
      <c r="F32" s="1" t="s">
        <v>111</v>
      </c>
      <c r="G32" s="1" t="s">
        <v>19</v>
      </c>
      <c r="H32" s="1">
        <v>0</v>
      </c>
      <c r="I32" s="1">
        <v>0</v>
      </c>
      <c r="J32" s="1" t="s">
        <v>14</v>
      </c>
      <c r="K32" s="2"/>
      <c r="L32" s="5">
        <f>K32*89.54</f>
        <v>0</v>
      </c>
    </row>
    <row r="33" spans="1:12">
      <c r="A33" s="1"/>
      <c r="B33" s="1">
        <v>821486</v>
      </c>
      <c r="C33" s="1" t="s">
        <v>112</v>
      </c>
      <c r="D33" s="1"/>
      <c r="E33" s="3" t="s">
        <v>113</v>
      </c>
      <c r="F33" s="1" t="s">
        <v>114</v>
      </c>
      <c r="G33" s="1" t="s">
        <v>19</v>
      </c>
      <c r="H33" s="1">
        <v>0</v>
      </c>
      <c r="I33" s="1">
        <v>0</v>
      </c>
      <c r="J33" s="1" t="s">
        <v>14</v>
      </c>
      <c r="K33" s="2"/>
      <c r="L33" s="5">
        <f>K33*59.82</f>
        <v>0</v>
      </c>
    </row>
    <row r="34" spans="1:12">
      <c r="A34" s="1"/>
      <c r="B34" s="1">
        <v>821487</v>
      </c>
      <c r="C34" s="1" t="s">
        <v>115</v>
      </c>
      <c r="D34" s="1"/>
      <c r="E34" s="3" t="s">
        <v>116</v>
      </c>
      <c r="F34" s="1" t="s">
        <v>117</v>
      </c>
      <c r="G34" s="1">
        <v>0</v>
      </c>
      <c r="H34" s="1">
        <v>0</v>
      </c>
      <c r="I34" s="1">
        <v>0</v>
      </c>
      <c r="J34" s="1" t="s">
        <v>14</v>
      </c>
      <c r="K34" s="2"/>
      <c r="L34" s="5">
        <f>K34*13.62</f>
        <v>0</v>
      </c>
    </row>
    <row r="35" spans="1:12">
      <c r="A35" s="1"/>
      <c r="B35" s="1">
        <v>824806</v>
      </c>
      <c r="C35" s="1" t="s">
        <v>118</v>
      </c>
      <c r="D35" s="1" t="s">
        <v>119</v>
      </c>
      <c r="E35" s="3" t="s">
        <v>120</v>
      </c>
      <c r="F35" s="1" t="s">
        <v>121</v>
      </c>
      <c r="G35" s="1" t="s">
        <v>19</v>
      </c>
      <c r="H35" s="1">
        <v>0</v>
      </c>
      <c r="I35" s="1">
        <v>0</v>
      </c>
      <c r="J35" s="1" t="s">
        <v>14</v>
      </c>
      <c r="K35" s="2"/>
      <c r="L35" s="5">
        <f>K35*516.83</f>
        <v>0</v>
      </c>
    </row>
    <row r="36" spans="1:12">
      <c r="A36" s="1"/>
      <c r="B36" s="1">
        <v>824807</v>
      </c>
      <c r="C36" s="1" t="s">
        <v>122</v>
      </c>
      <c r="D36" s="1" t="s">
        <v>123</v>
      </c>
      <c r="E36" s="3" t="s">
        <v>124</v>
      </c>
      <c r="F36" s="1" t="s">
        <v>125</v>
      </c>
      <c r="G36" s="1">
        <v>0</v>
      </c>
      <c r="H36" s="1">
        <v>0</v>
      </c>
      <c r="I36" s="1">
        <v>0</v>
      </c>
      <c r="J36" s="1" t="s">
        <v>14</v>
      </c>
      <c r="K36" s="2"/>
      <c r="L36" s="5">
        <f>K36*556.45</f>
        <v>0</v>
      </c>
    </row>
    <row r="37" spans="1:12">
      <c r="A37" s="1"/>
      <c r="B37" s="1">
        <v>824808</v>
      </c>
      <c r="C37" s="1" t="s">
        <v>126</v>
      </c>
      <c r="D37" s="1" t="s">
        <v>127</v>
      </c>
      <c r="E37" s="3" t="s">
        <v>128</v>
      </c>
      <c r="F37" s="1" t="s">
        <v>129</v>
      </c>
      <c r="G37" s="1">
        <v>10</v>
      </c>
      <c r="H37" s="1">
        <v>0</v>
      </c>
      <c r="I37" s="1">
        <v>0</v>
      </c>
      <c r="J37" s="1" t="s">
        <v>14</v>
      </c>
      <c r="K37" s="2"/>
      <c r="L37" s="5">
        <f>K37*1165.75</f>
        <v>0</v>
      </c>
    </row>
    <row r="38" spans="1:12">
      <c r="A38" s="1"/>
      <c r="B38" s="1">
        <v>824809</v>
      </c>
      <c r="C38" s="1" t="s">
        <v>130</v>
      </c>
      <c r="D38" s="1" t="s">
        <v>131</v>
      </c>
      <c r="E38" s="3" t="s">
        <v>132</v>
      </c>
      <c r="F38" s="1" t="s">
        <v>133</v>
      </c>
      <c r="G38" s="1">
        <v>8</v>
      </c>
      <c r="H38" s="1">
        <v>0</v>
      </c>
      <c r="I38" s="1">
        <v>0</v>
      </c>
      <c r="J38" s="1" t="s">
        <v>14</v>
      </c>
      <c r="K38" s="2"/>
      <c r="L38" s="5">
        <f>K38*1187.21</f>
        <v>0</v>
      </c>
    </row>
    <row r="39" spans="1:12">
      <c r="A39" s="1"/>
      <c r="B39" s="1">
        <v>825093</v>
      </c>
      <c r="C39" s="1" t="s">
        <v>134</v>
      </c>
      <c r="D39" s="1" t="s">
        <v>135</v>
      </c>
      <c r="E39" s="3" t="s">
        <v>136</v>
      </c>
      <c r="F39" s="1" t="s">
        <v>137</v>
      </c>
      <c r="G39" s="1">
        <v>1</v>
      </c>
      <c r="H39" s="1">
        <v>0</v>
      </c>
      <c r="I39" s="1">
        <v>0</v>
      </c>
      <c r="J39" s="1" t="s">
        <v>14</v>
      </c>
      <c r="K39" s="2"/>
      <c r="L39" s="5">
        <f>K39*599.39</f>
        <v>0</v>
      </c>
    </row>
    <row r="40" spans="1:12">
      <c r="A40" s="1"/>
      <c r="B40" s="1">
        <v>825373</v>
      </c>
      <c r="C40" s="1" t="s">
        <v>138</v>
      </c>
      <c r="D40" s="1" t="s">
        <v>139</v>
      </c>
      <c r="E40" s="3" t="s">
        <v>140</v>
      </c>
      <c r="F40" s="1" t="s">
        <v>141</v>
      </c>
      <c r="G40" s="1" t="s">
        <v>24</v>
      </c>
      <c r="H40" s="1">
        <v>0</v>
      </c>
      <c r="I40" s="1">
        <v>0</v>
      </c>
      <c r="J40" s="1" t="s">
        <v>14</v>
      </c>
      <c r="K40" s="2"/>
      <c r="L40" s="5">
        <f>K40*1654.50</f>
        <v>0</v>
      </c>
    </row>
    <row r="41" spans="1:12">
      <c r="A41" s="1"/>
      <c r="B41" s="1">
        <v>825374</v>
      </c>
      <c r="C41" s="1" t="s">
        <v>142</v>
      </c>
      <c r="D41" s="1" t="s">
        <v>143</v>
      </c>
      <c r="E41" s="3" t="s">
        <v>144</v>
      </c>
      <c r="F41" s="1" t="s">
        <v>145</v>
      </c>
      <c r="G41" s="1">
        <v>2</v>
      </c>
      <c r="H41" s="1">
        <v>0</v>
      </c>
      <c r="I41" s="1">
        <v>0</v>
      </c>
      <c r="J41" s="1" t="s">
        <v>14</v>
      </c>
      <c r="K41" s="2"/>
      <c r="L41" s="5">
        <f>K41*1190.52</f>
        <v>0</v>
      </c>
    </row>
    <row r="42" spans="1:12">
      <c r="A42" s="1"/>
      <c r="B42" s="1">
        <v>825375</v>
      </c>
      <c r="C42" s="1" t="s">
        <v>146</v>
      </c>
      <c r="D42" s="1" t="s">
        <v>147</v>
      </c>
      <c r="E42" s="3" t="s">
        <v>148</v>
      </c>
      <c r="F42" s="1" t="s">
        <v>149</v>
      </c>
      <c r="G42" s="1">
        <v>4</v>
      </c>
      <c r="H42" s="1">
        <v>0</v>
      </c>
      <c r="I42" s="1">
        <v>0</v>
      </c>
      <c r="J42" s="1" t="s">
        <v>14</v>
      </c>
      <c r="K42" s="2"/>
      <c r="L42" s="5">
        <f>K42*776.06</f>
        <v>0</v>
      </c>
    </row>
    <row r="43" spans="1:12">
      <c r="A43" s="1"/>
      <c r="B43" s="1">
        <v>829322</v>
      </c>
      <c r="C43" s="1" t="s">
        <v>150</v>
      </c>
      <c r="D43" s="1" t="s">
        <v>151</v>
      </c>
      <c r="E43" s="3" t="s">
        <v>152</v>
      </c>
      <c r="F43" s="1" t="s">
        <v>153</v>
      </c>
      <c r="G43" s="1">
        <v>3</v>
      </c>
      <c r="H43" s="1">
        <v>0</v>
      </c>
      <c r="I43" s="1">
        <v>0</v>
      </c>
      <c r="J43" s="1" t="s">
        <v>14</v>
      </c>
      <c r="K43" s="2"/>
      <c r="L43" s="5">
        <f>K43*734.78</f>
        <v>0</v>
      </c>
    </row>
    <row r="44" spans="1:12">
      <c r="A44" s="1"/>
      <c r="B44" s="1">
        <v>829323</v>
      </c>
      <c r="C44" s="1" t="s">
        <v>154</v>
      </c>
      <c r="D44" s="1" t="s">
        <v>155</v>
      </c>
      <c r="E44" s="3" t="s">
        <v>156</v>
      </c>
      <c r="F44" s="1" t="s">
        <v>157</v>
      </c>
      <c r="G44" s="1">
        <v>0</v>
      </c>
      <c r="H44" s="1">
        <v>0</v>
      </c>
      <c r="I44" s="1">
        <v>0</v>
      </c>
      <c r="J44" s="1" t="s">
        <v>14</v>
      </c>
      <c r="K44" s="2"/>
      <c r="L44" s="5">
        <f>K44*1101.35</f>
        <v>0</v>
      </c>
    </row>
    <row r="45" spans="1:12">
      <c r="A45" s="1"/>
      <c r="B45" s="1">
        <v>829324</v>
      </c>
      <c r="C45" s="1" t="s">
        <v>158</v>
      </c>
      <c r="D45" s="1" t="s">
        <v>159</v>
      </c>
      <c r="E45" s="3" t="s">
        <v>160</v>
      </c>
      <c r="F45" s="1" t="s">
        <v>161</v>
      </c>
      <c r="G45" s="1">
        <v>4</v>
      </c>
      <c r="H45" s="1">
        <v>0</v>
      </c>
      <c r="I45" s="1">
        <v>0</v>
      </c>
      <c r="J45" s="1" t="s">
        <v>14</v>
      </c>
      <c r="K45" s="2"/>
      <c r="L45" s="5">
        <f>K45*2154.82</f>
        <v>0</v>
      </c>
    </row>
    <row r="46" spans="1:12">
      <c r="A46" s="1"/>
      <c r="B46" s="1">
        <v>829325</v>
      </c>
      <c r="C46" s="1" t="s">
        <v>162</v>
      </c>
      <c r="D46" s="1" t="s">
        <v>163</v>
      </c>
      <c r="E46" s="3" t="s">
        <v>164</v>
      </c>
      <c r="F46" s="1" t="s">
        <v>165</v>
      </c>
      <c r="G46" s="1" t="s">
        <v>24</v>
      </c>
      <c r="H46" s="1">
        <v>0</v>
      </c>
      <c r="I46" s="1">
        <v>0</v>
      </c>
      <c r="J46" s="1" t="s">
        <v>14</v>
      </c>
      <c r="K46" s="2"/>
      <c r="L46" s="5">
        <f>K46*572.97</f>
        <v>0</v>
      </c>
    </row>
    <row r="47" spans="1:12">
      <c r="A47" s="1"/>
      <c r="B47" s="1">
        <v>829326</v>
      </c>
      <c r="C47" s="1" t="s">
        <v>166</v>
      </c>
      <c r="D47" s="1" t="s">
        <v>167</v>
      </c>
      <c r="E47" s="3" t="s">
        <v>168</v>
      </c>
      <c r="F47" s="1" t="s">
        <v>169</v>
      </c>
      <c r="G47" s="1">
        <v>0</v>
      </c>
      <c r="H47" s="1">
        <v>0</v>
      </c>
      <c r="I47" s="1">
        <v>0</v>
      </c>
      <c r="J47" s="1" t="s">
        <v>14</v>
      </c>
      <c r="K47" s="2"/>
      <c r="L47" s="5">
        <f>K47*118.89</f>
        <v>0</v>
      </c>
    </row>
    <row r="48" spans="1:12">
      <c r="A48" s="1"/>
      <c r="B48" s="1">
        <v>829327</v>
      </c>
      <c r="C48" s="1" t="s">
        <v>170</v>
      </c>
      <c r="D48" s="1" t="s">
        <v>171</v>
      </c>
      <c r="E48" s="3" t="s">
        <v>172</v>
      </c>
      <c r="F48" s="1" t="s">
        <v>173</v>
      </c>
      <c r="G48" s="1">
        <v>0</v>
      </c>
      <c r="H48" s="1">
        <v>0</v>
      </c>
      <c r="I48" s="1">
        <v>0</v>
      </c>
      <c r="J48" s="1" t="s">
        <v>14</v>
      </c>
      <c r="K48" s="2"/>
      <c r="L48" s="5">
        <f>K48*179.98</f>
        <v>0</v>
      </c>
    </row>
    <row r="49" spans="1:12">
      <c r="A49" s="1"/>
      <c r="B49" s="1">
        <v>829328</v>
      </c>
      <c r="C49" s="1" t="s">
        <v>174</v>
      </c>
      <c r="D49" s="1" t="s">
        <v>175</v>
      </c>
      <c r="E49" s="3" t="s">
        <v>176</v>
      </c>
      <c r="F49" s="1" t="s">
        <v>177</v>
      </c>
      <c r="G49" s="1" t="s">
        <v>24</v>
      </c>
      <c r="H49" s="1">
        <v>0</v>
      </c>
      <c r="I49" s="1">
        <v>0</v>
      </c>
      <c r="J49" s="1" t="s">
        <v>14</v>
      </c>
      <c r="K49" s="2"/>
      <c r="L49" s="5">
        <f>K49*518.48</f>
        <v>0</v>
      </c>
    </row>
    <row r="50" spans="1:12">
      <c r="A50" s="1"/>
      <c r="B50" s="1">
        <v>829329</v>
      </c>
      <c r="C50" s="1" t="s">
        <v>178</v>
      </c>
      <c r="D50" s="1" t="s">
        <v>179</v>
      </c>
      <c r="E50" s="3" t="s">
        <v>180</v>
      </c>
      <c r="F50" s="1" t="s">
        <v>181</v>
      </c>
      <c r="G50" s="1" t="s">
        <v>19</v>
      </c>
      <c r="H50" s="1">
        <v>0</v>
      </c>
      <c r="I50" s="1">
        <v>0</v>
      </c>
      <c r="J50" s="1" t="s">
        <v>14</v>
      </c>
      <c r="K50" s="2"/>
      <c r="L50" s="5">
        <f>K50*51.19</f>
        <v>0</v>
      </c>
    </row>
    <row r="51" spans="1:12">
      <c r="A51" s="1"/>
      <c r="B51" s="1">
        <v>882111</v>
      </c>
      <c r="C51" s="1" t="s">
        <v>182</v>
      </c>
      <c r="D51" s="1" t="s">
        <v>183</v>
      </c>
      <c r="E51" s="3" t="s">
        <v>184</v>
      </c>
      <c r="F51" s="1" t="s">
        <v>185</v>
      </c>
      <c r="G51" s="1" t="s">
        <v>24</v>
      </c>
      <c r="H51" s="1">
        <v>0</v>
      </c>
      <c r="I51" s="1">
        <v>0</v>
      </c>
      <c r="J51" s="1" t="s">
        <v>14</v>
      </c>
      <c r="K51" s="2"/>
      <c r="L51" s="5">
        <f>K51*583.61</f>
        <v>0</v>
      </c>
    </row>
    <row r="52" spans="1:12">
      <c r="A52" s="1"/>
      <c r="B52" s="1">
        <v>845488</v>
      </c>
      <c r="C52" s="1" t="s">
        <v>186</v>
      </c>
      <c r="D52" s="1" t="s">
        <v>187</v>
      </c>
      <c r="E52" s="3" t="s">
        <v>188</v>
      </c>
      <c r="F52" s="1" t="s">
        <v>189</v>
      </c>
      <c r="G52" s="1">
        <v>0</v>
      </c>
      <c r="H52" s="1">
        <v>0</v>
      </c>
      <c r="I52" s="1">
        <v>0</v>
      </c>
      <c r="J52" s="1" t="s">
        <v>14</v>
      </c>
      <c r="K52" s="2"/>
      <c r="L52" s="5">
        <f>K52*579.11</f>
        <v>0</v>
      </c>
    </row>
    <row r="53" spans="1:12">
      <c r="A53" s="1"/>
      <c r="B53" s="1">
        <v>858514</v>
      </c>
      <c r="C53" s="1" t="s">
        <v>190</v>
      </c>
      <c r="D53" s="1" t="s">
        <v>191</v>
      </c>
      <c r="E53" s="3" t="s">
        <v>192</v>
      </c>
      <c r="F53" s="1" t="s">
        <v>193</v>
      </c>
      <c r="G53" s="1">
        <v>0</v>
      </c>
      <c r="H53" s="1">
        <v>0</v>
      </c>
      <c r="I53" s="1">
        <v>0</v>
      </c>
      <c r="J53" s="1" t="s">
        <v>14</v>
      </c>
      <c r="K53" s="2"/>
      <c r="L53" s="5">
        <f>K53*482.86</f>
        <v>0</v>
      </c>
    </row>
    <row r="54" spans="1:12">
      <c r="A54" s="1"/>
      <c r="B54" s="1">
        <v>858515</v>
      </c>
      <c r="C54" s="1" t="s">
        <v>194</v>
      </c>
      <c r="D54" s="1" t="s">
        <v>195</v>
      </c>
      <c r="E54" s="3" t="s">
        <v>196</v>
      </c>
      <c r="F54" s="1" t="s">
        <v>193</v>
      </c>
      <c r="G54" s="1">
        <v>0</v>
      </c>
      <c r="H54" s="1">
        <v>0</v>
      </c>
      <c r="I54" s="1">
        <v>0</v>
      </c>
      <c r="J54" s="1" t="s">
        <v>14</v>
      </c>
      <c r="K54" s="2"/>
      <c r="L54" s="5">
        <f>K54*482.86</f>
        <v>0</v>
      </c>
    </row>
    <row r="55" spans="1:12">
      <c r="A55" s="1"/>
      <c r="B55" s="1">
        <v>868617</v>
      </c>
      <c r="C55" s="1" t="s">
        <v>197</v>
      </c>
      <c r="D55" s="1" t="s">
        <v>198</v>
      </c>
      <c r="E55" s="3" t="s">
        <v>199</v>
      </c>
      <c r="F55" s="1" t="s">
        <v>200</v>
      </c>
      <c r="G55" s="1">
        <v>2</v>
      </c>
      <c r="H55" s="1">
        <v>0</v>
      </c>
      <c r="I55" s="1">
        <v>0</v>
      </c>
      <c r="J55" s="1" t="s">
        <v>14</v>
      </c>
      <c r="K55" s="2"/>
      <c r="L55" s="5">
        <f>K55*18939.26</f>
        <v>0</v>
      </c>
    </row>
    <row r="56" spans="1:12">
      <c r="A56" s="1"/>
      <c r="B56" s="1">
        <v>878121</v>
      </c>
      <c r="C56" s="1" t="s">
        <v>201</v>
      </c>
      <c r="D56" s="1" t="s">
        <v>202</v>
      </c>
      <c r="E56" s="3" t="s">
        <v>203</v>
      </c>
      <c r="F56" s="1" t="s">
        <v>204</v>
      </c>
      <c r="G56" s="1">
        <v>4</v>
      </c>
      <c r="H56" s="1">
        <v>0</v>
      </c>
      <c r="I56" s="1">
        <v>0</v>
      </c>
      <c r="J56" s="1" t="s">
        <v>14</v>
      </c>
      <c r="K56" s="2"/>
      <c r="L56" s="5">
        <f>K56*6302.63</f>
        <v>0</v>
      </c>
    </row>
    <row r="57" spans="1:12">
      <c r="A57" s="1"/>
      <c r="B57" s="1">
        <v>878134</v>
      </c>
      <c r="C57" s="1" t="s">
        <v>205</v>
      </c>
      <c r="D57" s="1" t="s">
        <v>206</v>
      </c>
      <c r="E57" s="3" t="s">
        <v>207</v>
      </c>
      <c r="F57" s="1" t="s">
        <v>208</v>
      </c>
      <c r="G57" s="1">
        <v>5</v>
      </c>
      <c r="H57" s="1">
        <v>0</v>
      </c>
      <c r="I57" s="1">
        <v>0</v>
      </c>
      <c r="J57" s="1" t="s">
        <v>14</v>
      </c>
      <c r="K57" s="2"/>
      <c r="L57" s="5">
        <f>K57*1332.52</f>
        <v>0</v>
      </c>
    </row>
    <row r="58" spans="1:12">
      <c r="A58" s="1"/>
      <c r="B58" s="1">
        <v>878135</v>
      </c>
      <c r="C58" s="1" t="s">
        <v>209</v>
      </c>
      <c r="D58" s="1" t="s">
        <v>210</v>
      </c>
      <c r="E58" s="3" t="s">
        <v>211</v>
      </c>
      <c r="F58" s="1" t="s">
        <v>208</v>
      </c>
      <c r="G58" s="1">
        <v>4</v>
      </c>
      <c r="H58" s="1">
        <v>0</v>
      </c>
      <c r="I58" s="1">
        <v>0</v>
      </c>
      <c r="J58" s="1" t="s">
        <v>14</v>
      </c>
      <c r="K58" s="2"/>
      <c r="L58" s="5">
        <f>K58*1332.52</f>
        <v>0</v>
      </c>
    </row>
    <row r="59" spans="1:12">
      <c r="A59" s="1"/>
      <c r="B59" s="1">
        <v>878136</v>
      </c>
      <c r="C59" s="1" t="s">
        <v>212</v>
      </c>
      <c r="D59" s="1" t="s">
        <v>213</v>
      </c>
      <c r="E59" s="3" t="s">
        <v>214</v>
      </c>
      <c r="F59" s="1" t="s">
        <v>215</v>
      </c>
      <c r="G59" s="1">
        <v>5</v>
      </c>
      <c r="H59" s="1">
        <v>0</v>
      </c>
      <c r="I59" s="1">
        <v>0</v>
      </c>
      <c r="J59" s="1" t="s">
        <v>14</v>
      </c>
      <c r="K59" s="2"/>
      <c r="L59" s="5">
        <f>K59*2364.52</f>
        <v>0</v>
      </c>
    </row>
    <row r="60" spans="1:12">
      <c r="A60" s="1"/>
      <c r="B60" s="1">
        <v>878137</v>
      </c>
      <c r="C60" s="1" t="s">
        <v>216</v>
      </c>
      <c r="D60" s="1" t="s">
        <v>217</v>
      </c>
      <c r="E60" s="3" t="s">
        <v>218</v>
      </c>
      <c r="F60" s="1" t="s">
        <v>215</v>
      </c>
      <c r="G60" s="1">
        <v>5</v>
      </c>
      <c r="H60" s="1">
        <v>0</v>
      </c>
      <c r="I60" s="1">
        <v>0</v>
      </c>
      <c r="J60" s="1" t="s">
        <v>14</v>
      </c>
      <c r="K60" s="2"/>
      <c r="L60" s="5">
        <f>K60*2364.52</f>
        <v>0</v>
      </c>
    </row>
    <row r="61" spans="1:12">
      <c r="A61" s="1"/>
      <c r="B61" s="1">
        <v>878138</v>
      </c>
      <c r="C61" s="1" t="s">
        <v>219</v>
      </c>
      <c r="D61" s="1" t="s">
        <v>220</v>
      </c>
      <c r="E61" s="3" t="s">
        <v>221</v>
      </c>
      <c r="F61" s="1" t="s">
        <v>208</v>
      </c>
      <c r="G61" s="1">
        <v>5</v>
      </c>
      <c r="H61" s="1">
        <v>0</v>
      </c>
      <c r="I61" s="1">
        <v>0</v>
      </c>
      <c r="J61" s="1" t="s">
        <v>14</v>
      </c>
      <c r="K61" s="2"/>
      <c r="L61" s="5">
        <f>K61*1332.52</f>
        <v>0</v>
      </c>
    </row>
    <row r="62" spans="1:12">
      <c r="A62" s="1"/>
      <c r="B62" s="1">
        <v>878139</v>
      </c>
      <c r="C62" s="1" t="s">
        <v>222</v>
      </c>
      <c r="D62" s="1" t="s">
        <v>223</v>
      </c>
      <c r="E62" s="3" t="s">
        <v>224</v>
      </c>
      <c r="F62" s="1" t="s">
        <v>208</v>
      </c>
      <c r="G62" s="1">
        <v>5</v>
      </c>
      <c r="H62" s="1">
        <v>0</v>
      </c>
      <c r="I62" s="1">
        <v>0</v>
      </c>
      <c r="J62" s="1" t="s">
        <v>14</v>
      </c>
      <c r="K62" s="2"/>
      <c r="L62" s="5">
        <f>K62*1332.52</f>
        <v>0</v>
      </c>
    </row>
    <row r="63" spans="1:12">
      <c r="A63" s="1"/>
      <c r="B63" s="1">
        <v>878140</v>
      </c>
      <c r="C63" s="1" t="s">
        <v>225</v>
      </c>
      <c r="D63" s="1" t="s">
        <v>226</v>
      </c>
      <c r="E63" s="3" t="s">
        <v>227</v>
      </c>
      <c r="F63" s="1" t="s">
        <v>215</v>
      </c>
      <c r="G63" s="1">
        <v>5</v>
      </c>
      <c r="H63" s="1">
        <v>0</v>
      </c>
      <c r="I63" s="1">
        <v>0</v>
      </c>
      <c r="J63" s="1" t="s">
        <v>14</v>
      </c>
      <c r="K63" s="2"/>
      <c r="L63" s="5">
        <f>K63*2364.52</f>
        <v>0</v>
      </c>
    </row>
    <row r="64" spans="1:12">
      <c r="A64" s="1"/>
      <c r="B64" s="1">
        <v>878141</v>
      </c>
      <c r="C64" s="1" t="s">
        <v>228</v>
      </c>
      <c r="D64" s="1" t="s">
        <v>229</v>
      </c>
      <c r="E64" s="3" t="s">
        <v>230</v>
      </c>
      <c r="F64" s="1" t="s">
        <v>215</v>
      </c>
      <c r="G64" s="1">
        <v>5</v>
      </c>
      <c r="H64" s="1">
        <v>0</v>
      </c>
      <c r="I64" s="1">
        <v>0</v>
      </c>
      <c r="J64" s="1" t="s">
        <v>14</v>
      </c>
      <c r="K64" s="2"/>
      <c r="L64" s="5">
        <f>K64*2364.52</f>
        <v>0</v>
      </c>
    </row>
    <row r="65" spans="1:12">
      <c r="A65" s="1"/>
      <c r="B65" s="1">
        <v>879371</v>
      </c>
      <c r="C65" s="1" t="s">
        <v>231</v>
      </c>
      <c r="D65" s="1" t="s">
        <v>232</v>
      </c>
      <c r="E65" s="3" t="s">
        <v>233</v>
      </c>
      <c r="F65" s="1" t="s">
        <v>200</v>
      </c>
      <c r="G65" s="1">
        <v>1</v>
      </c>
      <c r="H65" s="1">
        <v>0</v>
      </c>
      <c r="I65" s="1">
        <v>0</v>
      </c>
      <c r="J65" s="1" t="s">
        <v>14</v>
      </c>
      <c r="K65" s="2"/>
      <c r="L65" s="5">
        <f>K65*18939.26</f>
        <v>0</v>
      </c>
    </row>
    <row r="66" spans="1:12">
      <c r="A66" s="1"/>
      <c r="B66" s="1">
        <v>879985</v>
      </c>
      <c r="C66" s="1" t="s">
        <v>234</v>
      </c>
      <c r="D66" s="1" t="s">
        <v>235</v>
      </c>
      <c r="E66" s="3" t="s">
        <v>236</v>
      </c>
      <c r="F66" s="1" t="s">
        <v>237</v>
      </c>
      <c r="G66" s="1">
        <v>6</v>
      </c>
      <c r="H66" s="1">
        <v>0</v>
      </c>
      <c r="I66" s="1">
        <v>0</v>
      </c>
      <c r="J66" s="1" t="s">
        <v>14</v>
      </c>
      <c r="K66" s="2"/>
      <c r="L66" s="5">
        <f>K66*15506.42</f>
        <v>0</v>
      </c>
    </row>
    <row r="67" spans="1:12">
      <c r="A67" s="1"/>
      <c r="B67" s="1">
        <v>880061</v>
      </c>
      <c r="C67" s="1" t="s">
        <v>238</v>
      </c>
      <c r="D67" s="1" t="s">
        <v>239</v>
      </c>
      <c r="E67" s="3" t="s">
        <v>240</v>
      </c>
      <c r="F67" s="1" t="s">
        <v>241</v>
      </c>
      <c r="G67" s="1">
        <v>6</v>
      </c>
      <c r="H67" s="1">
        <v>0</v>
      </c>
      <c r="I67" s="1">
        <v>0</v>
      </c>
      <c r="J67" s="1" t="s">
        <v>14</v>
      </c>
      <c r="K67" s="2"/>
      <c r="L67" s="5">
        <f>K67*1629.73</f>
        <v>0</v>
      </c>
    </row>
    <row r="68" spans="1:12">
      <c r="A68" s="1"/>
      <c r="B68" s="1">
        <v>880062</v>
      </c>
      <c r="C68" s="1" t="s">
        <v>242</v>
      </c>
      <c r="D68" s="1" t="s">
        <v>243</v>
      </c>
      <c r="E68" s="3" t="s">
        <v>244</v>
      </c>
      <c r="F68" s="1" t="s">
        <v>241</v>
      </c>
      <c r="G68" s="1">
        <v>7</v>
      </c>
      <c r="H68" s="1">
        <v>0</v>
      </c>
      <c r="I68" s="1">
        <v>0</v>
      </c>
      <c r="J68" s="1" t="s">
        <v>14</v>
      </c>
      <c r="K68" s="2"/>
      <c r="L68" s="5">
        <f>K68*1629.73</f>
        <v>0</v>
      </c>
    </row>
    <row r="69" spans="1:12">
      <c r="A69" s="1"/>
      <c r="B69" s="1">
        <v>880063</v>
      </c>
      <c r="C69" s="1" t="s">
        <v>245</v>
      </c>
      <c r="D69" s="1" t="s">
        <v>246</v>
      </c>
      <c r="E69" s="3" t="s">
        <v>244</v>
      </c>
      <c r="F69" s="1" t="s">
        <v>241</v>
      </c>
      <c r="G69" s="1">
        <v>6</v>
      </c>
      <c r="H69" s="1">
        <v>0</v>
      </c>
      <c r="I69" s="1">
        <v>0</v>
      </c>
      <c r="J69" s="1" t="s">
        <v>14</v>
      </c>
      <c r="K69" s="2"/>
      <c r="L69" s="5">
        <f>K69*1629.73</f>
        <v>0</v>
      </c>
    </row>
    <row r="70" spans="1:12">
      <c r="A70" s="1"/>
      <c r="B70" s="1">
        <v>880064</v>
      </c>
      <c r="C70" s="1" t="s">
        <v>247</v>
      </c>
      <c r="D70" s="1" t="s">
        <v>248</v>
      </c>
      <c r="E70" s="3" t="s">
        <v>249</v>
      </c>
      <c r="F70" s="1" t="s">
        <v>250</v>
      </c>
      <c r="G70" s="1">
        <v>6</v>
      </c>
      <c r="H70" s="1">
        <v>0</v>
      </c>
      <c r="I70" s="1">
        <v>0</v>
      </c>
      <c r="J70" s="1" t="s">
        <v>14</v>
      </c>
      <c r="K70" s="2"/>
      <c r="L70" s="5">
        <f>K70*1238.40</f>
        <v>0</v>
      </c>
    </row>
    <row r="71" spans="1:12">
      <c r="A71" s="1"/>
      <c r="B71" s="1">
        <v>880065</v>
      </c>
      <c r="C71" s="1" t="s">
        <v>251</v>
      </c>
      <c r="D71" s="1" t="s">
        <v>252</v>
      </c>
      <c r="E71" s="3" t="s">
        <v>253</v>
      </c>
      <c r="F71" s="1" t="s">
        <v>250</v>
      </c>
      <c r="G71" s="1">
        <v>6</v>
      </c>
      <c r="H71" s="1">
        <v>0</v>
      </c>
      <c r="I71" s="1">
        <v>0</v>
      </c>
      <c r="J71" s="1" t="s">
        <v>14</v>
      </c>
      <c r="K71" s="2"/>
      <c r="L71" s="5">
        <f>K71*1238.40</f>
        <v>0</v>
      </c>
    </row>
    <row r="72" spans="1:12">
      <c r="A72" s="1"/>
      <c r="B72" s="1">
        <v>880066</v>
      </c>
      <c r="C72" s="1" t="s">
        <v>254</v>
      </c>
      <c r="D72" s="1" t="s">
        <v>255</v>
      </c>
      <c r="E72" s="3" t="s">
        <v>253</v>
      </c>
      <c r="F72" s="1" t="s">
        <v>250</v>
      </c>
      <c r="G72" s="1">
        <v>6</v>
      </c>
      <c r="H72" s="1">
        <v>0</v>
      </c>
      <c r="I72" s="1">
        <v>0</v>
      </c>
      <c r="J72" s="1" t="s">
        <v>14</v>
      </c>
      <c r="K72" s="2"/>
      <c r="L72" s="5">
        <f>K72*1238.40</f>
        <v>0</v>
      </c>
    </row>
    <row r="73" spans="1:12">
      <c r="A73" s="1"/>
      <c r="B73" s="1">
        <v>880067</v>
      </c>
      <c r="C73" s="1" t="s">
        <v>256</v>
      </c>
      <c r="D73" s="1" t="s">
        <v>257</v>
      </c>
      <c r="E73" s="3" t="s">
        <v>258</v>
      </c>
      <c r="F73" s="1" t="s">
        <v>250</v>
      </c>
      <c r="G73" s="1">
        <v>6</v>
      </c>
      <c r="H73" s="1">
        <v>0</v>
      </c>
      <c r="I73" s="1">
        <v>0</v>
      </c>
      <c r="J73" s="1" t="s">
        <v>14</v>
      </c>
      <c r="K73" s="2"/>
      <c r="L73" s="5">
        <f>K73*1238.40</f>
        <v>0</v>
      </c>
    </row>
    <row r="74" spans="1:12">
      <c r="A74" s="1"/>
      <c r="B74" s="1">
        <v>880068</v>
      </c>
      <c r="C74" s="1" t="s">
        <v>259</v>
      </c>
      <c r="D74" s="1" t="s">
        <v>260</v>
      </c>
      <c r="E74" s="3" t="s">
        <v>261</v>
      </c>
      <c r="F74" s="1" t="s">
        <v>250</v>
      </c>
      <c r="G74" s="1">
        <v>5</v>
      </c>
      <c r="H74" s="1">
        <v>0</v>
      </c>
      <c r="I74" s="1">
        <v>0</v>
      </c>
      <c r="J74" s="1" t="s">
        <v>14</v>
      </c>
      <c r="K74" s="2"/>
      <c r="L74" s="5">
        <f>K74*1238.40</f>
        <v>0</v>
      </c>
    </row>
    <row r="75" spans="1:12">
      <c r="A75" s="1"/>
      <c r="B75" s="1">
        <v>880069</v>
      </c>
      <c r="C75" s="1" t="s">
        <v>262</v>
      </c>
      <c r="D75" s="1" t="s">
        <v>263</v>
      </c>
      <c r="E75" s="3" t="s">
        <v>261</v>
      </c>
      <c r="F75" s="1" t="s">
        <v>250</v>
      </c>
      <c r="G75" s="1">
        <v>6</v>
      </c>
      <c r="H75" s="1">
        <v>0</v>
      </c>
      <c r="I75" s="1">
        <v>0</v>
      </c>
      <c r="J75" s="1" t="s">
        <v>14</v>
      </c>
      <c r="K75" s="2"/>
      <c r="L75" s="5">
        <f>K75*1238.40</f>
        <v>0</v>
      </c>
    </row>
    <row r="76" spans="1:12">
      <c r="A76" s="1"/>
      <c r="B76" s="1">
        <v>880070</v>
      </c>
      <c r="C76" s="1" t="s">
        <v>264</v>
      </c>
      <c r="D76" s="1" t="s">
        <v>265</v>
      </c>
      <c r="E76" s="3" t="s">
        <v>266</v>
      </c>
      <c r="F76" s="1" t="s">
        <v>267</v>
      </c>
      <c r="G76" s="1">
        <v>6</v>
      </c>
      <c r="H76" s="1">
        <v>0</v>
      </c>
      <c r="I76" s="1">
        <v>0</v>
      </c>
      <c r="J76" s="1" t="s">
        <v>14</v>
      </c>
      <c r="K76" s="2"/>
      <c r="L76" s="5">
        <f>K76*2409.10</f>
        <v>0</v>
      </c>
    </row>
    <row r="77" spans="1:12">
      <c r="A77" s="1"/>
      <c r="B77" s="1">
        <v>880071</v>
      </c>
      <c r="C77" s="1" t="s">
        <v>268</v>
      </c>
      <c r="D77" s="1" t="s">
        <v>269</v>
      </c>
      <c r="E77" s="3" t="s">
        <v>270</v>
      </c>
      <c r="F77" s="1" t="s">
        <v>267</v>
      </c>
      <c r="G77" s="1">
        <v>5</v>
      </c>
      <c r="H77" s="1">
        <v>0</v>
      </c>
      <c r="I77" s="1">
        <v>0</v>
      </c>
      <c r="J77" s="1" t="s">
        <v>14</v>
      </c>
      <c r="K77" s="2"/>
      <c r="L77" s="5">
        <f>K77*2409.10</f>
        <v>0</v>
      </c>
    </row>
    <row r="78" spans="1:12">
      <c r="A78" s="1"/>
      <c r="B78" s="1">
        <v>880072</v>
      </c>
      <c r="C78" s="1" t="s">
        <v>271</v>
      </c>
      <c r="D78" s="1" t="s">
        <v>272</v>
      </c>
      <c r="E78" s="3" t="s">
        <v>273</v>
      </c>
      <c r="F78" s="1" t="s">
        <v>267</v>
      </c>
      <c r="G78" s="1">
        <v>6</v>
      </c>
      <c r="H78" s="1">
        <v>0</v>
      </c>
      <c r="I78" s="1">
        <v>0</v>
      </c>
      <c r="J78" s="1" t="s">
        <v>14</v>
      </c>
      <c r="K78" s="2"/>
      <c r="L78" s="5">
        <f>K78*2409.10</f>
        <v>0</v>
      </c>
    </row>
    <row r="79" spans="1:12">
      <c r="A79" s="1"/>
      <c r="B79" s="1">
        <v>880073</v>
      </c>
      <c r="C79" s="1" t="s">
        <v>274</v>
      </c>
      <c r="D79" s="1" t="s">
        <v>275</v>
      </c>
      <c r="E79" s="3" t="s">
        <v>276</v>
      </c>
      <c r="F79" s="1" t="s">
        <v>267</v>
      </c>
      <c r="G79" s="1">
        <v>6</v>
      </c>
      <c r="H79" s="1">
        <v>0</v>
      </c>
      <c r="I79" s="1">
        <v>0</v>
      </c>
      <c r="J79" s="1" t="s">
        <v>14</v>
      </c>
      <c r="K79" s="2"/>
      <c r="L79" s="5">
        <f>K79*2409.10</f>
        <v>0</v>
      </c>
    </row>
    <row r="80" spans="1:12">
      <c r="A80" s="1"/>
      <c r="B80" s="1">
        <v>880074</v>
      </c>
      <c r="C80" s="1" t="s">
        <v>277</v>
      </c>
      <c r="D80" s="1" t="s">
        <v>278</v>
      </c>
      <c r="E80" s="3" t="s">
        <v>279</v>
      </c>
      <c r="F80" s="1" t="s">
        <v>267</v>
      </c>
      <c r="G80" s="1">
        <v>6</v>
      </c>
      <c r="H80" s="1">
        <v>0</v>
      </c>
      <c r="I80" s="1">
        <v>0</v>
      </c>
      <c r="J80" s="1" t="s">
        <v>14</v>
      </c>
      <c r="K80" s="2"/>
      <c r="L80" s="5">
        <f>K80*2409.10</f>
        <v>0</v>
      </c>
    </row>
    <row r="81" spans="1:12">
      <c r="A81" s="1"/>
      <c r="B81" s="1">
        <v>880075</v>
      </c>
      <c r="C81" s="1" t="s">
        <v>280</v>
      </c>
      <c r="D81" s="1" t="s">
        <v>281</v>
      </c>
      <c r="E81" s="3" t="s">
        <v>282</v>
      </c>
      <c r="F81" s="1" t="s">
        <v>267</v>
      </c>
      <c r="G81" s="1">
        <v>2</v>
      </c>
      <c r="H81" s="1">
        <v>0</v>
      </c>
      <c r="I81" s="1">
        <v>0</v>
      </c>
      <c r="J81" s="1" t="s">
        <v>14</v>
      </c>
      <c r="K81" s="2"/>
      <c r="L81" s="5">
        <f>K81*2409.10</f>
        <v>0</v>
      </c>
    </row>
    <row r="82" spans="1:12">
      <c r="A82" s="1"/>
      <c r="B82" s="1">
        <v>880076</v>
      </c>
      <c r="C82" s="1" t="s">
        <v>283</v>
      </c>
      <c r="D82" s="1" t="s">
        <v>284</v>
      </c>
      <c r="E82" s="3" t="s">
        <v>282</v>
      </c>
      <c r="F82" s="1" t="s">
        <v>267</v>
      </c>
      <c r="G82" s="1">
        <v>2</v>
      </c>
      <c r="H82" s="1">
        <v>0</v>
      </c>
      <c r="I82" s="1">
        <v>0</v>
      </c>
      <c r="J82" s="1" t="s">
        <v>14</v>
      </c>
      <c r="K82" s="2"/>
      <c r="L82" s="5">
        <f>K82*2409.10</f>
        <v>0</v>
      </c>
    </row>
    <row r="83" spans="1:12">
      <c r="A83" s="1"/>
      <c r="B83" s="1">
        <v>880077</v>
      </c>
      <c r="C83" s="1" t="s">
        <v>285</v>
      </c>
      <c r="D83" s="1" t="s">
        <v>286</v>
      </c>
      <c r="E83" s="3" t="s">
        <v>287</v>
      </c>
      <c r="F83" s="1" t="s">
        <v>288</v>
      </c>
      <c r="G83" s="1">
        <v>2</v>
      </c>
      <c r="H83" s="1">
        <v>0</v>
      </c>
      <c r="I83" s="1">
        <v>0</v>
      </c>
      <c r="J83" s="1" t="s">
        <v>14</v>
      </c>
      <c r="K83" s="2"/>
      <c r="L83" s="5">
        <f>K83*11565.00</f>
        <v>0</v>
      </c>
    </row>
    <row r="84" spans="1:12">
      <c r="A84" s="1"/>
      <c r="B84" s="1">
        <v>880078</v>
      </c>
      <c r="C84" s="1" t="s">
        <v>289</v>
      </c>
      <c r="D84" s="1" t="s">
        <v>290</v>
      </c>
      <c r="E84" s="3" t="s">
        <v>291</v>
      </c>
      <c r="F84" s="1" t="s">
        <v>292</v>
      </c>
      <c r="G84" s="1">
        <v>1</v>
      </c>
      <c r="H84" s="1">
        <v>0</v>
      </c>
      <c r="I84" s="1">
        <v>0</v>
      </c>
      <c r="J84" s="1" t="s">
        <v>14</v>
      </c>
      <c r="K84" s="2"/>
      <c r="L84" s="5">
        <f>K84*7460.12</f>
        <v>0</v>
      </c>
    </row>
    <row r="85" spans="1:12">
      <c r="A85" s="1"/>
      <c r="B85" s="1">
        <v>880079</v>
      </c>
      <c r="C85" s="1" t="s">
        <v>293</v>
      </c>
      <c r="D85" s="1" t="s">
        <v>294</v>
      </c>
      <c r="E85" s="3" t="s">
        <v>295</v>
      </c>
      <c r="F85" s="1" t="s">
        <v>104</v>
      </c>
      <c r="G85" s="1">
        <v>0</v>
      </c>
      <c r="H85" s="1">
        <v>0</v>
      </c>
      <c r="I85" s="1">
        <v>0</v>
      </c>
      <c r="J85" s="1" t="s">
        <v>14</v>
      </c>
      <c r="K85" s="2"/>
      <c r="L85" s="5">
        <f>K85*0.00</f>
        <v>0</v>
      </c>
    </row>
    <row r="86" spans="1:12">
      <c r="A86" s="1"/>
      <c r="B86" s="1">
        <v>880080</v>
      </c>
      <c r="C86" s="1" t="s">
        <v>296</v>
      </c>
      <c r="D86" s="1" t="s">
        <v>297</v>
      </c>
      <c r="E86" s="3" t="s">
        <v>298</v>
      </c>
      <c r="F86" s="1" t="s">
        <v>104</v>
      </c>
      <c r="G86" s="1">
        <v>0</v>
      </c>
      <c r="H86" s="1">
        <v>0</v>
      </c>
      <c r="I86" s="1">
        <v>0</v>
      </c>
      <c r="J86" s="1" t="s">
        <v>14</v>
      </c>
      <c r="K86" s="2"/>
      <c r="L86" s="5">
        <f>K86*0.00</f>
        <v>0</v>
      </c>
    </row>
    <row r="87" spans="1:12">
      <c r="A87" s="1"/>
      <c r="B87" s="1">
        <v>868568</v>
      </c>
      <c r="C87" s="1" t="s">
        <v>299</v>
      </c>
      <c r="D87" s="1" t="s">
        <v>300</v>
      </c>
      <c r="E87" s="3" t="s">
        <v>301</v>
      </c>
      <c r="F87" s="1" t="s">
        <v>302</v>
      </c>
      <c r="G87" s="1" t="s">
        <v>33</v>
      </c>
      <c r="H87" s="1">
        <v>0</v>
      </c>
      <c r="I87" s="1">
        <v>0</v>
      </c>
      <c r="J87" s="1" t="s">
        <v>14</v>
      </c>
      <c r="K87" s="2"/>
      <c r="L87" s="5">
        <f>K87*695.14</f>
        <v>0</v>
      </c>
    </row>
    <row r="88" spans="1:12">
      <c r="A88" s="1"/>
      <c r="B88" s="1">
        <v>868569</v>
      </c>
      <c r="C88" s="1" t="s">
        <v>303</v>
      </c>
      <c r="D88" s="1" t="s">
        <v>304</v>
      </c>
      <c r="E88" s="3" t="s">
        <v>305</v>
      </c>
      <c r="F88" s="1" t="s">
        <v>306</v>
      </c>
      <c r="G88" s="1" t="s">
        <v>24</v>
      </c>
      <c r="H88" s="1">
        <v>0</v>
      </c>
      <c r="I88" s="1">
        <v>0</v>
      </c>
      <c r="J88" s="1" t="s">
        <v>14</v>
      </c>
      <c r="K88" s="2"/>
      <c r="L88" s="5">
        <f>K88*755.92</f>
        <v>0</v>
      </c>
    </row>
    <row r="89" spans="1:12">
      <c r="A89" s="1"/>
      <c r="B89" s="1">
        <v>868570</v>
      </c>
      <c r="C89" s="1" t="s">
        <v>307</v>
      </c>
      <c r="D89" s="1" t="s">
        <v>308</v>
      </c>
      <c r="E89" s="3" t="s">
        <v>309</v>
      </c>
      <c r="F89" s="1" t="s">
        <v>310</v>
      </c>
      <c r="G89" s="1" t="s">
        <v>19</v>
      </c>
      <c r="H89" s="1">
        <v>0</v>
      </c>
      <c r="I89" s="1">
        <v>0</v>
      </c>
      <c r="J89" s="1" t="s">
        <v>14</v>
      </c>
      <c r="K89" s="2"/>
      <c r="L89" s="5">
        <f>K89*481.61</f>
        <v>0</v>
      </c>
    </row>
    <row r="90" spans="1:12">
      <c r="A90" s="1"/>
      <c r="B90" s="1">
        <v>868578</v>
      </c>
      <c r="C90" s="1" t="s">
        <v>311</v>
      </c>
      <c r="D90" s="1" t="s">
        <v>312</v>
      </c>
      <c r="E90" s="3" t="s">
        <v>313</v>
      </c>
      <c r="F90" s="1" t="s">
        <v>314</v>
      </c>
      <c r="G90" s="1">
        <v>6</v>
      </c>
      <c r="H90" s="1">
        <v>0</v>
      </c>
      <c r="I90" s="1">
        <v>0</v>
      </c>
      <c r="J90" s="1" t="s">
        <v>14</v>
      </c>
      <c r="K90" s="2"/>
      <c r="L90" s="5">
        <f>K90*467.59</f>
        <v>0</v>
      </c>
    </row>
    <row r="91" spans="1:12">
      <c r="A91" s="1"/>
      <c r="B91" s="1">
        <v>868579</v>
      </c>
      <c r="C91" s="1" t="s">
        <v>315</v>
      </c>
      <c r="D91" s="1" t="s">
        <v>316</v>
      </c>
      <c r="E91" s="3" t="s">
        <v>317</v>
      </c>
      <c r="F91" s="1" t="s">
        <v>318</v>
      </c>
      <c r="G91" s="1" t="s">
        <v>24</v>
      </c>
      <c r="H91" s="1">
        <v>0</v>
      </c>
      <c r="I91" s="1">
        <v>0</v>
      </c>
      <c r="J91" s="1" t="s">
        <v>14</v>
      </c>
      <c r="K91" s="2"/>
      <c r="L91" s="5">
        <f>K91*796.44</f>
        <v>0</v>
      </c>
    </row>
    <row r="92" spans="1:12">
      <c r="A92" s="1"/>
      <c r="B92" s="1">
        <v>868580</v>
      </c>
      <c r="C92" s="1" t="s">
        <v>319</v>
      </c>
      <c r="D92" s="1" t="s">
        <v>320</v>
      </c>
      <c r="E92" s="3" t="s">
        <v>321</v>
      </c>
      <c r="F92" s="1" t="s">
        <v>322</v>
      </c>
      <c r="G92" s="1">
        <v>7</v>
      </c>
      <c r="H92" s="1">
        <v>0</v>
      </c>
      <c r="I92" s="1">
        <v>0</v>
      </c>
      <c r="J92" s="1" t="s">
        <v>14</v>
      </c>
      <c r="K92" s="2"/>
      <c r="L92" s="5">
        <f>K92*568.87</f>
        <v>0</v>
      </c>
    </row>
    <row r="93" spans="1:12">
      <c r="A93" s="1"/>
      <c r="B93" s="1">
        <v>868590</v>
      </c>
      <c r="C93" s="1" t="s">
        <v>323</v>
      </c>
      <c r="D93" s="1" t="s">
        <v>324</v>
      </c>
      <c r="E93" s="3" t="s">
        <v>325</v>
      </c>
      <c r="F93" s="1" t="s">
        <v>326</v>
      </c>
      <c r="G93" s="1" t="s">
        <v>19</v>
      </c>
      <c r="H93" s="1">
        <v>0</v>
      </c>
      <c r="I93" s="1">
        <v>0</v>
      </c>
      <c r="J93" s="1" t="s">
        <v>14</v>
      </c>
      <c r="K93" s="2"/>
      <c r="L93" s="5">
        <f>K93*32.73</f>
        <v>0</v>
      </c>
    </row>
    <row r="94" spans="1:12">
      <c r="A94" s="1"/>
      <c r="B94" s="1">
        <v>868591</v>
      </c>
      <c r="C94" s="1" t="s">
        <v>327</v>
      </c>
      <c r="D94" s="1" t="s">
        <v>328</v>
      </c>
      <c r="E94" s="3" t="s">
        <v>329</v>
      </c>
      <c r="F94" s="1" t="s">
        <v>330</v>
      </c>
      <c r="G94" s="1" t="s">
        <v>19</v>
      </c>
      <c r="H94" s="1">
        <v>0</v>
      </c>
      <c r="I94" s="1">
        <v>0</v>
      </c>
      <c r="J94" s="1" t="s">
        <v>14</v>
      </c>
      <c r="K94" s="2"/>
      <c r="L94" s="5">
        <f>K94*90.41</f>
        <v>0</v>
      </c>
    </row>
    <row r="95" spans="1:12">
      <c r="A95" s="1"/>
      <c r="B95" s="1">
        <v>868592</v>
      </c>
      <c r="C95" s="1" t="s">
        <v>331</v>
      </c>
      <c r="D95" s="1" t="s">
        <v>332</v>
      </c>
      <c r="E95" s="3" t="s">
        <v>333</v>
      </c>
      <c r="F95" s="1" t="s">
        <v>334</v>
      </c>
      <c r="G95" s="1" t="s">
        <v>33</v>
      </c>
      <c r="H95" s="1">
        <v>0</v>
      </c>
      <c r="I95" s="1">
        <v>0</v>
      </c>
      <c r="J95" s="1" t="s">
        <v>14</v>
      </c>
      <c r="K95" s="2"/>
      <c r="L95" s="5">
        <f>K95*65.45</f>
        <v>0</v>
      </c>
    </row>
    <row r="96" spans="1:12">
      <c r="A96" s="1"/>
      <c r="B96" s="1">
        <v>870008</v>
      </c>
      <c r="C96" s="1" t="s">
        <v>335</v>
      </c>
      <c r="D96" s="1" t="s">
        <v>336</v>
      </c>
      <c r="E96" s="3" t="s">
        <v>337</v>
      </c>
      <c r="F96" s="1" t="s">
        <v>338</v>
      </c>
      <c r="G96" s="1">
        <v>0</v>
      </c>
      <c r="H96" s="1">
        <v>0</v>
      </c>
      <c r="I96" s="1">
        <v>0</v>
      </c>
      <c r="J96" s="1" t="s">
        <v>14</v>
      </c>
      <c r="K96" s="2"/>
      <c r="L96" s="5">
        <f>K96*433.29</f>
        <v>0</v>
      </c>
    </row>
    <row r="97" spans="1:12">
      <c r="A97" s="1"/>
      <c r="B97" s="1">
        <v>870009</v>
      </c>
      <c r="C97" s="1" t="s">
        <v>339</v>
      </c>
      <c r="D97" s="1" t="s">
        <v>340</v>
      </c>
      <c r="E97" s="3" t="s">
        <v>341</v>
      </c>
      <c r="F97" s="1" t="s">
        <v>338</v>
      </c>
      <c r="G97" s="1">
        <v>0</v>
      </c>
      <c r="H97" s="1">
        <v>0</v>
      </c>
      <c r="I97" s="1">
        <v>0</v>
      </c>
      <c r="J97" s="1" t="s">
        <v>14</v>
      </c>
      <c r="K97" s="2"/>
      <c r="L97" s="5">
        <f>K97*433.29</f>
        <v>0</v>
      </c>
    </row>
    <row r="98" spans="1:12">
      <c r="A98" s="1"/>
      <c r="B98" s="1">
        <v>873906</v>
      </c>
      <c r="C98" s="1" t="s">
        <v>342</v>
      </c>
      <c r="D98" s="1" t="s">
        <v>343</v>
      </c>
      <c r="E98" s="3" t="s">
        <v>344</v>
      </c>
      <c r="F98" s="1" t="s">
        <v>345</v>
      </c>
      <c r="G98" s="1">
        <v>9</v>
      </c>
      <c r="H98" s="1">
        <v>0</v>
      </c>
      <c r="I98" s="1">
        <v>0</v>
      </c>
      <c r="J98" s="1" t="s">
        <v>14</v>
      </c>
      <c r="K98" s="2"/>
      <c r="L98" s="5">
        <f>K98*748.12</f>
        <v>0</v>
      </c>
    </row>
    <row r="99" spans="1:12">
      <c r="A99" s="1"/>
      <c r="B99" s="1">
        <v>873907</v>
      </c>
      <c r="C99" s="1" t="s">
        <v>346</v>
      </c>
      <c r="D99" s="1" t="s">
        <v>347</v>
      </c>
      <c r="E99" s="3" t="s">
        <v>348</v>
      </c>
      <c r="F99" s="1" t="s">
        <v>349</v>
      </c>
      <c r="G99" s="1" t="s">
        <v>24</v>
      </c>
      <c r="H99" s="1">
        <v>0</v>
      </c>
      <c r="I99" s="1">
        <v>0</v>
      </c>
      <c r="J99" s="1" t="s">
        <v>14</v>
      </c>
      <c r="K99" s="2"/>
      <c r="L99" s="5">
        <f>K99*783.98</f>
        <v>0</v>
      </c>
    </row>
    <row r="100" spans="1:12">
      <c r="A100" s="1"/>
      <c r="B100" s="1">
        <v>873908</v>
      </c>
      <c r="C100" s="1" t="s">
        <v>350</v>
      </c>
      <c r="D100" s="1" t="s">
        <v>308</v>
      </c>
      <c r="E100" s="3" t="s">
        <v>351</v>
      </c>
      <c r="F100" s="1" t="s">
        <v>352</v>
      </c>
      <c r="G100" s="1">
        <v>0</v>
      </c>
      <c r="H100" s="1">
        <v>0</v>
      </c>
      <c r="I100" s="1">
        <v>0</v>
      </c>
      <c r="J100" s="1" t="s">
        <v>14</v>
      </c>
      <c r="K100" s="2"/>
      <c r="L100" s="5">
        <f>K100*468.59</f>
        <v>0</v>
      </c>
    </row>
    <row r="101" spans="1:12">
      <c r="A101" s="1"/>
      <c r="B101" s="1">
        <v>873909</v>
      </c>
      <c r="C101" s="1" t="s">
        <v>353</v>
      </c>
      <c r="D101" s="1" t="s">
        <v>354</v>
      </c>
      <c r="E101" s="3" t="s">
        <v>355</v>
      </c>
      <c r="F101" s="1" t="s">
        <v>356</v>
      </c>
      <c r="G101" s="1" t="s">
        <v>33</v>
      </c>
      <c r="H101" s="1">
        <v>0</v>
      </c>
      <c r="I101" s="1">
        <v>0</v>
      </c>
      <c r="J101" s="1" t="s">
        <v>14</v>
      </c>
      <c r="K101" s="2"/>
      <c r="L101" s="5">
        <f>K101*291.45</f>
        <v>0</v>
      </c>
    </row>
    <row r="102" spans="1:12">
      <c r="A102" s="1"/>
      <c r="B102" s="1">
        <v>873910</v>
      </c>
      <c r="C102" s="1" t="s">
        <v>357</v>
      </c>
      <c r="D102" s="1" t="s">
        <v>358</v>
      </c>
      <c r="E102" s="3" t="s">
        <v>359</v>
      </c>
      <c r="F102" s="1" t="s">
        <v>360</v>
      </c>
      <c r="G102" s="1" t="s">
        <v>33</v>
      </c>
      <c r="H102" s="1">
        <v>0</v>
      </c>
      <c r="I102" s="1">
        <v>0</v>
      </c>
      <c r="J102" s="1" t="s">
        <v>14</v>
      </c>
      <c r="K102" s="2"/>
      <c r="L102" s="5">
        <f>K102*303.92</f>
        <v>0</v>
      </c>
    </row>
    <row r="103" spans="1:12">
      <c r="A103" s="1"/>
      <c r="B103" s="1">
        <v>873911</v>
      </c>
      <c r="C103" s="1" t="s">
        <v>361</v>
      </c>
      <c r="D103" s="1" t="s">
        <v>362</v>
      </c>
      <c r="E103" s="3" t="s">
        <v>363</v>
      </c>
      <c r="F103" s="1" t="s">
        <v>364</v>
      </c>
      <c r="G103" s="1">
        <v>5</v>
      </c>
      <c r="H103" s="1">
        <v>0</v>
      </c>
      <c r="I103" s="1">
        <v>0</v>
      </c>
      <c r="J103" s="1" t="s">
        <v>14</v>
      </c>
      <c r="K103" s="2"/>
      <c r="L103" s="5">
        <f>K103*2196.06</f>
        <v>0</v>
      </c>
    </row>
    <row r="104" spans="1:12">
      <c r="A104" s="1"/>
      <c r="B104" s="1">
        <v>879568</v>
      </c>
      <c r="C104" s="1" t="s">
        <v>365</v>
      </c>
      <c r="D104" s="1" t="s">
        <v>366</v>
      </c>
      <c r="E104" s="3" t="s">
        <v>367</v>
      </c>
      <c r="F104" s="1" t="s">
        <v>368</v>
      </c>
      <c r="G104" s="1">
        <v>3</v>
      </c>
      <c r="H104" s="1">
        <v>0</v>
      </c>
      <c r="I104" s="1">
        <v>0</v>
      </c>
      <c r="J104" s="1" t="s">
        <v>14</v>
      </c>
      <c r="K104" s="2"/>
      <c r="L104" s="5">
        <f>K104*13062.76</f>
        <v>0</v>
      </c>
    </row>
    <row r="105" spans="1:12">
      <c r="A105" s="1"/>
      <c r="B105" s="1">
        <v>879569</v>
      </c>
      <c r="C105" s="1" t="s">
        <v>369</v>
      </c>
      <c r="D105" s="1" t="s">
        <v>370</v>
      </c>
      <c r="E105" s="3" t="s">
        <v>371</v>
      </c>
      <c r="F105" s="1" t="s">
        <v>372</v>
      </c>
      <c r="G105" s="1">
        <v>1</v>
      </c>
      <c r="H105" s="1">
        <v>0</v>
      </c>
      <c r="I105" s="1">
        <v>0</v>
      </c>
      <c r="J105" s="1" t="s">
        <v>14</v>
      </c>
      <c r="K105" s="2"/>
      <c r="L105" s="5">
        <f>K105*1387.99</f>
        <v>0</v>
      </c>
    </row>
    <row r="106" spans="1:12">
      <c r="A106" s="1"/>
      <c r="B106" s="1">
        <v>879570</v>
      </c>
      <c r="C106" s="1" t="s">
        <v>373</v>
      </c>
      <c r="D106" s="1" t="s">
        <v>374</v>
      </c>
      <c r="E106" s="3" t="s">
        <v>375</v>
      </c>
      <c r="F106" s="1" t="s">
        <v>376</v>
      </c>
      <c r="G106" s="1">
        <v>3</v>
      </c>
      <c r="H106" s="1">
        <v>0</v>
      </c>
      <c r="I106" s="1">
        <v>0</v>
      </c>
      <c r="J106" s="1" t="s">
        <v>14</v>
      </c>
      <c r="K106" s="2"/>
      <c r="L106" s="5">
        <f>K106*1665.58</f>
        <v>0</v>
      </c>
    </row>
    <row r="107" spans="1:12">
      <c r="A107" s="1"/>
      <c r="B107" s="1">
        <v>879571</v>
      </c>
      <c r="C107" s="1" t="s">
        <v>377</v>
      </c>
      <c r="D107" s="1" t="s">
        <v>378</v>
      </c>
      <c r="E107" s="3" t="s">
        <v>379</v>
      </c>
      <c r="F107" s="1" t="s">
        <v>380</v>
      </c>
      <c r="G107" s="1">
        <v>5</v>
      </c>
      <c r="H107" s="1">
        <v>0</v>
      </c>
      <c r="I107" s="1">
        <v>0</v>
      </c>
      <c r="J107" s="1" t="s">
        <v>14</v>
      </c>
      <c r="K107" s="2"/>
      <c r="L107" s="5">
        <f>K107*2220.78</f>
        <v>0</v>
      </c>
    </row>
    <row r="108" spans="1:12">
      <c r="A108" s="1"/>
      <c r="B108" s="1">
        <v>879572</v>
      </c>
      <c r="C108" s="1" t="s">
        <v>381</v>
      </c>
      <c r="D108" s="1" t="s">
        <v>382</v>
      </c>
      <c r="E108" s="3" t="s">
        <v>383</v>
      </c>
      <c r="F108" s="1" t="s">
        <v>384</v>
      </c>
      <c r="G108" s="1">
        <v>6</v>
      </c>
      <c r="H108" s="1">
        <v>0</v>
      </c>
      <c r="I108" s="1">
        <v>0</v>
      </c>
      <c r="J108" s="1" t="s">
        <v>14</v>
      </c>
      <c r="K108" s="2"/>
      <c r="L108" s="5">
        <f>K108*1943.19</f>
        <v>0</v>
      </c>
    </row>
    <row r="109" spans="1:12">
      <c r="A109" s="1"/>
      <c r="B109" s="1">
        <v>879573</v>
      </c>
      <c r="C109" s="1" t="s">
        <v>385</v>
      </c>
      <c r="D109" s="1" t="s">
        <v>386</v>
      </c>
      <c r="E109" s="3" t="s">
        <v>387</v>
      </c>
      <c r="F109" s="1" t="s">
        <v>388</v>
      </c>
      <c r="G109" s="1">
        <v>3</v>
      </c>
      <c r="H109" s="1">
        <v>0</v>
      </c>
      <c r="I109" s="1">
        <v>0</v>
      </c>
      <c r="J109" s="1" t="s">
        <v>14</v>
      </c>
      <c r="K109" s="2"/>
      <c r="L109" s="5">
        <f>K109*2080.52</f>
        <v>0</v>
      </c>
    </row>
    <row r="110" spans="1:12">
      <c r="A110" s="1"/>
      <c r="B110" s="1">
        <v>879574</v>
      </c>
      <c r="C110" s="1" t="s">
        <v>389</v>
      </c>
      <c r="D110" s="1" t="s">
        <v>390</v>
      </c>
      <c r="E110" s="3" t="s">
        <v>391</v>
      </c>
      <c r="F110" s="1" t="s">
        <v>392</v>
      </c>
      <c r="G110" s="1">
        <v>3</v>
      </c>
      <c r="H110" s="1">
        <v>0</v>
      </c>
      <c r="I110" s="1">
        <v>0</v>
      </c>
      <c r="J110" s="1" t="s">
        <v>14</v>
      </c>
      <c r="K110" s="2"/>
      <c r="L110" s="5">
        <f>K110*2775.97</f>
        <v>0</v>
      </c>
    </row>
    <row r="111" spans="1:12">
      <c r="A111" s="1"/>
      <c r="B111" s="1">
        <v>879575</v>
      </c>
      <c r="C111" s="1" t="s">
        <v>393</v>
      </c>
      <c r="D111" s="1" t="s">
        <v>394</v>
      </c>
      <c r="E111" s="3" t="s">
        <v>395</v>
      </c>
      <c r="F111" s="1" t="s">
        <v>372</v>
      </c>
      <c r="G111" s="1">
        <v>3</v>
      </c>
      <c r="H111" s="1">
        <v>0</v>
      </c>
      <c r="I111" s="1">
        <v>0</v>
      </c>
      <c r="J111" s="1" t="s">
        <v>14</v>
      </c>
      <c r="K111" s="2"/>
      <c r="L111" s="5">
        <f>K111*1387.99</f>
        <v>0</v>
      </c>
    </row>
    <row r="112" spans="1:12">
      <c r="A112" s="1"/>
      <c r="B112" s="1">
        <v>879576</v>
      </c>
      <c r="C112" s="1" t="s">
        <v>396</v>
      </c>
      <c r="D112" s="1" t="s">
        <v>397</v>
      </c>
      <c r="E112" s="3" t="s">
        <v>398</v>
      </c>
      <c r="F112" s="1" t="s">
        <v>376</v>
      </c>
      <c r="G112" s="1">
        <v>3</v>
      </c>
      <c r="H112" s="1">
        <v>0</v>
      </c>
      <c r="I112" s="1">
        <v>0</v>
      </c>
      <c r="J112" s="1" t="s">
        <v>14</v>
      </c>
      <c r="K112" s="2"/>
      <c r="L112" s="5">
        <f>K112*1665.58</f>
        <v>0</v>
      </c>
    </row>
    <row r="113" spans="1:12">
      <c r="A113" s="1"/>
      <c r="B113" s="1">
        <v>879577</v>
      </c>
      <c r="C113" s="1" t="s">
        <v>399</v>
      </c>
      <c r="D113" s="1" t="s">
        <v>400</v>
      </c>
      <c r="E113" s="3" t="s">
        <v>401</v>
      </c>
      <c r="F113" s="1" t="s">
        <v>380</v>
      </c>
      <c r="G113" s="1">
        <v>6</v>
      </c>
      <c r="H113" s="1">
        <v>0</v>
      </c>
      <c r="I113" s="1">
        <v>0</v>
      </c>
      <c r="J113" s="1" t="s">
        <v>14</v>
      </c>
      <c r="K113" s="2"/>
      <c r="L113" s="5">
        <f>K113*2220.78</f>
        <v>0</v>
      </c>
    </row>
    <row r="114" spans="1:12">
      <c r="A114" s="1"/>
      <c r="B114" s="1">
        <v>879578</v>
      </c>
      <c r="C114" s="1" t="s">
        <v>402</v>
      </c>
      <c r="D114" s="1" t="s">
        <v>403</v>
      </c>
      <c r="E114" s="3" t="s">
        <v>404</v>
      </c>
      <c r="F114" s="1" t="s">
        <v>384</v>
      </c>
      <c r="G114" s="1">
        <v>4</v>
      </c>
      <c r="H114" s="1">
        <v>0</v>
      </c>
      <c r="I114" s="1">
        <v>0</v>
      </c>
      <c r="J114" s="1" t="s">
        <v>14</v>
      </c>
      <c r="K114" s="2"/>
      <c r="L114" s="5">
        <f>K114*1943.19</f>
        <v>0</v>
      </c>
    </row>
    <row r="115" spans="1:12">
      <c r="A115" s="1"/>
      <c r="B115" s="1">
        <v>879579</v>
      </c>
      <c r="C115" s="1" t="s">
        <v>405</v>
      </c>
      <c r="D115" s="1" t="s">
        <v>406</v>
      </c>
      <c r="E115" s="3" t="s">
        <v>407</v>
      </c>
      <c r="F115" s="1" t="s">
        <v>388</v>
      </c>
      <c r="G115" s="1">
        <v>2</v>
      </c>
      <c r="H115" s="1">
        <v>0</v>
      </c>
      <c r="I115" s="1">
        <v>0</v>
      </c>
      <c r="J115" s="1" t="s">
        <v>14</v>
      </c>
      <c r="K115" s="2"/>
      <c r="L115" s="5">
        <f>K115*2080.52</f>
        <v>0</v>
      </c>
    </row>
    <row r="116" spans="1:12">
      <c r="A116" s="1"/>
      <c r="B116" s="1">
        <v>879580</v>
      </c>
      <c r="C116" s="1" t="s">
        <v>408</v>
      </c>
      <c r="D116" s="1" t="s">
        <v>409</v>
      </c>
      <c r="E116" s="3" t="s">
        <v>410</v>
      </c>
      <c r="F116" s="1" t="s">
        <v>392</v>
      </c>
      <c r="G116" s="1">
        <v>3</v>
      </c>
      <c r="H116" s="1">
        <v>0</v>
      </c>
      <c r="I116" s="1">
        <v>0</v>
      </c>
      <c r="J116" s="1" t="s">
        <v>14</v>
      </c>
      <c r="K116" s="2"/>
      <c r="L116" s="5">
        <f>K116*2775.97</f>
        <v>0</v>
      </c>
    </row>
    <row r="117" spans="1:12">
      <c r="A117" s="1"/>
      <c r="B117" s="1">
        <v>879581</v>
      </c>
      <c r="C117" s="1" t="s">
        <v>411</v>
      </c>
      <c r="D117" s="1" t="s">
        <v>412</v>
      </c>
      <c r="E117" s="3" t="s">
        <v>413</v>
      </c>
      <c r="F117" s="1" t="s">
        <v>414</v>
      </c>
      <c r="G117" s="1">
        <v>0</v>
      </c>
      <c r="H117" s="1">
        <v>0</v>
      </c>
      <c r="I117" s="1">
        <v>0</v>
      </c>
      <c r="J117" s="1" t="s">
        <v>14</v>
      </c>
      <c r="K117" s="2"/>
      <c r="L117" s="5">
        <f>K117*57977936.25</f>
        <v>0</v>
      </c>
    </row>
    <row r="118" spans="1:12">
      <c r="A118" s="1"/>
      <c r="B118" s="1">
        <v>879582</v>
      </c>
      <c r="C118" s="1" t="s">
        <v>415</v>
      </c>
      <c r="D118" s="1" t="s">
        <v>416</v>
      </c>
      <c r="E118" s="3" t="s">
        <v>417</v>
      </c>
      <c r="F118" s="1" t="s">
        <v>418</v>
      </c>
      <c r="G118" s="1">
        <v>0</v>
      </c>
      <c r="H118" s="1">
        <v>0</v>
      </c>
      <c r="I118" s="1">
        <v>0</v>
      </c>
      <c r="J118" s="1" t="s">
        <v>14</v>
      </c>
      <c r="K118" s="2"/>
      <c r="L118" s="5">
        <f>K118*846.18</f>
        <v>0</v>
      </c>
    </row>
    <row r="119" spans="1:12">
      <c r="A119" s="1"/>
      <c r="B119" s="1">
        <v>879583</v>
      </c>
      <c r="C119" s="1" t="s">
        <v>419</v>
      </c>
      <c r="D119" s="1" t="s">
        <v>420</v>
      </c>
      <c r="E119" s="3" t="s">
        <v>421</v>
      </c>
      <c r="F119" s="1" t="s">
        <v>422</v>
      </c>
      <c r="G119" s="1">
        <v>0</v>
      </c>
      <c r="H119" s="1">
        <v>0</v>
      </c>
      <c r="I119" s="1">
        <v>0</v>
      </c>
      <c r="J119" s="1" t="s">
        <v>14</v>
      </c>
      <c r="K119" s="2"/>
      <c r="L119" s="5">
        <f>K119*667.08</f>
        <v>0</v>
      </c>
    </row>
    <row r="120" spans="1:12">
      <c r="A120" s="1"/>
      <c r="B120" s="1">
        <v>879584</v>
      </c>
      <c r="C120" s="1" t="s">
        <v>423</v>
      </c>
      <c r="D120" s="1" t="s">
        <v>424</v>
      </c>
      <c r="E120" s="3" t="s">
        <v>425</v>
      </c>
      <c r="F120" s="1" t="s">
        <v>426</v>
      </c>
      <c r="G120" s="1">
        <v>0</v>
      </c>
      <c r="H120" s="1">
        <v>0</v>
      </c>
      <c r="I120" s="1">
        <v>0</v>
      </c>
      <c r="J120" s="1" t="s">
        <v>14</v>
      </c>
      <c r="K120" s="2"/>
      <c r="L120" s="5">
        <f>K120*434.85</f>
        <v>0</v>
      </c>
    </row>
    <row r="121" spans="1:12">
      <c r="A121" s="1"/>
      <c r="B121" s="1">
        <v>879585</v>
      </c>
      <c r="C121" s="1" t="s">
        <v>427</v>
      </c>
      <c r="D121" s="1" t="s">
        <v>428</v>
      </c>
      <c r="E121" s="3" t="s">
        <v>429</v>
      </c>
      <c r="F121" s="1" t="s">
        <v>430</v>
      </c>
      <c r="G121" s="1">
        <v>0</v>
      </c>
      <c r="H121" s="1">
        <v>0</v>
      </c>
      <c r="I121" s="1">
        <v>0</v>
      </c>
      <c r="J121" s="1" t="s">
        <v>14</v>
      </c>
      <c r="K121" s="2"/>
      <c r="L121" s="5">
        <f>K121*448.88</f>
        <v>0</v>
      </c>
    </row>
    <row r="122" spans="1:12">
      <c r="A122" s="1"/>
      <c r="B122" s="1">
        <v>879586</v>
      </c>
      <c r="C122" s="1" t="s">
        <v>431</v>
      </c>
      <c r="D122" s="1" t="s">
        <v>432</v>
      </c>
      <c r="E122" s="3" t="s">
        <v>433</v>
      </c>
      <c r="F122" s="1" t="s">
        <v>434</v>
      </c>
      <c r="G122" s="1">
        <v>0</v>
      </c>
      <c r="H122" s="1">
        <v>0</v>
      </c>
      <c r="I122" s="1">
        <v>0</v>
      </c>
      <c r="J122" s="1" t="s">
        <v>14</v>
      </c>
      <c r="K122" s="2"/>
      <c r="L122" s="5">
        <f>K122*188.60</f>
        <v>0</v>
      </c>
    </row>
    <row r="123" spans="1:12">
      <c r="A123" s="1"/>
      <c r="B123" s="1">
        <v>879587</v>
      </c>
      <c r="C123" s="1" t="s">
        <v>435</v>
      </c>
      <c r="D123" s="1" t="s">
        <v>436</v>
      </c>
      <c r="E123" s="3" t="s">
        <v>437</v>
      </c>
      <c r="F123" s="1" t="s">
        <v>438</v>
      </c>
      <c r="G123" s="1">
        <v>0</v>
      </c>
      <c r="H123" s="1">
        <v>0</v>
      </c>
      <c r="I123" s="1">
        <v>0</v>
      </c>
      <c r="J123" s="1" t="s">
        <v>14</v>
      </c>
      <c r="K123" s="2"/>
      <c r="L123" s="5">
        <f>K123*333.55</f>
        <v>0</v>
      </c>
    </row>
    <row r="124" spans="1:12">
      <c r="A124" s="1"/>
      <c r="B124" s="1">
        <v>879588</v>
      </c>
      <c r="C124" s="1" t="s">
        <v>439</v>
      </c>
      <c r="D124" s="1" t="s">
        <v>440</v>
      </c>
      <c r="E124" s="3" t="s">
        <v>441</v>
      </c>
      <c r="F124" s="1" t="s">
        <v>434</v>
      </c>
      <c r="G124" s="1">
        <v>0</v>
      </c>
      <c r="H124" s="1">
        <v>0</v>
      </c>
      <c r="I124" s="1">
        <v>0</v>
      </c>
      <c r="J124" s="1" t="s">
        <v>14</v>
      </c>
      <c r="K124" s="2"/>
      <c r="L124" s="5">
        <f>K124*188.60</f>
        <v>0</v>
      </c>
    </row>
    <row r="125" spans="1:12">
      <c r="A125" s="1"/>
      <c r="B125" s="1">
        <v>879589</v>
      </c>
      <c r="C125" s="1" t="s">
        <v>442</v>
      </c>
      <c r="D125" s="1" t="s">
        <v>443</v>
      </c>
      <c r="E125" s="3" t="s">
        <v>444</v>
      </c>
      <c r="F125" s="1" t="s">
        <v>426</v>
      </c>
      <c r="G125" s="1">
        <v>0</v>
      </c>
      <c r="H125" s="1">
        <v>0</v>
      </c>
      <c r="I125" s="1">
        <v>0</v>
      </c>
      <c r="J125" s="1" t="s">
        <v>14</v>
      </c>
      <c r="K125" s="2"/>
      <c r="L125" s="5">
        <f>K125*434.85</f>
        <v>0</v>
      </c>
    </row>
    <row r="126" spans="1:12">
      <c r="A126" s="1"/>
      <c r="B126" s="1">
        <v>879590</v>
      </c>
      <c r="C126" s="1" t="s">
        <v>445</v>
      </c>
      <c r="D126" s="1" t="s">
        <v>446</v>
      </c>
      <c r="E126" s="3" t="s">
        <v>447</v>
      </c>
      <c r="F126" s="1" t="s">
        <v>434</v>
      </c>
      <c r="G126" s="1">
        <v>0</v>
      </c>
      <c r="H126" s="1">
        <v>0</v>
      </c>
      <c r="I126" s="1">
        <v>0</v>
      </c>
      <c r="J126" s="1" t="s">
        <v>14</v>
      </c>
      <c r="K126" s="2"/>
      <c r="L126" s="5">
        <f>K126*188.60</f>
        <v>0</v>
      </c>
    </row>
    <row r="127" spans="1:12">
      <c r="A127" s="1"/>
      <c r="B127" s="1">
        <v>879591</v>
      </c>
      <c r="C127" s="1" t="s">
        <v>448</v>
      </c>
      <c r="D127" s="1" t="s">
        <v>449</v>
      </c>
      <c r="E127" s="3" t="s">
        <v>450</v>
      </c>
      <c r="F127" s="1" t="s">
        <v>451</v>
      </c>
      <c r="G127" s="1">
        <v>0</v>
      </c>
      <c r="H127" s="1">
        <v>0</v>
      </c>
      <c r="I127" s="1">
        <v>0</v>
      </c>
      <c r="J127" s="1" t="s">
        <v>14</v>
      </c>
      <c r="K127" s="2"/>
      <c r="L127" s="5">
        <f>K127*695.13</f>
        <v>0</v>
      </c>
    </row>
    <row r="128" spans="1:12">
      <c r="A128" s="1"/>
      <c r="B128" s="1">
        <v>879592</v>
      </c>
      <c r="C128" s="1" t="s">
        <v>452</v>
      </c>
      <c r="D128" s="1" t="s">
        <v>453</v>
      </c>
      <c r="E128" s="3" t="s">
        <v>454</v>
      </c>
      <c r="F128" s="1" t="s">
        <v>451</v>
      </c>
      <c r="G128" s="1">
        <v>0</v>
      </c>
      <c r="H128" s="1">
        <v>0</v>
      </c>
      <c r="I128" s="1">
        <v>0</v>
      </c>
      <c r="J128" s="1" t="s">
        <v>14</v>
      </c>
      <c r="K128" s="2"/>
      <c r="L128" s="5">
        <f>K128*695.13</f>
        <v>0</v>
      </c>
    </row>
    <row r="129" spans="1:12">
      <c r="A129" s="1"/>
      <c r="B129" s="1">
        <v>879593</v>
      </c>
      <c r="C129" s="1" t="s">
        <v>455</v>
      </c>
      <c r="D129" s="1" t="s">
        <v>456</v>
      </c>
      <c r="E129" s="3" t="s">
        <v>457</v>
      </c>
      <c r="F129" s="1" t="s">
        <v>458</v>
      </c>
      <c r="G129" s="1">
        <v>0</v>
      </c>
      <c r="H129" s="1">
        <v>0</v>
      </c>
      <c r="I129" s="1">
        <v>0</v>
      </c>
      <c r="J129" s="1" t="s">
        <v>14</v>
      </c>
      <c r="K129" s="2"/>
      <c r="L129" s="5">
        <f>K129*246.25</f>
        <v>0</v>
      </c>
    </row>
    <row r="130" spans="1:12">
      <c r="A130" s="1"/>
      <c r="B130" s="1">
        <v>858504</v>
      </c>
      <c r="C130" s="1" t="s">
        <v>459</v>
      </c>
      <c r="D130" s="1" t="s">
        <v>460</v>
      </c>
      <c r="E130" s="3" t="s">
        <v>461</v>
      </c>
      <c r="F130" s="1" t="s">
        <v>462</v>
      </c>
      <c r="G130" s="1">
        <v>0</v>
      </c>
      <c r="H130" s="1">
        <v>0</v>
      </c>
      <c r="I130" s="1">
        <v>0</v>
      </c>
      <c r="J130" s="1" t="s">
        <v>14</v>
      </c>
      <c r="K130" s="2"/>
      <c r="L130" s="5">
        <f>K130*503.15</f>
        <v>0</v>
      </c>
    </row>
    <row r="131" spans="1:12">
      <c r="A131" s="1"/>
      <c r="B131" s="1">
        <v>858505</v>
      </c>
      <c r="C131" s="1" t="s">
        <v>463</v>
      </c>
      <c r="D131" s="1" t="s">
        <v>464</v>
      </c>
      <c r="E131" s="3" t="s">
        <v>465</v>
      </c>
      <c r="F131" s="1" t="s">
        <v>466</v>
      </c>
      <c r="G131" s="1">
        <v>0</v>
      </c>
      <c r="H131" s="1">
        <v>0</v>
      </c>
      <c r="I131" s="1">
        <v>0</v>
      </c>
      <c r="J131" s="1" t="s">
        <v>14</v>
      </c>
      <c r="K131" s="2"/>
      <c r="L131" s="5">
        <f>K131*521.60</f>
        <v>0</v>
      </c>
    </row>
    <row r="132" spans="1:12">
      <c r="A132" s="1"/>
      <c r="B132" s="1">
        <v>858506</v>
      </c>
      <c r="C132" s="1" t="s">
        <v>467</v>
      </c>
      <c r="D132" s="1" t="s">
        <v>468</v>
      </c>
      <c r="E132" s="3" t="s">
        <v>469</v>
      </c>
      <c r="F132" s="1" t="s">
        <v>470</v>
      </c>
      <c r="G132" s="1">
        <v>0</v>
      </c>
      <c r="H132" s="1">
        <v>0</v>
      </c>
      <c r="I132" s="1">
        <v>0</v>
      </c>
      <c r="J132" s="1" t="s">
        <v>14</v>
      </c>
      <c r="K132" s="2"/>
      <c r="L132" s="5">
        <f>K132*169.60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2024-10-23T20:05:49+03:00</dcterms:created>
  <dcterms:modified xsi:type="dcterms:W3CDTF">2024-10-23T20:05:49+03:00</dcterms:modified>
  <dc:title>Untitled Spreadsheet</dc:title>
  <dc:description/>
  <dc:subject/>
  <cp:keywords/>
  <cp:category/>
</cp:coreProperties>
</file>