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<sst xmlns="http://schemas.openxmlformats.org/spreadsheetml/2006/main" uniqueCount="423">
  <si>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</si>
  <si>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</si>
  <si>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</si>
  <si>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</si>
  <si>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</si>
  <si>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</si>
  <si>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</si>
  <si>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</si>
  <si>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</si>
  <si>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</si>
  <si>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GPS-160001</t>
  </si>
  <si>
    <t>BZEN20</t>
  </si>
  <si>
    <t>Гибкая подводка для воды 20см 1/2 ВН-ВН нержавейка в СИЛИКОН покрытии (150шт)</t>
  </si>
  <si>
    <t>92.88 руб.</t>
  </si>
  <si>
    <t>&gt;100</t>
  </si>
  <si>
    <t>шт</t>
  </si>
  <si>
    <t>GPS-160002</t>
  </si>
  <si>
    <t>BZEN30</t>
  </si>
  <si>
    <t>Гибкая подводка для воды 30см 1/2 ВН-ВН нержавейка в СИЛИКОН покрытии (150шт)</t>
  </si>
  <si>
    <t>104.03 руб.</t>
  </si>
  <si>
    <t>GPS-160003</t>
  </si>
  <si>
    <t>BZEN40</t>
  </si>
  <si>
    <t>Гибкая подводка для воды 40см 1/2 ВН-ВН нержавейка в СИЛИКОН покрытии (150шт)</t>
  </si>
  <si>
    <t>117.03 руб.</t>
  </si>
  <si>
    <t>GPS-160004</t>
  </si>
  <si>
    <t>BZEN50</t>
  </si>
  <si>
    <t>Гибкая подводка для воды 50см 1/2 ВН-ВН нержавейка в СИЛИКОН покрытии (150шт)</t>
  </si>
  <si>
    <t>128.17 руб.</t>
  </si>
  <si>
    <t>GPS-160005</t>
  </si>
  <si>
    <t>BZEN60</t>
  </si>
  <si>
    <t>Гибкая подводка для воды 60см 1/2 ВН-ВН нержавейка в СИЛИКОН покрытии (150шт)</t>
  </si>
  <si>
    <t>139.32 руб.</t>
  </si>
  <si>
    <t>GPS-160006</t>
  </si>
  <si>
    <t>BZEN80</t>
  </si>
  <si>
    <t>Гибкая подводка для воды 80см 1/2 ВН-ВН нержавейка в СИЛИКОН покрытии (100шт)</t>
  </si>
  <si>
    <t>161.61 руб.</t>
  </si>
  <si>
    <t>&gt;50</t>
  </si>
  <si>
    <t>GPS-160007</t>
  </si>
  <si>
    <t>BZEN100</t>
  </si>
  <si>
    <t>Гибкая подводка для воды 100см 1/2 ВН-ВН нержавейка в СИЛИКОН покрытии (100шт)</t>
  </si>
  <si>
    <t>183.90 руб.</t>
  </si>
  <si>
    <t>&gt;10</t>
  </si>
  <si>
    <t>GPS-160008</t>
  </si>
  <si>
    <t>BZEN120</t>
  </si>
  <si>
    <t>Гибкая подводка для воды 120см 1/2 ВН-ВН нержавейка в СИЛИКОН покрытии (50шт)</t>
  </si>
  <si>
    <t>208.05 руб.</t>
  </si>
  <si>
    <t>GPS-160009</t>
  </si>
  <si>
    <t>BZEN150</t>
  </si>
  <si>
    <t>Гибкая подводка для воды 150см 1/2 ВН-ВН нержавейка в СИЛИКОН покрытии (50шт)</t>
  </si>
  <si>
    <t>241.49 руб.</t>
  </si>
  <si>
    <t>&gt;25</t>
  </si>
  <si>
    <t>GPS-160010</t>
  </si>
  <si>
    <t>BZEN200</t>
  </si>
  <si>
    <t>Гибкая подводка для воды 200см 1/2 ВН-ВН нержавейка в СИЛИКОН покрытии (50шт)</t>
  </si>
  <si>
    <t>299.07 руб.</t>
  </si>
  <si>
    <t>GPS-160013</t>
  </si>
  <si>
    <t>BZEW20</t>
  </si>
  <si>
    <t>Гибкая подводка для воды 20см 1/2 ВН-НАР нержавейка в СИЛИКОН покрытии (150шт)</t>
  </si>
  <si>
    <t>94.74 руб.</t>
  </si>
  <si>
    <t>GPS-160014</t>
  </si>
  <si>
    <t>BZEW30</t>
  </si>
  <si>
    <t>Гибкая подводка для воды 30см 1/2 ВН-НАР нержавейка в СИЛИКОН покрытии (150шт)</t>
  </si>
  <si>
    <t>105.88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</si>
  <si>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</si>
  <si>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</si>
  <si>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</si>
  <si>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</si>
  <si>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</si>
  <si>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</si>
  <si>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130.03 руб.</t>
  </si>
  <si>
    <t>GPS-160017</t>
  </si>
  <si>
    <t>BZEW60</t>
  </si>
  <si>
    <t>Гибкая подводка для воды 60см 1/2 ВН-НАР нержавейка в СИЛИКОН покрытии (150шт)</t>
  </si>
  <si>
    <t>141.18 руб.</t>
  </si>
  <si>
    <t>GPS-160018</t>
  </si>
  <si>
    <t>BZEW80</t>
  </si>
  <si>
    <t>Гибкая подводка для воды 80см 1/2 ВН-НАР нержавейка в СИЛИКОН покрытии (100шт)</t>
  </si>
  <si>
    <t>163.47 руб.</t>
  </si>
  <si>
    <t>GPS-160019</t>
  </si>
  <si>
    <t>BZEW100</t>
  </si>
  <si>
    <t>Гибкая подводка для воды 100см 1/2 ВН-НАР нержавейка в СИЛИКОН покрытии (100шт)</t>
  </si>
  <si>
    <t>185.76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</si>
  <si>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</si>
  <si>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</si>
  <si>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</si>
  <si>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</si>
  <si>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</si>
  <si>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</si>
  <si>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243.35 руб.</t>
  </si>
  <si>
    <t>GPS-160022</t>
  </si>
  <si>
    <t>BZEW200</t>
  </si>
  <si>
    <t>Гибкая подводка для воды 200см 1/2 ВН-НАР нержавейка в СИЛИКОН покрытии (50шт)</t>
  </si>
  <si>
    <t>GPS-180001</t>
  </si>
  <si>
    <t>VP30FF</t>
  </si>
  <si>
    <t>Подводка PEX для воды  30см г. г.  "VER-PRO" (330/10шт)</t>
  </si>
  <si>
    <t>148.61 руб.</t>
  </si>
  <si>
    <t>GPS-180003</t>
  </si>
  <si>
    <t>VP40FF</t>
  </si>
  <si>
    <t>Подводка PEX для воды  40см г. г.  "VER-PRO" (270/10шт)</t>
  </si>
  <si>
    <t>159.75 руб.</t>
  </si>
  <si>
    <t>GPS-180005</t>
  </si>
  <si>
    <t>VP50FF</t>
  </si>
  <si>
    <t>Подводка PEX для воды  50см г. г.  "VER-PRO" (210/10шт)</t>
  </si>
  <si>
    <t>172.76 руб.</t>
  </si>
  <si>
    <t>GPS-180007</t>
  </si>
  <si>
    <t>VP60FF</t>
  </si>
  <si>
    <t>Подводка PEX для воды  60см г. г.  "VER-PRO" (180/10шт)</t>
  </si>
  <si>
    <t>GPS-180009</t>
  </si>
  <si>
    <t>VP80FF</t>
  </si>
  <si>
    <t>Подводка PEX для воды  80см г. г.  "VER-PRO" (130/10шт)</t>
  </si>
  <si>
    <t>209.91 руб.</t>
  </si>
  <si>
    <t>GPS-180011</t>
  </si>
  <si>
    <t>VP100FF</t>
  </si>
  <si>
    <t>Подводка PEX для воды  100см г. г.  "VER-PRO" (100/10шт)</t>
  </si>
  <si>
    <t>234.06 руб.</t>
  </si>
  <si>
    <t>GPS-180013</t>
  </si>
  <si>
    <t>VP120FF</t>
  </si>
  <si>
    <t>Подводка PEX для воды  120см г. г.  "VER-PRO" (90/10шт)</t>
  </si>
  <si>
    <t>260.06 руб.</t>
  </si>
  <si>
    <t>GPS-180015</t>
  </si>
  <si>
    <t>VP150FF</t>
  </si>
  <si>
    <t>Подводка PEX для воды  150см г. г.  "VER-PRO" (70/10шт)</t>
  </si>
  <si>
    <t>295.36 руб.</t>
  </si>
  <si>
    <t>GPS-180017</t>
  </si>
  <si>
    <t>VP200FF</t>
  </si>
  <si>
    <t>Подводка PEX для воды  200см г. г.  "VER-PRO" (50/10шт)</t>
  </si>
  <si>
    <t>358.52 руб.</t>
  </si>
  <si>
    <t>GPS-180002</t>
  </si>
  <si>
    <t>VP30FM</t>
  </si>
  <si>
    <t>Подводка PEX для воды  30см г. M.  "VER-PRO" (330/10шт)</t>
  </si>
  <si>
    <t>152.32 руб.</t>
  </si>
  <si>
    <t>GPS-180004</t>
  </si>
  <si>
    <t>VP40FM</t>
  </si>
  <si>
    <t>Подводка PEX для воды  40см г. M.  "VER-PRO" (270/10шт)</t>
  </si>
  <si>
    <t>165.33 руб.</t>
  </si>
  <si>
    <t>GPS-180006</t>
  </si>
  <si>
    <t>VP50FM</t>
  </si>
  <si>
    <t>Подводка PEX для воды  50см г. M.  "VER-PRO" (210/10шт)</t>
  </si>
  <si>
    <t>176.47 руб.</t>
  </si>
  <si>
    <t>GPS-180008</t>
  </si>
  <si>
    <t>VP60FM</t>
  </si>
  <si>
    <t>Подводка PEX для воды  60см г. M.  "VER-PRO" (180/10шт)</t>
  </si>
  <si>
    <t>189.48 руб.</t>
  </si>
  <si>
    <t>GPS-180010</t>
  </si>
  <si>
    <t>VP80FM</t>
  </si>
  <si>
    <t>Подводка PEX для воды  80см г. M.  "VER-PRO" (130/10шт)</t>
  </si>
  <si>
    <t>213.62 руб.</t>
  </si>
  <si>
    <t>GPS-180012</t>
  </si>
  <si>
    <t>VP100FM</t>
  </si>
  <si>
    <t>Подводка PEX для воды  100см г. M.  "VER-PRO" (100/10шт)</t>
  </si>
  <si>
    <t>237.77 руб.</t>
  </si>
  <si>
    <t>GPS-180014</t>
  </si>
  <si>
    <t>VP120FM</t>
  </si>
  <si>
    <t>Подводка PEX для воды  120см г. M.  "VER-PRO" (90/10шт)</t>
  </si>
  <si>
    <t>263.78 руб.</t>
  </si>
  <si>
    <t>GPS-180016</t>
  </si>
  <si>
    <t>VP150FM</t>
  </si>
  <si>
    <t>Подводка PEX для воды  150см г. M.  "VER-PRO" (70/10шт)</t>
  </si>
  <si>
    <t>GPS-180018</t>
  </si>
  <si>
    <t>VP200FM</t>
  </si>
  <si>
    <t>Подводка PEX для воды  200см г. M.  "VER-PRO" (50/10шт)</t>
  </si>
  <si>
    <t>317.65 руб.</t>
  </si>
  <si>
    <t>SCH-100112</t>
  </si>
  <si>
    <t>Гибкая подводка для воды 30см 1/2 ВН-ВН нержавейка в СИЛИКОН покрытии (100шт)</t>
  </si>
  <si>
    <t>107.07 руб.</t>
  </si>
  <si>
    <t>SCH-100113</t>
  </si>
  <si>
    <t>Гибкая подводка для воды 40см 1/2 ВН-ВН нержавейка в СИЛИКОН покрытии (100шт)</t>
  </si>
  <si>
    <t>116.38 руб.</t>
  </si>
  <si>
    <t>SCH-100114</t>
  </si>
  <si>
    <t>Гибкая подводка для воды 50см 1/2 ВН-ВН нержавейка в СИЛИКОН покрытии (100шт)</t>
  </si>
  <si>
    <t>125.69 руб.</t>
  </si>
  <si>
    <t>SCH-100115</t>
  </si>
  <si>
    <t>Гибкая подводка для воды 60см 1/2 ВН-ВН нержавейка в СИЛИКОН покрытии (100шт)</t>
  </si>
  <si>
    <t>135.00 руб.</t>
  </si>
  <si>
    <t>SCH-100116</t>
  </si>
  <si>
    <t>155.95 руб.</t>
  </si>
  <si>
    <t>SCH-100117</t>
  </si>
  <si>
    <t>174.57 руб.</t>
  </si>
  <si>
    <t>SCH-100118</t>
  </si>
  <si>
    <t>Гибкая подводка для воды 120см 1/2 ВН-ВН нержавейка в СИЛИКОН покрытии (100шт)</t>
  </si>
  <si>
    <t>193.19 руб.</t>
  </si>
  <si>
    <t>SCH-100119</t>
  </si>
  <si>
    <t>Гибкая подводка для воды 150см 1/2 ВН-ВН нержавейка в СИЛИКОН покрытии (100шт)</t>
  </si>
  <si>
    <t>223.45 руб.</t>
  </si>
  <si>
    <t>SCH-100120</t>
  </si>
  <si>
    <t>270.00 руб.</t>
  </si>
  <si>
    <t>SCH-100121</t>
  </si>
  <si>
    <t>Гибкая подводка для воды 250см 1/2 ВН-ВН нержавейка в СИЛИКОН покрытии (50шт)</t>
  </si>
  <si>
    <t>321.21 руб.</t>
  </si>
  <si>
    <t>SCH-100122</t>
  </si>
  <si>
    <t>Гибкая подводка для воды 300см 1/2 ВН-ВН нержавейка в СИЛИКОН покрытии (50шт)</t>
  </si>
  <si>
    <t>367.76 руб.</t>
  </si>
  <si>
    <t>SCH-100123</t>
  </si>
  <si>
    <t>Гибкая подводка для воды 350см 1/2 ВН-ВН нержавейка в СИЛИКОН покрытии (20шт)</t>
  </si>
  <si>
    <t>430.61 руб.</t>
  </si>
  <si>
    <t>SCH-100124</t>
  </si>
  <si>
    <t>Гибкая подводка для воды 400см 1/2 ВН-ВН нержавейка в СИЛИКОН покрытии (20шт)</t>
  </si>
  <si>
    <t>488.80 руб.</t>
  </si>
  <si>
    <t>SCH-100125</t>
  </si>
  <si>
    <t>Гибкая подводка для воды 450см 1/2 ВН-ВН нержавейка в СИЛИКОН покрытии (20шт)</t>
  </si>
  <si>
    <t>0.00 руб.</t>
  </si>
  <si>
    <t>SCH-100126</t>
  </si>
  <si>
    <t>Гибкая подводка для воды 500см 1/2 ВН-ВН нержавейка в СИЛИКОН покрытии (20шт)</t>
  </si>
  <si>
    <t>SCH-100127</t>
  </si>
  <si>
    <t>Гибкая подводка для воды 30см 1/2 ВН-НАР нержавейка в СИЛИКОН покрытии (100шт)</t>
  </si>
  <si>
    <t>128.02 руб.</t>
  </si>
  <si>
    <t>SCH-100128</t>
  </si>
  <si>
    <t>Гибкая подводка для воды 40см 1/2 ВН-НАР нержавейка в СИЛИКОН покрытии (100шт)</t>
  </si>
  <si>
    <t>137.33 руб.</t>
  </si>
  <si>
    <t>SCH-100129</t>
  </si>
  <si>
    <t>Гибкая подводка для воды 50см 1/2 ВН-НАР нержавейка в СИЛИКОН покрытии (100шт)</t>
  </si>
  <si>
    <t>144.31 руб.</t>
  </si>
  <si>
    <t>SCH-100130</t>
  </si>
  <si>
    <t>Гибкая подводка для воды 60см 1/2 ВН-НАР нержавейка в СИЛИКОН покрытии (100шт)</t>
  </si>
  <si>
    <t>SCH-100131</t>
  </si>
  <si>
    <t>SCH-100132</t>
  </si>
  <si>
    <t>195.52 руб.</t>
  </si>
  <si>
    <t>SCH-100133</t>
  </si>
  <si>
    <t>Гибкая подводка для воды 120см 1/2 ВН-НАР нержавейка в СИЛИКОН покрытии (100шт)</t>
  </si>
  <si>
    <t>211.81 руб.</t>
  </si>
  <si>
    <t>SCH-100134</t>
  </si>
  <si>
    <t>Гибкая подводка для воды 150см 1/2 ВН-НАР нержавейка в СИЛИКОН покрытии (100шт)</t>
  </si>
  <si>
    <t>242.07 руб.</t>
  </si>
  <si>
    <t>SCH-100135</t>
  </si>
  <si>
    <t>290.95 руб.</t>
  </si>
  <si>
    <t>SCH-100136</t>
  </si>
  <si>
    <t>Гибкая подводка для воды 250см 1/2 ВН-НАР нержавейка в СИЛИКОН покрытии (50шт)</t>
  </si>
  <si>
    <t>339.83 руб.</t>
  </si>
  <si>
    <t>SCH-100137</t>
  </si>
  <si>
    <t>Гибкая подводка для воды 300см 1/2 ВН-НАР нержавейка в СИЛИКОН покрытии (50шт)</t>
  </si>
  <si>
    <t>388.71 руб.</t>
  </si>
  <si>
    <t>SCH-100138</t>
  </si>
  <si>
    <t>Гибкая подводка для воды 350см 1/2 ВН-НАР нержавейка в СИЛИКОН покрытии (20шт)</t>
  </si>
  <si>
    <t>SCH-100139</t>
  </si>
  <si>
    <t>Гибкая подводка для воды 400см 1/2 ВН-НАР нержавейка в СИЛИКОН покрытии (20шт)</t>
  </si>
  <si>
    <t>SCH-100140</t>
  </si>
  <si>
    <t>Гибкая подводка для воды 450см 1/2 ВН-НАР нержавейка в СИЛИКОН покрытии (20шт)</t>
  </si>
  <si>
    <t>SCH-100141</t>
  </si>
  <si>
    <t>Гибкая подводка для воды 500см 1/2 ВН-НАР нержавейка в СИЛИКОН покрытии (20шт)</t>
  </si>
  <si>
    <t>VLC-1212001</t>
  </si>
  <si>
    <t>VTf.001.IS.0404030</t>
  </si>
  <si>
    <t>г/п для воды 1/2" 30см вн.-вн. Гайка-Н.сталь/ниппель-Н.сталь  (10 /300шт)</t>
  </si>
  <si>
    <t>160.00 руб.</t>
  </si>
  <si>
    <t>VLC-1212002</t>
  </si>
  <si>
    <t>VTf.001.IS.0404040</t>
  </si>
  <si>
    <t>г/п для воды 1/2" 40см вн.-вн. Гайка-Н.сталь/ниппель-Н.сталь  (10 /230шт)</t>
  </si>
  <si>
    <t>186.00 руб.</t>
  </si>
  <si>
    <t>VLC-1212003</t>
  </si>
  <si>
    <t>VTf.001.IS.0404050</t>
  </si>
  <si>
    <t>г/п для воды 1/2" 50см вн.-вн. Гайка-Н.сталь/ниппель-Н.сталь  (10 /200шт)</t>
  </si>
  <si>
    <t>201.00 руб.</t>
  </si>
  <si>
    <t>VLC-1212004</t>
  </si>
  <si>
    <t>VTf.001.IS.0404060</t>
  </si>
  <si>
    <t>г/п для воды 1/2" 60см вн.-вн. Гайка-Н.сталь/ниппель-Н.сталь  (10 /170шт)</t>
  </si>
  <si>
    <t>198.00 руб.</t>
  </si>
  <si>
    <t>&gt;500</t>
  </si>
  <si>
    <t>VLC-1212005</t>
  </si>
  <si>
    <t>VTf.001.IS.0404080</t>
  </si>
  <si>
    <t>г/п для воды 1/2" 80см вн.-вн. Гайка-Н.сталь/ниппель-Н.сталь  (10 /120шт)</t>
  </si>
  <si>
    <t>248.00 руб.</t>
  </si>
  <si>
    <t>VLC-1212006</t>
  </si>
  <si>
    <t>VTf.001.IS.0404100</t>
  </si>
  <si>
    <t>г/п для воды 1/2" 100см вн.-вн. Гайка-Н.сталь/ниппель-Н.сталь  (10 /100шт)</t>
  </si>
  <si>
    <t>277.00 руб.</t>
  </si>
  <si>
    <t>VLC-1212007</t>
  </si>
  <si>
    <t>VTf.001.IS.0404120</t>
  </si>
  <si>
    <t>г/п для воды 1/2" 120см вн.-вн. Гайка-Н.сталь/ниппель-Н.сталь   (10 /80шт)</t>
  </si>
  <si>
    <t>266.00 руб.</t>
  </si>
  <si>
    <t>VLC-1212008</t>
  </si>
  <si>
    <t>VTf.001.IS.0404150</t>
  </si>
  <si>
    <t>г/п для воды 1/2" 150см вн.-вн. Гайка-Н.сталь/ниппель-Н.сталь   (10 /70шт)</t>
  </si>
  <si>
    <t>336.00 руб.</t>
  </si>
  <si>
    <t>VLC-1212009</t>
  </si>
  <si>
    <t>VTf.001.IS.0404200</t>
  </si>
  <si>
    <t>г/п для воды 1/2" 200см вн.-вн. Гайка-Н.сталь/ниппель-Н.сталь    (10 /50шт)</t>
  </si>
  <si>
    <t>361.00 руб.</t>
  </si>
  <si>
    <t>VLC-1212010</t>
  </si>
  <si>
    <t>VTf.001.IS.0404250</t>
  </si>
  <si>
    <t>г/п для воды 1/2" 250см вн.-вн. Гайка-Н.сталь/ниппель-Н.сталь  (10 /40шт)</t>
  </si>
  <si>
    <t>440.00 руб.</t>
  </si>
  <si>
    <t>VLC-1212011</t>
  </si>
  <si>
    <t>VTf.001.IS.0404300</t>
  </si>
  <si>
    <t>г/п для воды 1/2" 300см вн.-вн. Гайка-Н.сталь/ниппель-Н.сталь  (10 /30шт)</t>
  </si>
  <si>
    <t>498.00 руб.</t>
  </si>
  <si>
    <t>VLC-1212012</t>
  </si>
  <si>
    <t>VTf.002.IS.0404030</t>
  </si>
  <si>
    <t>г/п для воды 1/2" 30см вн.-нар. Гайка-Н.сталь/ниппель-Н.сталь  (10 /300шт)</t>
  </si>
  <si>
    <t>180.00 руб.</t>
  </si>
  <si>
    <t>VLC-1212013</t>
  </si>
  <si>
    <t>VTf.002.IS.0404040</t>
  </si>
  <si>
    <t>г/п для воды 1/2" 40см вн.-нар. Гайка-Н.сталь/ниппель-Н.сталь  (10 /230шт)</t>
  </si>
  <si>
    <t>194.00 руб.</t>
  </si>
  <si>
    <t>VLC-1212014</t>
  </si>
  <si>
    <t>VTf.002.IS.0404050</t>
  </si>
  <si>
    <t>г/п для воды 1/2" 50см вн.-нар. Гайка-Н.сталь/ниппель-Н.сталь  (10 /200шт)</t>
  </si>
  <si>
    <t>VLC-1212015</t>
  </si>
  <si>
    <t>VTf.002.IS.0404060</t>
  </si>
  <si>
    <t>г/п для воды 1/2" 60см вн.-нар. Гайка-Н.сталь/ниппель-Н.сталь   (10 /120шт)</t>
  </si>
  <si>
    <t>210.00 руб.</t>
  </si>
  <si>
    <t>VLC-1212016</t>
  </si>
  <si>
    <t>VTf.002.IS.0404080</t>
  </si>
  <si>
    <t>г/п для воды 1/2" 80см вн.-нар. Гайка-Н.сталь/ниппель-Н.сталь  (10 /120шт)</t>
  </si>
  <si>
    <t>232.00 руб.</t>
  </si>
  <si>
    <t>VLC-1212017</t>
  </si>
  <si>
    <t>VTf.002.IS.0404100</t>
  </si>
  <si>
    <t>г/п для воды 1/2" 100см вн.-нар. Гайка-Н.сталь/ниппель-Н.сталь  (10 /100шт)</t>
  </si>
  <si>
    <t>261.00 руб.</t>
  </si>
  <si>
    <t>VLC-1212018</t>
  </si>
  <si>
    <t>VTf.002.IS.0404120</t>
  </si>
  <si>
    <t>г/п для воды 1/2" 120см вн.-нар. Гайка-Н.сталь/ниппель-Н.сталь (10 /80шт)</t>
  </si>
  <si>
    <t>274.00 руб.</t>
  </si>
  <si>
    <t>VLC-1212019</t>
  </si>
  <si>
    <t>VTf.002.IS.0404150</t>
  </si>
  <si>
    <t>г/п для воды 1/2" 150см вн.-нар. Гайка-Н.сталь/ниппель-Н.сталь (10 /70шт)</t>
  </si>
  <si>
    <t>307.00 руб.</t>
  </si>
  <si>
    <t>VLC-1212020</t>
  </si>
  <si>
    <t>VTf.002.IS.0404200</t>
  </si>
  <si>
    <t>г/п для воды 1/2" 200см вн.-нар. Гайка-Н.сталь/ниппель-Н.сталь (10 /50шт)</t>
  </si>
  <si>
    <t>392.00 руб.</t>
  </si>
  <si>
    <t>VLC-1212021</t>
  </si>
  <si>
    <t>VTf.002.IS.0404250</t>
  </si>
  <si>
    <t>г/п для воды 1/2" 250см вн.-нар. Гайка-Н.сталь/ниппель-Н.сталь  (10 /40шт)</t>
  </si>
  <si>
    <t>458.00 руб.</t>
  </si>
  <si>
    <t>VLC-1212022</t>
  </si>
  <si>
    <t>VTf.002.IS.0404300</t>
  </si>
  <si>
    <t>г/п для воды 1/2" 300см вн.-нар. Гайка-Н.сталь/ниппель-Н.сталь (10 /30шт)</t>
  </si>
  <si>
    <t>507.00 руб.</t>
  </si>
  <si>
    <t>GPS-110001</t>
  </si>
  <si>
    <t>BZN20</t>
  </si>
  <si>
    <t>Подводка для воды 20см 1/2 в-в</t>
  </si>
  <si>
    <t>87.31 руб.</t>
  </si>
  <si>
    <t>GPS-110002</t>
  </si>
  <si>
    <t>BZN30</t>
  </si>
  <si>
    <t>Подводка для воды 30см 1/2 в-в</t>
  </si>
  <si>
    <t>98.45 руб.</t>
  </si>
  <si>
    <t>GPS-110003</t>
  </si>
  <si>
    <t>BZN40</t>
  </si>
  <si>
    <t>Подводка для воды 40см 1/2 в-в</t>
  </si>
  <si>
    <t>109.60 руб.</t>
  </si>
  <si>
    <t>GPS-110004</t>
  </si>
  <si>
    <t>BZN50</t>
  </si>
  <si>
    <t>Подводка для воды 50см 1/2 в-в</t>
  </si>
  <si>
    <t>118.89 руб.</t>
  </si>
  <si>
    <t>GPS-110005</t>
  </si>
  <si>
    <t>BZN60</t>
  </si>
  <si>
    <t>Подводка для воды 60см 1/2 в-в</t>
  </si>
  <si>
    <t>GPS-110006</t>
  </si>
  <si>
    <t>BZN80</t>
  </si>
  <si>
    <t>Подводка для воды 80см 1/2 в-в</t>
  </si>
  <si>
    <t>GPS-110007</t>
  </si>
  <si>
    <t>BZN100</t>
  </si>
  <si>
    <t>Подводка для воды 100см 1/2 в-в</t>
  </si>
  <si>
    <t>169.04 руб.</t>
  </si>
  <si>
    <t>GPS-110008</t>
  </si>
  <si>
    <t>BZN120</t>
  </si>
  <si>
    <t>Подводка для воды 120см 1/2 в-в</t>
  </si>
  <si>
    <t>191.33 руб.</t>
  </si>
  <si>
    <t>GPS-110009</t>
  </si>
  <si>
    <t>BZN150</t>
  </si>
  <si>
    <t>Подводка для воды 150см 1/2 в-в</t>
  </si>
  <si>
    <t>221.05 руб.</t>
  </si>
  <si>
    <t>GPS-110011</t>
  </si>
  <si>
    <t>BZN200</t>
  </si>
  <si>
    <t>Подводка для воды 200см 1/2 в-в</t>
  </si>
  <si>
    <t>271.21 руб.</t>
  </si>
  <si>
    <t>GPS-110013</t>
  </si>
  <si>
    <t>BZN300</t>
  </si>
  <si>
    <t>Подводка для воды 300см 1/2 в-в</t>
  </si>
  <si>
    <t>371.52 руб.</t>
  </si>
  <si>
    <t>GPS-110015</t>
  </si>
  <si>
    <t>BZN400</t>
  </si>
  <si>
    <t>Подводка для воды 400см 1/2 в-в</t>
  </si>
  <si>
    <t>473.69 руб.</t>
  </si>
  <si>
    <t>GPS-110031</t>
  </si>
  <si>
    <t>BZN500</t>
  </si>
  <si>
    <t>Подводка для воды 500см 1/2 в-в</t>
  </si>
  <si>
    <t>572.14 руб.</t>
  </si>
  <si>
    <t>GPS-110016</t>
  </si>
  <si>
    <t>BZW20</t>
  </si>
  <si>
    <t>Подводка для воды 20см 1/2 в-н</t>
  </si>
  <si>
    <t>91.02 руб.</t>
  </si>
  <si>
    <t>GPS-110017</t>
  </si>
  <si>
    <t>BZW30</t>
  </si>
  <si>
    <t>Подводка для воды 30см 1/2 в-н</t>
  </si>
  <si>
    <t>100.31 руб.</t>
  </si>
  <si>
    <t>GPS-110018</t>
  </si>
  <si>
    <t>BZW40</t>
  </si>
  <si>
    <t>Подводка для воды 40см 1/2 в-н</t>
  </si>
  <si>
    <t>111.46 руб.</t>
  </si>
  <si>
    <t>GPS-110019</t>
  </si>
  <si>
    <t>BZW50</t>
  </si>
  <si>
    <t>Подводка для воды 50см 1/2 в-н</t>
  </si>
  <si>
    <t>120.74 руб.</t>
  </si>
  <si>
    <t>GPS-110020</t>
  </si>
  <si>
    <t>BZW60</t>
  </si>
  <si>
    <t>Подводка для воды 60см 1/2 в-н</t>
  </si>
  <si>
    <t>GPS-110021</t>
  </si>
  <si>
    <t>BZW80</t>
  </si>
  <si>
    <t>Подводка для воды 80см 1/2 в-н</t>
  </si>
  <si>
    <t>150.47 руб.</t>
  </si>
  <si>
    <t>GPS-110022</t>
  </si>
  <si>
    <t>BZW100</t>
  </si>
  <si>
    <t>Подводка для воды 100см 1/2 в-н</t>
  </si>
  <si>
    <t>170.90 руб.</t>
  </si>
  <si>
    <t>GPS-110023</t>
  </si>
  <si>
    <t>BZW120</t>
  </si>
  <si>
    <t>Подводка для воды 120см 1/2 в-н</t>
  </si>
  <si>
    <t>GPS-110024</t>
  </si>
  <si>
    <t>BZW150</t>
  </si>
  <si>
    <t>Подводка для воды 150см 1/2 в-н</t>
  </si>
  <si>
    <t>GPS-110026</t>
  </si>
  <si>
    <t>BZW200</t>
  </si>
  <si>
    <t>Подводка для воды 200см 1/2 в-н</t>
  </si>
  <si>
    <t>273.07 руб.</t>
  </si>
  <si>
    <t>GPS-110028</t>
  </si>
  <si>
    <t>BZW300</t>
  </si>
  <si>
    <t>Подводка для воды 300см 1/2 в-н</t>
  </si>
  <si>
    <t>GPS-110030</t>
  </si>
  <si>
    <t>BZW400</t>
  </si>
  <si>
    <t>Подводка для воды 400см 1/2 в-н</t>
  </si>
  <si>
    <t>GPS-110032</t>
  </si>
  <si>
    <t>BZW500</t>
  </si>
  <si>
    <t>Подводка для воды 500см 1/2 в-н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</si>
</sst>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b52f83_7c9e_11ea_8111_003048fd731b_365b9be6_0312_11ef_a5a4_047c1617b1431.jpeg"/><Relationship Id="rId2" Type="http://schemas.openxmlformats.org/officeDocument/2006/relationships/image" Target="../media/64b52f85_7c9e_11ea_8111_003048fd731b_365b9be7_0312_11ef_a5a4_047c1617b1432.jpeg"/><Relationship Id="rId3" Type="http://schemas.openxmlformats.org/officeDocument/2006/relationships/image" Target="../media/41ead0bb_2fce_11ee_a48d_047c1617b143_3d7c06aa_0312_11ef_a5a4_047c1617b1433.jpeg"/><Relationship Id="rId4" Type="http://schemas.openxmlformats.org/officeDocument/2006/relationships/image" Target="../media/13024ec2_2fe4_11ee_a48d_047c1617b143_3d7c06ac_0312_11ef_a5a4_047c1617b1434.jpeg"/><Relationship Id="rId5" Type="http://schemas.openxmlformats.org/officeDocument/2006/relationships/image" Target="../media/2e019e68_86a6_11e9_8101_003048fd731b_0e51a37f_27b2_11ed_a30e_00259070b4875.jpeg"/><Relationship Id="rId6" Type="http://schemas.openxmlformats.org/officeDocument/2006/relationships/image" Target="../media/2e019e94_86a6_11e9_8101_003048fd731b_3d7c06ce_0312_11ef_a5a4_047c1617b1436.jpeg"/><Relationship Id="rId7" Type="http://schemas.openxmlformats.org/officeDocument/2006/relationships/image" Target="../media/2e019ec0_86a6_11e9_8101_003048fd731b_ac993dba_476f_11ea_810f_003048fd731b7.jpeg"/><Relationship Id="rId8" Type="http://schemas.openxmlformats.org/officeDocument/2006/relationships/image" Target="../media/2e019ede_86a6_11e9_8101_003048fd731b_ac993dbb_476f_11ea_810f_003048fd731b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" name="Image_386" descr="Image_38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" name="Image_387" descr="Image_38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" name="Image_388" descr="Image_38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" name="Image_389" descr="Image_38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5" name="Image_390" descr="Image_39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6" name="Image_391" descr="Image_39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7" name="Image_392" descr="Image_39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8" name="Image_393" descr="Image_39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SUM(J2:J117)</f>
        <v>0</v>
      </c>
      <c r="K1" s="4" t="s">
        <v>9</v>
      </c>
      <c r="L1" s="5"/>
    </row>
    <row r="2" spans="1:12">
      <c r="A2" s="1"/>
      <c r="B2" s="1">
        <v>824824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K2*92.88</f>
        <v>0</v>
      </c>
    </row>
    <row r="3" spans="1:12">
      <c r="A3" s="1"/>
      <c r="B3" s="1">
        <v>824825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K3*104.03</f>
        <v>0</v>
      </c>
    </row>
    <row r="4" spans="1:12">
      <c r="A4" s="1"/>
      <c r="B4" s="1">
        <v>824826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K4*117.03</f>
        <v>0</v>
      </c>
    </row>
    <row r="5" spans="1:12">
      <c r="A5" s="1"/>
      <c r="B5" s="1">
        <v>824827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14</v>
      </c>
      <c r="H5" s="1">
        <v>0</v>
      </c>
      <c r="I5" s="1">
        <v>0</v>
      </c>
      <c r="J5" s="1" t="s">
        <v>15</v>
      </c>
      <c r="K5" s="2"/>
      <c r="L5" s="5">
        <f>K5*128.17</f>
        <v>0</v>
      </c>
    </row>
    <row r="6" spans="1:12">
      <c r="A6" s="1"/>
      <c r="B6" s="1">
        <v>824828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14</v>
      </c>
      <c r="H6" s="1">
        <v>0</v>
      </c>
      <c r="I6" s="1">
        <v>0</v>
      </c>
      <c r="J6" s="1" t="s">
        <v>15</v>
      </c>
      <c r="K6" s="2"/>
      <c r="L6" s="5">
        <f>K6*139.32</f>
        <v>0</v>
      </c>
    </row>
    <row r="7" spans="1:12">
      <c r="A7" s="1"/>
      <c r="B7" s="1">
        <v>824829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>
        <v>0</v>
      </c>
      <c r="I7" s="1">
        <v>0</v>
      </c>
      <c r="J7" s="1" t="s">
        <v>15</v>
      </c>
      <c r="K7" s="2"/>
      <c r="L7" s="5">
        <f>K7*161.61</f>
        <v>0</v>
      </c>
    </row>
    <row r="8" spans="1:12">
      <c r="A8" s="1"/>
      <c r="B8" s="1">
        <v>824830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41</v>
      </c>
      <c r="H8" s="1">
        <v>0</v>
      </c>
      <c r="I8" s="1">
        <v>0</v>
      </c>
      <c r="J8" s="1" t="s">
        <v>15</v>
      </c>
      <c r="K8" s="2"/>
      <c r="L8" s="5">
        <f>K8*183.90</f>
        <v>0</v>
      </c>
    </row>
    <row r="9" spans="1:12">
      <c r="A9" s="1"/>
      <c r="B9" s="1">
        <v>824831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36</v>
      </c>
      <c r="H9" s="1">
        <v>0</v>
      </c>
      <c r="I9" s="1">
        <v>0</v>
      </c>
      <c r="J9" s="1" t="s">
        <v>15</v>
      </c>
      <c r="K9" s="2"/>
      <c r="L9" s="5">
        <f>K9*208.05</f>
        <v>0</v>
      </c>
    </row>
    <row r="10" spans="1:12">
      <c r="A10" s="1"/>
      <c r="B10" s="1">
        <v>824832</v>
      </c>
      <c r="C10" s="1" t="s">
        <v>46</v>
      </c>
      <c r="D10" s="1" t="s">
        <v>47</v>
      </c>
      <c r="E10" s="3" t="s">
        <v>48</v>
      </c>
      <c r="F10" s="1" t="s">
        <v>49</v>
      </c>
      <c r="G10" s="1" t="s">
        <v>50</v>
      </c>
      <c r="H10" s="1">
        <v>0</v>
      </c>
      <c r="I10" s="1">
        <v>0</v>
      </c>
      <c r="J10" s="1" t="s">
        <v>15</v>
      </c>
      <c r="K10" s="2"/>
      <c r="L10" s="5">
        <f>K10*241.49</f>
        <v>0</v>
      </c>
    </row>
    <row r="11" spans="1:12">
      <c r="A11" s="1"/>
      <c r="B11" s="1">
        <v>824833</v>
      </c>
      <c r="C11" s="1" t="s">
        <v>51</v>
      </c>
      <c r="D11" s="1" t="s">
        <v>52</v>
      </c>
      <c r="E11" s="3" t="s">
        <v>53</v>
      </c>
      <c r="F11" s="1" t="s">
        <v>54</v>
      </c>
      <c r="G11" s="1">
        <v>0</v>
      </c>
      <c r="H11" s="1">
        <v>0</v>
      </c>
      <c r="I11" s="1">
        <v>0</v>
      </c>
      <c r="J11" s="1" t="s">
        <v>15</v>
      </c>
      <c r="K11" s="2"/>
      <c r="L11" s="5">
        <f>K11*299.07</f>
        <v>0</v>
      </c>
    </row>
    <row r="12" spans="1:12">
      <c r="A12" s="1"/>
      <c r="B12" s="1">
        <v>824834</v>
      </c>
      <c r="C12" s="1" t="s">
        <v>55</v>
      </c>
      <c r="D12" s="1" t="s">
        <v>56</v>
      </c>
      <c r="E12" s="3" t="s">
        <v>57</v>
      </c>
      <c r="F12" s="1" t="s">
        <v>58</v>
      </c>
      <c r="G12" s="1" t="s">
        <v>14</v>
      </c>
      <c r="H12" s="1">
        <v>0</v>
      </c>
      <c r="I12" s="1">
        <v>0</v>
      </c>
      <c r="J12" s="1" t="s">
        <v>15</v>
      </c>
      <c r="K12" s="2"/>
      <c r="L12" s="5">
        <f>K12*94.74</f>
        <v>0</v>
      </c>
    </row>
    <row r="13" spans="1:12">
      <c r="A13" s="1"/>
      <c r="B13" s="1">
        <v>824835</v>
      </c>
      <c r="C13" s="1" t="s">
        <v>59</v>
      </c>
      <c r="D13" s="1" t="s">
        <v>60</v>
      </c>
      <c r="E13" s="3" t="s">
        <v>61</v>
      </c>
      <c r="F13" s="1" t="s">
        <v>62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K13*105.88</f>
        <v>0</v>
      </c>
    </row>
    <row r="14" spans="1:12">
      <c r="A14" s="1"/>
      <c r="B14" s="1">
        <v>824836</v>
      </c>
      <c r="C14" s="1" t="s">
        <v>63</v>
      </c>
      <c r="D14" s="1" t="s">
        <v>64</v>
      </c>
      <c r="E14" s="3" t="s">
        <v>65</v>
      </c>
      <c r="F14" s="1" t="s">
        <v>23</v>
      </c>
      <c r="G14" s="1" t="s">
        <v>14</v>
      </c>
      <c r="H14" s="1">
        <v>0</v>
      </c>
      <c r="I14" s="1">
        <v>0</v>
      </c>
      <c r="J14" s="1" t="s">
        <v>15</v>
      </c>
      <c r="K14" s="2"/>
      <c r="L14" s="5">
        <f>K14*117.03</f>
        <v>0</v>
      </c>
    </row>
    <row r="15" spans="1:12">
      <c r="A15" s="1"/>
      <c r="B15" s="1">
        <v>824837</v>
      </c>
      <c r="C15" s="1" t="s">
        <v>66</v>
      </c>
      <c r="D15" s="1" t="s">
        <v>67</v>
      </c>
      <c r="E15" s="3" t="s">
        <v>68</v>
      </c>
      <c r="F15" s="1" t="s">
        <v>69</v>
      </c>
      <c r="G15" s="1" t="s">
        <v>50</v>
      </c>
      <c r="H15" s="1">
        <v>0</v>
      </c>
      <c r="I15" s="1">
        <v>0</v>
      </c>
      <c r="J15" s="1" t="s">
        <v>15</v>
      </c>
      <c r="K15" s="2"/>
      <c r="L15" s="5">
        <f>K15*130.03</f>
        <v>0</v>
      </c>
    </row>
    <row r="16" spans="1:12">
      <c r="A16" s="1"/>
      <c r="B16" s="1">
        <v>824838</v>
      </c>
      <c r="C16" s="1" t="s">
        <v>70</v>
      </c>
      <c r="D16" s="1" t="s">
        <v>71</v>
      </c>
      <c r="E16" s="3" t="s">
        <v>72</v>
      </c>
      <c r="F16" s="1" t="s">
        <v>73</v>
      </c>
      <c r="G16" s="1" t="s">
        <v>41</v>
      </c>
      <c r="H16" s="1">
        <v>0</v>
      </c>
      <c r="I16" s="1">
        <v>0</v>
      </c>
      <c r="J16" s="1" t="s">
        <v>15</v>
      </c>
      <c r="K16" s="2"/>
      <c r="L16" s="5">
        <f>K16*141.18</f>
        <v>0</v>
      </c>
    </row>
    <row r="17" spans="1:12">
      <c r="A17" s="1"/>
      <c r="B17" s="1">
        <v>824839</v>
      </c>
      <c r="C17" s="1" t="s">
        <v>74</v>
      </c>
      <c r="D17" s="1" t="s">
        <v>75</v>
      </c>
      <c r="E17" s="3" t="s">
        <v>76</v>
      </c>
      <c r="F17" s="1" t="s">
        <v>77</v>
      </c>
      <c r="G17" s="1" t="s">
        <v>41</v>
      </c>
      <c r="H17" s="1">
        <v>0</v>
      </c>
      <c r="I17" s="1">
        <v>0</v>
      </c>
      <c r="J17" s="1" t="s">
        <v>15</v>
      </c>
      <c r="K17" s="2"/>
      <c r="L17" s="5">
        <f>K17*163.47</f>
        <v>0</v>
      </c>
    </row>
    <row r="18" spans="1:12">
      <c r="A18" s="1"/>
      <c r="B18" s="1">
        <v>824840</v>
      </c>
      <c r="C18" s="1" t="s">
        <v>78</v>
      </c>
      <c r="D18" s="1" t="s">
        <v>79</v>
      </c>
      <c r="E18" s="3" t="s">
        <v>80</v>
      </c>
      <c r="F18" s="1" t="s">
        <v>81</v>
      </c>
      <c r="G18" s="1" t="s">
        <v>41</v>
      </c>
      <c r="H18" s="1">
        <v>0</v>
      </c>
      <c r="I18" s="1">
        <v>0</v>
      </c>
      <c r="J18" s="1" t="s">
        <v>15</v>
      </c>
      <c r="K18" s="2"/>
      <c r="L18" s="5">
        <f>K18*185.76</f>
        <v>0</v>
      </c>
    </row>
    <row r="19" spans="1:12">
      <c r="A19" s="1"/>
      <c r="B19" s="1">
        <v>824841</v>
      </c>
      <c r="C19" s="1" t="s">
        <v>82</v>
      </c>
      <c r="D19" s="1" t="s">
        <v>83</v>
      </c>
      <c r="E19" s="3" t="s">
        <v>84</v>
      </c>
      <c r="F19" s="1" t="s">
        <v>45</v>
      </c>
      <c r="G19" s="1" t="s">
        <v>50</v>
      </c>
      <c r="H19" s="1">
        <v>0</v>
      </c>
      <c r="I19" s="1">
        <v>0</v>
      </c>
      <c r="J19" s="1" t="s">
        <v>15</v>
      </c>
      <c r="K19" s="2"/>
      <c r="L19" s="5">
        <f>K19*208.05</f>
        <v>0</v>
      </c>
    </row>
    <row r="20" spans="1:12">
      <c r="A20" s="1"/>
      <c r="B20" s="1">
        <v>824842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50</v>
      </c>
      <c r="H20" s="1">
        <v>0</v>
      </c>
      <c r="I20" s="1">
        <v>0</v>
      </c>
      <c r="J20" s="1" t="s">
        <v>15</v>
      </c>
      <c r="K20" s="2"/>
      <c r="L20" s="5">
        <f>K20*243.35</f>
        <v>0</v>
      </c>
    </row>
    <row r="21" spans="1:12">
      <c r="A21" s="1"/>
      <c r="B21" s="1">
        <v>824843</v>
      </c>
      <c r="C21" s="1" t="s">
        <v>89</v>
      </c>
      <c r="D21" s="1" t="s">
        <v>90</v>
      </c>
      <c r="E21" s="3" t="s">
        <v>91</v>
      </c>
      <c r="F21" s="1" t="s">
        <v>54</v>
      </c>
      <c r="G21" s="1" t="s">
        <v>36</v>
      </c>
      <c r="H21" s="1">
        <v>0</v>
      </c>
      <c r="I21" s="1">
        <v>0</v>
      </c>
      <c r="J21" s="1" t="s">
        <v>15</v>
      </c>
      <c r="K21" s="2"/>
      <c r="L21" s="5">
        <f>K21*299.07</f>
        <v>0</v>
      </c>
    </row>
    <row r="22" spans="1:12">
      <c r="A22" s="1"/>
      <c r="B22" s="1">
        <v>844231</v>
      </c>
      <c r="C22" s="1" t="s">
        <v>92</v>
      </c>
      <c r="D22" s="1" t="s">
        <v>93</v>
      </c>
      <c r="E22" s="3" t="s">
        <v>94</v>
      </c>
      <c r="F22" s="1" t="s">
        <v>95</v>
      </c>
      <c r="G22" s="1" t="s">
        <v>50</v>
      </c>
      <c r="H22" s="1">
        <v>0</v>
      </c>
      <c r="I22" s="1">
        <v>0</v>
      </c>
      <c r="J22" s="1" t="s">
        <v>15</v>
      </c>
      <c r="K22" s="2"/>
      <c r="L22" s="5">
        <f>K22*148.61</f>
        <v>0</v>
      </c>
    </row>
    <row r="23" spans="1:12">
      <c r="A23" s="1"/>
      <c r="B23" s="1">
        <v>844233</v>
      </c>
      <c r="C23" s="1" t="s">
        <v>96</v>
      </c>
      <c r="D23" s="1" t="s">
        <v>97</v>
      </c>
      <c r="E23" s="3" t="s">
        <v>98</v>
      </c>
      <c r="F23" s="1" t="s">
        <v>99</v>
      </c>
      <c r="G23" s="1" t="s">
        <v>50</v>
      </c>
      <c r="H23" s="1">
        <v>0</v>
      </c>
      <c r="I23" s="1">
        <v>0</v>
      </c>
      <c r="J23" s="1" t="s">
        <v>15</v>
      </c>
      <c r="K23" s="2"/>
      <c r="L23" s="5">
        <f>K23*159.75</f>
        <v>0</v>
      </c>
    </row>
    <row r="24" spans="1:12">
      <c r="A24" s="1"/>
      <c r="B24" s="1">
        <v>844235</v>
      </c>
      <c r="C24" s="1" t="s">
        <v>100</v>
      </c>
      <c r="D24" s="1" t="s">
        <v>101</v>
      </c>
      <c r="E24" s="3" t="s">
        <v>102</v>
      </c>
      <c r="F24" s="1" t="s">
        <v>103</v>
      </c>
      <c r="G24" s="1" t="s">
        <v>50</v>
      </c>
      <c r="H24" s="1">
        <v>0</v>
      </c>
      <c r="I24" s="1">
        <v>0</v>
      </c>
      <c r="J24" s="1" t="s">
        <v>15</v>
      </c>
      <c r="K24" s="2"/>
      <c r="L24" s="5">
        <f>K24*172.76</f>
        <v>0</v>
      </c>
    </row>
    <row r="25" spans="1:12">
      <c r="A25" s="1"/>
      <c r="B25" s="1">
        <v>844237</v>
      </c>
      <c r="C25" s="1" t="s">
        <v>104</v>
      </c>
      <c r="D25" s="1" t="s">
        <v>105</v>
      </c>
      <c r="E25" s="3" t="s">
        <v>106</v>
      </c>
      <c r="F25" s="1" t="s">
        <v>81</v>
      </c>
      <c r="G25" s="1" t="s">
        <v>41</v>
      </c>
      <c r="H25" s="1">
        <v>0</v>
      </c>
      <c r="I25" s="1">
        <v>0</v>
      </c>
      <c r="J25" s="1" t="s">
        <v>15</v>
      </c>
      <c r="K25" s="2"/>
      <c r="L25" s="5">
        <f>K25*185.76</f>
        <v>0</v>
      </c>
    </row>
    <row r="26" spans="1:12">
      <c r="A26" s="1"/>
      <c r="B26" s="1">
        <v>844239</v>
      </c>
      <c r="C26" s="1" t="s">
        <v>107</v>
      </c>
      <c r="D26" s="1" t="s">
        <v>108</v>
      </c>
      <c r="E26" s="3" t="s">
        <v>109</v>
      </c>
      <c r="F26" s="1" t="s">
        <v>110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K26*209.91</f>
        <v>0</v>
      </c>
    </row>
    <row r="27" spans="1:12">
      <c r="A27" s="1"/>
      <c r="B27" s="1">
        <v>844241</v>
      </c>
      <c r="C27" s="1" t="s">
        <v>111</v>
      </c>
      <c r="D27" s="1" t="s">
        <v>112</v>
      </c>
      <c r="E27" s="3" t="s">
        <v>113</v>
      </c>
      <c r="F27" s="1" t="s">
        <v>114</v>
      </c>
      <c r="G27" s="1" t="s">
        <v>41</v>
      </c>
      <c r="H27" s="1">
        <v>0</v>
      </c>
      <c r="I27" s="1">
        <v>0</v>
      </c>
      <c r="J27" s="1" t="s">
        <v>15</v>
      </c>
      <c r="K27" s="2"/>
      <c r="L27" s="5">
        <f>K27*234.06</f>
        <v>0</v>
      </c>
    </row>
    <row r="28" spans="1:12">
      <c r="A28" s="1"/>
      <c r="B28" s="1">
        <v>844243</v>
      </c>
      <c r="C28" s="1" t="s">
        <v>115</v>
      </c>
      <c r="D28" s="1" t="s">
        <v>116</v>
      </c>
      <c r="E28" s="3" t="s">
        <v>117</v>
      </c>
      <c r="F28" s="1" t="s">
        <v>118</v>
      </c>
      <c r="G28" s="1" t="s">
        <v>50</v>
      </c>
      <c r="H28" s="1">
        <v>0</v>
      </c>
      <c r="I28" s="1">
        <v>0</v>
      </c>
      <c r="J28" s="1" t="s">
        <v>15</v>
      </c>
      <c r="K28" s="2"/>
      <c r="L28" s="5">
        <f>K28*260.06</f>
        <v>0</v>
      </c>
    </row>
    <row r="29" spans="1:12">
      <c r="A29" s="1"/>
      <c r="B29" s="1">
        <v>844245</v>
      </c>
      <c r="C29" s="1" t="s">
        <v>119</v>
      </c>
      <c r="D29" s="1" t="s">
        <v>120</v>
      </c>
      <c r="E29" s="3" t="s">
        <v>121</v>
      </c>
      <c r="F29" s="1" t="s">
        <v>122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K29*295.36</f>
        <v>0</v>
      </c>
    </row>
    <row r="30" spans="1:12">
      <c r="A30" s="1"/>
      <c r="B30" s="1">
        <v>844247</v>
      </c>
      <c r="C30" s="1" t="s">
        <v>123</v>
      </c>
      <c r="D30" s="1" t="s">
        <v>124</v>
      </c>
      <c r="E30" s="3" t="s">
        <v>125</v>
      </c>
      <c r="F30" s="1" t="s">
        <v>126</v>
      </c>
      <c r="G30" s="1" t="s">
        <v>41</v>
      </c>
      <c r="H30" s="1">
        <v>0</v>
      </c>
      <c r="I30" s="1">
        <v>0</v>
      </c>
      <c r="J30" s="1" t="s">
        <v>15</v>
      </c>
      <c r="K30" s="2"/>
      <c r="L30" s="5">
        <f>K30*358.52</f>
        <v>0</v>
      </c>
    </row>
    <row r="31" spans="1:12">
      <c r="A31" s="1"/>
      <c r="B31" s="1">
        <v>844232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41</v>
      </c>
      <c r="H31" s="1">
        <v>0</v>
      </c>
      <c r="I31" s="1">
        <v>0</v>
      </c>
      <c r="J31" s="1" t="s">
        <v>15</v>
      </c>
      <c r="K31" s="2"/>
      <c r="L31" s="5">
        <f>K31*152.32</f>
        <v>0</v>
      </c>
    </row>
    <row r="32" spans="1:12">
      <c r="A32" s="1"/>
      <c r="B32" s="1">
        <v>844234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41</v>
      </c>
      <c r="H32" s="1">
        <v>0</v>
      </c>
      <c r="I32" s="1">
        <v>0</v>
      </c>
      <c r="J32" s="1" t="s">
        <v>15</v>
      </c>
      <c r="K32" s="2"/>
      <c r="L32" s="5">
        <f>K32*165.33</f>
        <v>0</v>
      </c>
    </row>
    <row r="33" spans="1:12">
      <c r="A33" s="1"/>
      <c r="B33" s="1">
        <v>844236</v>
      </c>
      <c r="C33" s="1" t="s">
        <v>135</v>
      </c>
      <c r="D33" s="1" t="s">
        <v>136</v>
      </c>
      <c r="E33" s="3" t="s">
        <v>137</v>
      </c>
      <c r="F33" s="1" t="s">
        <v>138</v>
      </c>
      <c r="G33" s="1" t="s">
        <v>41</v>
      </c>
      <c r="H33" s="1">
        <v>0</v>
      </c>
      <c r="I33" s="1">
        <v>0</v>
      </c>
      <c r="J33" s="1" t="s">
        <v>15</v>
      </c>
      <c r="K33" s="2"/>
      <c r="L33" s="5">
        <f>K33*176.47</f>
        <v>0</v>
      </c>
    </row>
    <row r="34" spans="1:12">
      <c r="A34" s="1"/>
      <c r="B34" s="1">
        <v>844238</v>
      </c>
      <c r="C34" s="1" t="s">
        <v>139</v>
      </c>
      <c r="D34" s="1" t="s">
        <v>140</v>
      </c>
      <c r="E34" s="3" t="s">
        <v>141</v>
      </c>
      <c r="F34" s="1" t="s">
        <v>142</v>
      </c>
      <c r="G34" s="1" t="s">
        <v>36</v>
      </c>
      <c r="H34" s="1">
        <v>0</v>
      </c>
      <c r="I34" s="1">
        <v>0</v>
      </c>
      <c r="J34" s="1" t="s">
        <v>15</v>
      </c>
      <c r="K34" s="2"/>
      <c r="L34" s="5">
        <f>K34*189.48</f>
        <v>0</v>
      </c>
    </row>
    <row r="35" spans="1:12">
      <c r="A35" s="1"/>
      <c r="B35" s="1">
        <v>844240</v>
      </c>
      <c r="C35" s="1" t="s">
        <v>143</v>
      </c>
      <c r="D35" s="1" t="s">
        <v>144</v>
      </c>
      <c r="E35" s="3" t="s">
        <v>145</v>
      </c>
      <c r="F35" s="1" t="s">
        <v>146</v>
      </c>
      <c r="G35" s="1">
        <v>9</v>
      </c>
      <c r="H35" s="1">
        <v>0</v>
      </c>
      <c r="I35" s="1">
        <v>0</v>
      </c>
      <c r="J35" s="1" t="s">
        <v>15</v>
      </c>
      <c r="K35" s="2"/>
      <c r="L35" s="5">
        <f>K35*213.62</f>
        <v>0</v>
      </c>
    </row>
    <row r="36" spans="1:12">
      <c r="A36" s="1"/>
      <c r="B36" s="1">
        <v>844242</v>
      </c>
      <c r="C36" s="1" t="s">
        <v>147</v>
      </c>
      <c r="D36" s="1" t="s">
        <v>148</v>
      </c>
      <c r="E36" s="3" t="s">
        <v>149</v>
      </c>
      <c r="F36" s="1" t="s">
        <v>150</v>
      </c>
      <c r="G36" s="1" t="s">
        <v>41</v>
      </c>
      <c r="H36" s="1">
        <v>0</v>
      </c>
      <c r="I36" s="1">
        <v>0</v>
      </c>
      <c r="J36" s="1" t="s">
        <v>15</v>
      </c>
      <c r="K36" s="2"/>
      <c r="L36" s="5">
        <f>K36*237.77</f>
        <v>0</v>
      </c>
    </row>
    <row r="37" spans="1:12">
      <c r="A37" s="1"/>
      <c r="B37" s="1">
        <v>844244</v>
      </c>
      <c r="C37" s="1" t="s">
        <v>151</v>
      </c>
      <c r="D37" s="1" t="s">
        <v>152</v>
      </c>
      <c r="E37" s="3" t="s">
        <v>153</v>
      </c>
      <c r="F37" s="1" t="s">
        <v>154</v>
      </c>
      <c r="G37" s="1" t="s">
        <v>50</v>
      </c>
      <c r="H37" s="1">
        <v>0</v>
      </c>
      <c r="I37" s="1">
        <v>0</v>
      </c>
      <c r="J37" s="1" t="s">
        <v>15</v>
      </c>
      <c r="K37" s="2"/>
      <c r="L37" s="5">
        <f>K37*263.78</f>
        <v>0</v>
      </c>
    </row>
    <row r="38" spans="1:12">
      <c r="A38" s="1"/>
      <c r="B38" s="1">
        <v>844246</v>
      </c>
      <c r="C38" s="1" t="s">
        <v>155</v>
      </c>
      <c r="D38" s="1" t="s">
        <v>156</v>
      </c>
      <c r="E38" s="3" t="s">
        <v>157</v>
      </c>
      <c r="F38" s="1" t="s">
        <v>54</v>
      </c>
      <c r="G38" s="1" t="s">
        <v>41</v>
      </c>
      <c r="H38" s="1">
        <v>0</v>
      </c>
      <c r="I38" s="1">
        <v>0</v>
      </c>
      <c r="J38" s="1" t="s">
        <v>15</v>
      </c>
      <c r="K38" s="2"/>
      <c r="L38" s="5">
        <f>K38*299.07</f>
        <v>0</v>
      </c>
    </row>
    <row r="39" spans="1:12">
      <c r="A39" s="1"/>
      <c r="B39" s="1">
        <v>844248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41</v>
      </c>
      <c r="H39" s="1">
        <v>0</v>
      </c>
      <c r="I39" s="1">
        <v>0</v>
      </c>
      <c r="J39" s="1" t="s">
        <v>15</v>
      </c>
      <c r="K39" s="2"/>
      <c r="L39" s="5">
        <f>K39*317.65</f>
        <v>0</v>
      </c>
    </row>
    <row r="40" spans="1:12">
      <c r="A40" s="1"/>
      <c r="B40" s="1">
        <v>879150</v>
      </c>
      <c r="C40" s="1" t="s">
        <v>162</v>
      </c>
      <c r="D40" s="1"/>
      <c r="E40" s="3" t="s">
        <v>163</v>
      </c>
      <c r="F40" s="1" t="s">
        <v>164</v>
      </c>
      <c r="G40" s="1">
        <v>9</v>
      </c>
      <c r="H40" s="1">
        <v>0</v>
      </c>
      <c r="I40" s="1">
        <v>0</v>
      </c>
      <c r="J40" s="1" t="s">
        <v>15</v>
      </c>
      <c r="K40" s="2"/>
      <c r="L40" s="5">
        <f>K40*107.07</f>
        <v>0</v>
      </c>
    </row>
    <row r="41" spans="1:12">
      <c r="A41" s="1"/>
      <c r="B41" s="1">
        <v>879151</v>
      </c>
      <c r="C41" s="1" t="s">
        <v>165</v>
      </c>
      <c r="D41" s="1"/>
      <c r="E41" s="3" t="s">
        <v>166</v>
      </c>
      <c r="F41" s="1" t="s">
        <v>167</v>
      </c>
      <c r="G41" s="1">
        <v>1</v>
      </c>
      <c r="H41" s="1">
        <v>0</v>
      </c>
      <c r="I41" s="1">
        <v>0</v>
      </c>
      <c r="J41" s="1" t="s">
        <v>15</v>
      </c>
      <c r="K41" s="2"/>
      <c r="L41" s="5">
        <f>K41*116.38</f>
        <v>0</v>
      </c>
    </row>
    <row r="42" spans="1:12">
      <c r="A42" s="1"/>
      <c r="B42" s="1">
        <v>879152</v>
      </c>
      <c r="C42" s="1" t="s">
        <v>168</v>
      </c>
      <c r="D42" s="1"/>
      <c r="E42" s="3" t="s">
        <v>169</v>
      </c>
      <c r="F42" s="1" t="s">
        <v>170</v>
      </c>
      <c r="G42" s="1" t="s">
        <v>36</v>
      </c>
      <c r="H42" s="1">
        <v>0</v>
      </c>
      <c r="I42" s="1">
        <v>0</v>
      </c>
      <c r="J42" s="1" t="s">
        <v>15</v>
      </c>
      <c r="K42" s="2"/>
      <c r="L42" s="5">
        <f>K42*125.69</f>
        <v>0</v>
      </c>
    </row>
    <row r="43" spans="1:12">
      <c r="A43" s="1"/>
      <c r="B43" s="1">
        <v>879153</v>
      </c>
      <c r="C43" s="1" t="s">
        <v>171</v>
      </c>
      <c r="D43" s="1"/>
      <c r="E43" s="3" t="s">
        <v>172</v>
      </c>
      <c r="F43" s="1" t="s">
        <v>173</v>
      </c>
      <c r="G43" s="1">
        <v>0</v>
      </c>
      <c r="H43" s="1">
        <v>0</v>
      </c>
      <c r="I43" s="1">
        <v>0</v>
      </c>
      <c r="J43" s="1" t="s">
        <v>15</v>
      </c>
      <c r="K43" s="2"/>
      <c r="L43" s="5">
        <f>K43*135.00</f>
        <v>0</v>
      </c>
    </row>
    <row r="44" spans="1:12">
      <c r="A44" s="1"/>
      <c r="B44" s="1">
        <v>879154</v>
      </c>
      <c r="C44" s="1" t="s">
        <v>174</v>
      </c>
      <c r="D44" s="1"/>
      <c r="E44" s="3" t="s">
        <v>34</v>
      </c>
      <c r="F44" s="1" t="s">
        <v>175</v>
      </c>
      <c r="G44" s="1" t="s">
        <v>50</v>
      </c>
      <c r="H44" s="1">
        <v>0</v>
      </c>
      <c r="I44" s="1">
        <v>0</v>
      </c>
      <c r="J44" s="1" t="s">
        <v>15</v>
      </c>
      <c r="K44" s="2"/>
      <c r="L44" s="5">
        <f>K44*155.95</f>
        <v>0</v>
      </c>
    </row>
    <row r="45" spans="1:12">
      <c r="A45" s="1"/>
      <c r="B45" s="1">
        <v>879155</v>
      </c>
      <c r="C45" s="1" t="s">
        <v>176</v>
      </c>
      <c r="D45" s="1"/>
      <c r="E45" s="3" t="s">
        <v>39</v>
      </c>
      <c r="F45" s="1" t="s">
        <v>177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K45*174.57</f>
        <v>0</v>
      </c>
    </row>
    <row r="46" spans="1:12">
      <c r="A46" s="1"/>
      <c r="B46" s="1">
        <v>879156</v>
      </c>
      <c r="C46" s="1" t="s">
        <v>178</v>
      </c>
      <c r="D46" s="1"/>
      <c r="E46" s="3" t="s">
        <v>179</v>
      </c>
      <c r="F46" s="1" t="s">
        <v>180</v>
      </c>
      <c r="G46" s="1">
        <v>2</v>
      </c>
      <c r="H46" s="1">
        <v>0</v>
      </c>
      <c r="I46" s="1">
        <v>0</v>
      </c>
      <c r="J46" s="1" t="s">
        <v>15</v>
      </c>
      <c r="K46" s="2"/>
      <c r="L46" s="5">
        <f>K46*193.19</f>
        <v>0</v>
      </c>
    </row>
    <row r="47" spans="1:12">
      <c r="A47" s="1"/>
      <c r="B47" s="1">
        <v>879157</v>
      </c>
      <c r="C47" s="1" t="s">
        <v>181</v>
      </c>
      <c r="D47" s="1"/>
      <c r="E47" s="3" t="s">
        <v>182</v>
      </c>
      <c r="F47" s="1" t="s">
        <v>183</v>
      </c>
      <c r="G47" s="1">
        <v>0</v>
      </c>
      <c r="H47" s="1">
        <v>0</v>
      </c>
      <c r="I47" s="1">
        <v>0</v>
      </c>
      <c r="J47" s="1" t="s">
        <v>15</v>
      </c>
      <c r="K47" s="2"/>
      <c r="L47" s="5">
        <f>K47*223.45</f>
        <v>0</v>
      </c>
    </row>
    <row r="48" spans="1:12">
      <c r="A48" s="1"/>
      <c r="B48" s="1">
        <v>879158</v>
      </c>
      <c r="C48" s="1" t="s">
        <v>184</v>
      </c>
      <c r="D48" s="1"/>
      <c r="E48" s="3" t="s">
        <v>53</v>
      </c>
      <c r="F48" s="1" t="s">
        <v>185</v>
      </c>
      <c r="G48" s="1">
        <v>-2</v>
      </c>
      <c r="H48" s="1">
        <v>0</v>
      </c>
      <c r="I48" s="1">
        <v>0</v>
      </c>
      <c r="J48" s="1" t="s">
        <v>15</v>
      </c>
      <c r="K48" s="2"/>
      <c r="L48" s="5">
        <f>K48*270.00</f>
        <v>0</v>
      </c>
    </row>
    <row r="49" spans="1:12">
      <c r="A49" s="1"/>
      <c r="B49" s="1">
        <v>879159</v>
      </c>
      <c r="C49" s="1" t="s">
        <v>186</v>
      </c>
      <c r="D49" s="1"/>
      <c r="E49" s="3" t="s">
        <v>187</v>
      </c>
      <c r="F49" s="1" t="s">
        <v>188</v>
      </c>
      <c r="G49" s="1" t="s">
        <v>41</v>
      </c>
      <c r="H49" s="1">
        <v>0</v>
      </c>
      <c r="I49" s="1">
        <v>0</v>
      </c>
      <c r="J49" s="1" t="s">
        <v>15</v>
      </c>
      <c r="K49" s="2"/>
      <c r="L49" s="5">
        <f>K49*321.21</f>
        <v>0</v>
      </c>
    </row>
    <row r="50" spans="1:12">
      <c r="A50" s="1"/>
      <c r="B50" s="1">
        <v>879160</v>
      </c>
      <c r="C50" s="1" t="s">
        <v>189</v>
      </c>
      <c r="D50" s="1"/>
      <c r="E50" s="3" t="s">
        <v>190</v>
      </c>
      <c r="F50" s="1" t="s">
        <v>191</v>
      </c>
      <c r="G50" s="1" t="s">
        <v>41</v>
      </c>
      <c r="H50" s="1">
        <v>0</v>
      </c>
      <c r="I50" s="1">
        <v>0</v>
      </c>
      <c r="J50" s="1" t="s">
        <v>15</v>
      </c>
      <c r="K50" s="2"/>
      <c r="L50" s="5">
        <f>K50*367.76</f>
        <v>0</v>
      </c>
    </row>
    <row r="51" spans="1:12">
      <c r="A51" s="1"/>
      <c r="B51" s="1">
        <v>879161</v>
      </c>
      <c r="C51" s="1" t="s">
        <v>192</v>
      </c>
      <c r="D51" s="1"/>
      <c r="E51" s="3" t="s">
        <v>193</v>
      </c>
      <c r="F51" s="1" t="s">
        <v>194</v>
      </c>
      <c r="G51" s="1" t="s">
        <v>41</v>
      </c>
      <c r="H51" s="1">
        <v>0</v>
      </c>
      <c r="I51" s="1">
        <v>0</v>
      </c>
      <c r="J51" s="1" t="s">
        <v>15</v>
      </c>
      <c r="K51" s="2"/>
      <c r="L51" s="5">
        <f>K51*430.61</f>
        <v>0</v>
      </c>
    </row>
    <row r="52" spans="1:12">
      <c r="A52" s="1"/>
      <c r="B52" s="1">
        <v>879162</v>
      </c>
      <c r="C52" s="1" t="s">
        <v>195</v>
      </c>
      <c r="D52" s="1"/>
      <c r="E52" s="3" t="s">
        <v>196</v>
      </c>
      <c r="F52" s="1" t="s">
        <v>197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K52*488.80</f>
        <v>0</v>
      </c>
    </row>
    <row r="53" spans="1:12">
      <c r="A53" s="1"/>
      <c r="B53" s="1">
        <v>879163</v>
      </c>
      <c r="C53" s="1" t="s">
        <v>198</v>
      </c>
      <c r="D53" s="1"/>
      <c r="E53" s="3" t="s">
        <v>199</v>
      </c>
      <c r="F53" s="1" t="s">
        <v>200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K53*0.00</f>
        <v>0</v>
      </c>
    </row>
    <row r="54" spans="1:12">
      <c r="A54" s="1"/>
      <c r="B54" s="1">
        <v>879164</v>
      </c>
      <c r="C54" s="1" t="s">
        <v>201</v>
      </c>
      <c r="D54" s="1"/>
      <c r="E54" s="3" t="s">
        <v>202</v>
      </c>
      <c r="F54" s="1" t="s">
        <v>200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K54*0.00</f>
        <v>0</v>
      </c>
    </row>
    <row r="55" spans="1:12">
      <c r="A55" s="1"/>
      <c r="B55" s="1">
        <v>879165</v>
      </c>
      <c r="C55" s="1" t="s">
        <v>203</v>
      </c>
      <c r="D55" s="1"/>
      <c r="E55" s="3" t="s">
        <v>204</v>
      </c>
      <c r="F55" s="1" t="s">
        <v>205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K55*128.02</f>
        <v>0</v>
      </c>
    </row>
    <row r="56" spans="1:12">
      <c r="A56" s="1"/>
      <c r="B56" s="1">
        <v>879166</v>
      </c>
      <c r="C56" s="1" t="s">
        <v>206</v>
      </c>
      <c r="D56" s="1"/>
      <c r="E56" s="3" t="s">
        <v>207</v>
      </c>
      <c r="F56" s="1" t="s">
        <v>208</v>
      </c>
      <c r="G56" s="1">
        <v>0</v>
      </c>
      <c r="H56" s="1">
        <v>0</v>
      </c>
      <c r="I56" s="1">
        <v>0</v>
      </c>
      <c r="J56" s="1" t="s">
        <v>15</v>
      </c>
      <c r="K56" s="2"/>
      <c r="L56" s="5">
        <f>K56*137.33</f>
        <v>0</v>
      </c>
    </row>
    <row r="57" spans="1:12">
      <c r="A57" s="1"/>
      <c r="B57" s="1">
        <v>879167</v>
      </c>
      <c r="C57" s="1" t="s">
        <v>209</v>
      </c>
      <c r="D57" s="1"/>
      <c r="E57" s="3" t="s">
        <v>210</v>
      </c>
      <c r="F57" s="1" t="s">
        <v>211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K57*144.31</f>
        <v>0</v>
      </c>
    </row>
    <row r="58" spans="1:12">
      <c r="A58" s="1"/>
      <c r="B58" s="1">
        <v>879168</v>
      </c>
      <c r="C58" s="1" t="s">
        <v>212</v>
      </c>
      <c r="D58" s="1"/>
      <c r="E58" s="3" t="s">
        <v>213</v>
      </c>
      <c r="F58" s="1" t="s">
        <v>175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K58*155.95</f>
        <v>0</v>
      </c>
    </row>
    <row r="59" spans="1:12">
      <c r="A59" s="1"/>
      <c r="B59" s="1">
        <v>879169</v>
      </c>
      <c r="C59" s="1" t="s">
        <v>214</v>
      </c>
      <c r="D59" s="1"/>
      <c r="E59" s="3" t="s">
        <v>76</v>
      </c>
      <c r="F59" s="1" t="s">
        <v>177</v>
      </c>
      <c r="G59" s="1">
        <v>3</v>
      </c>
      <c r="H59" s="1">
        <v>0</v>
      </c>
      <c r="I59" s="1">
        <v>0</v>
      </c>
      <c r="J59" s="1" t="s">
        <v>15</v>
      </c>
      <c r="K59" s="2"/>
      <c r="L59" s="5">
        <f>K59*174.57</f>
        <v>0</v>
      </c>
    </row>
    <row r="60" spans="1:12">
      <c r="A60" s="1"/>
      <c r="B60" s="1">
        <v>879170</v>
      </c>
      <c r="C60" s="1" t="s">
        <v>215</v>
      </c>
      <c r="D60" s="1"/>
      <c r="E60" s="3" t="s">
        <v>80</v>
      </c>
      <c r="F60" s="1" t="s">
        <v>216</v>
      </c>
      <c r="G60" s="1" t="s">
        <v>41</v>
      </c>
      <c r="H60" s="1">
        <v>0</v>
      </c>
      <c r="I60" s="1">
        <v>0</v>
      </c>
      <c r="J60" s="1" t="s">
        <v>15</v>
      </c>
      <c r="K60" s="2"/>
      <c r="L60" s="5">
        <f>K60*195.52</f>
        <v>0</v>
      </c>
    </row>
    <row r="61" spans="1:12">
      <c r="A61" s="1"/>
      <c r="B61" s="1">
        <v>879171</v>
      </c>
      <c r="C61" s="1" t="s">
        <v>217</v>
      </c>
      <c r="D61" s="1"/>
      <c r="E61" s="3" t="s">
        <v>218</v>
      </c>
      <c r="F61" s="1" t="s">
        <v>219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K61*211.81</f>
        <v>0</v>
      </c>
    </row>
    <row r="62" spans="1:12">
      <c r="A62" s="1"/>
      <c r="B62" s="1">
        <v>879172</v>
      </c>
      <c r="C62" s="1" t="s">
        <v>220</v>
      </c>
      <c r="D62" s="1"/>
      <c r="E62" s="3" t="s">
        <v>221</v>
      </c>
      <c r="F62" s="1" t="s">
        <v>222</v>
      </c>
      <c r="G62" s="1">
        <v>6</v>
      </c>
      <c r="H62" s="1">
        <v>0</v>
      </c>
      <c r="I62" s="1">
        <v>0</v>
      </c>
      <c r="J62" s="1" t="s">
        <v>15</v>
      </c>
      <c r="K62" s="2"/>
      <c r="L62" s="5">
        <f>K62*242.07</f>
        <v>0</v>
      </c>
    </row>
    <row r="63" spans="1:12">
      <c r="A63" s="1"/>
      <c r="B63" s="1">
        <v>879173</v>
      </c>
      <c r="C63" s="1" t="s">
        <v>223</v>
      </c>
      <c r="D63" s="1"/>
      <c r="E63" s="3" t="s">
        <v>91</v>
      </c>
      <c r="F63" s="1" t="s">
        <v>224</v>
      </c>
      <c r="G63" s="1">
        <v>0</v>
      </c>
      <c r="H63" s="1">
        <v>0</v>
      </c>
      <c r="I63" s="1">
        <v>0</v>
      </c>
      <c r="J63" s="1" t="s">
        <v>15</v>
      </c>
      <c r="K63" s="2"/>
      <c r="L63" s="5">
        <f>K63*290.95</f>
        <v>0</v>
      </c>
    </row>
    <row r="64" spans="1:12">
      <c r="A64" s="1"/>
      <c r="B64" s="1">
        <v>879174</v>
      </c>
      <c r="C64" s="1" t="s">
        <v>225</v>
      </c>
      <c r="D64" s="1"/>
      <c r="E64" s="3" t="s">
        <v>226</v>
      </c>
      <c r="F64" s="1" t="s">
        <v>227</v>
      </c>
      <c r="G64" s="1" t="s">
        <v>50</v>
      </c>
      <c r="H64" s="1">
        <v>0</v>
      </c>
      <c r="I64" s="1">
        <v>0</v>
      </c>
      <c r="J64" s="1" t="s">
        <v>15</v>
      </c>
      <c r="K64" s="2"/>
      <c r="L64" s="5">
        <f>K64*339.83</f>
        <v>0</v>
      </c>
    </row>
    <row r="65" spans="1:12">
      <c r="A65" s="1"/>
      <c r="B65" s="1">
        <v>879175</v>
      </c>
      <c r="C65" s="1" t="s">
        <v>228</v>
      </c>
      <c r="D65" s="1"/>
      <c r="E65" s="3" t="s">
        <v>229</v>
      </c>
      <c r="F65" s="1" t="s">
        <v>230</v>
      </c>
      <c r="G65" s="1">
        <v>0</v>
      </c>
      <c r="H65" s="1">
        <v>0</v>
      </c>
      <c r="I65" s="1">
        <v>0</v>
      </c>
      <c r="J65" s="1" t="s">
        <v>15</v>
      </c>
      <c r="K65" s="2"/>
      <c r="L65" s="5">
        <f>K65*388.71</f>
        <v>0</v>
      </c>
    </row>
    <row r="66" spans="1:12">
      <c r="A66" s="1"/>
      <c r="B66" s="1">
        <v>879176</v>
      </c>
      <c r="C66" s="1" t="s">
        <v>231</v>
      </c>
      <c r="D66" s="1"/>
      <c r="E66" s="3" t="s">
        <v>232</v>
      </c>
      <c r="F66" s="1" t="s">
        <v>200</v>
      </c>
      <c r="G66" s="1">
        <v>0</v>
      </c>
      <c r="H66" s="1">
        <v>0</v>
      </c>
      <c r="I66" s="1">
        <v>0</v>
      </c>
      <c r="J66" s="1" t="s">
        <v>15</v>
      </c>
      <c r="K66" s="2"/>
      <c r="L66" s="5">
        <f>K66*0.00</f>
        <v>0</v>
      </c>
    </row>
    <row r="67" spans="1:12">
      <c r="A67" s="1"/>
      <c r="B67" s="1">
        <v>879177</v>
      </c>
      <c r="C67" s="1" t="s">
        <v>233</v>
      </c>
      <c r="D67" s="1"/>
      <c r="E67" s="3" t="s">
        <v>234</v>
      </c>
      <c r="F67" s="1" t="s">
        <v>200</v>
      </c>
      <c r="G67" s="1">
        <v>0</v>
      </c>
      <c r="H67" s="1">
        <v>0</v>
      </c>
      <c r="I67" s="1">
        <v>0</v>
      </c>
      <c r="J67" s="1" t="s">
        <v>15</v>
      </c>
      <c r="K67" s="2"/>
      <c r="L67" s="5">
        <f>K67*0.00</f>
        <v>0</v>
      </c>
    </row>
    <row r="68" spans="1:12">
      <c r="A68" s="1"/>
      <c r="B68" s="1">
        <v>879178</v>
      </c>
      <c r="C68" s="1" t="s">
        <v>235</v>
      </c>
      <c r="D68" s="1"/>
      <c r="E68" s="3" t="s">
        <v>236</v>
      </c>
      <c r="F68" s="1" t="s">
        <v>200</v>
      </c>
      <c r="G68" s="1">
        <v>0</v>
      </c>
      <c r="H68" s="1">
        <v>0</v>
      </c>
      <c r="I68" s="1">
        <v>0</v>
      </c>
      <c r="J68" s="1" t="s">
        <v>15</v>
      </c>
      <c r="K68" s="2"/>
      <c r="L68" s="5">
        <f>K68*0.00</f>
        <v>0</v>
      </c>
    </row>
    <row r="69" spans="1:12">
      <c r="A69" s="1"/>
      <c r="B69" s="1">
        <v>879179</v>
      </c>
      <c r="C69" s="1" t="s">
        <v>237</v>
      </c>
      <c r="D69" s="1"/>
      <c r="E69" s="3" t="s">
        <v>238</v>
      </c>
      <c r="F69" s="1" t="s">
        <v>200</v>
      </c>
      <c r="G69" s="1">
        <v>0</v>
      </c>
      <c r="H69" s="1">
        <v>0</v>
      </c>
      <c r="I69" s="1">
        <v>0</v>
      </c>
      <c r="J69" s="1" t="s">
        <v>15</v>
      </c>
      <c r="K69" s="2"/>
      <c r="L69" s="5">
        <f>K69*0.00</f>
        <v>0</v>
      </c>
    </row>
    <row r="70" spans="1:12">
      <c r="A70" s="1"/>
      <c r="B70" s="1">
        <v>821529</v>
      </c>
      <c r="C70" s="1" t="s">
        <v>239</v>
      </c>
      <c r="D70" s="1" t="s">
        <v>240</v>
      </c>
      <c r="E70" s="3" t="s">
        <v>241</v>
      </c>
      <c r="F70" s="1" t="s">
        <v>242</v>
      </c>
      <c r="G70" s="1">
        <v>0</v>
      </c>
      <c r="H70" s="1" t="s">
        <v>14</v>
      </c>
      <c r="I70" s="1">
        <v>0</v>
      </c>
      <c r="J70" s="1" t="s">
        <v>15</v>
      </c>
      <c r="K70" s="2"/>
      <c r="L70" s="5">
        <f>K70*160.00</f>
        <v>0</v>
      </c>
    </row>
    <row r="71" spans="1:12">
      <c r="A71" s="1"/>
      <c r="B71" s="1">
        <v>821530</v>
      </c>
      <c r="C71" s="1" t="s">
        <v>243</v>
      </c>
      <c r="D71" s="1" t="s">
        <v>244</v>
      </c>
      <c r="E71" s="3" t="s">
        <v>245</v>
      </c>
      <c r="F71" s="1" t="s">
        <v>246</v>
      </c>
      <c r="G71" s="1">
        <v>9</v>
      </c>
      <c r="H71" s="1" t="s">
        <v>14</v>
      </c>
      <c r="I71" s="1">
        <v>0</v>
      </c>
      <c r="J71" s="1" t="s">
        <v>15</v>
      </c>
      <c r="K71" s="2"/>
      <c r="L71" s="5">
        <f>K71*186.00</f>
        <v>0</v>
      </c>
    </row>
    <row r="72" spans="1:12">
      <c r="A72" s="1"/>
      <c r="B72" s="1">
        <v>821531</v>
      </c>
      <c r="C72" s="1" t="s">
        <v>247</v>
      </c>
      <c r="D72" s="1" t="s">
        <v>248</v>
      </c>
      <c r="E72" s="3" t="s">
        <v>249</v>
      </c>
      <c r="F72" s="1" t="s">
        <v>250</v>
      </c>
      <c r="G72" s="1">
        <v>0</v>
      </c>
      <c r="H72" s="1" t="s">
        <v>14</v>
      </c>
      <c r="I72" s="1">
        <v>0</v>
      </c>
      <c r="J72" s="1" t="s">
        <v>15</v>
      </c>
      <c r="K72" s="2"/>
      <c r="L72" s="5">
        <f>K72*201.00</f>
        <v>0</v>
      </c>
    </row>
    <row r="73" spans="1:12">
      <c r="A73" s="1"/>
      <c r="B73" s="1">
        <v>821532</v>
      </c>
      <c r="C73" s="1" t="s">
        <v>251</v>
      </c>
      <c r="D73" s="1" t="s">
        <v>252</v>
      </c>
      <c r="E73" s="3" t="s">
        <v>253</v>
      </c>
      <c r="F73" s="1" t="s">
        <v>254</v>
      </c>
      <c r="G73" s="1">
        <v>0</v>
      </c>
      <c r="H73" s="1" t="s">
        <v>255</v>
      </c>
      <c r="I73" s="1">
        <v>0</v>
      </c>
      <c r="J73" s="1" t="s">
        <v>15</v>
      </c>
      <c r="K73" s="2"/>
      <c r="L73" s="5">
        <f>K73*198.00</f>
        <v>0</v>
      </c>
    </row>
    <row r="74" spans="1:12">
      <c r="A74" s="1"/>
      <c r="B74" s="1">
        <v>821533</v>
      </c>
      <c r="C74" s="1" t="s">
        <v>256</v>
      </c>
      <c r="D74" s="1" t="s">
        <v>257</v>
      </c>
      <c r="E74" s="3" t="s">
        <v>258</v>
      </c>
      <c r="F74" s="1" t="s">
        <v>259</v>
      </c>
      <c r="G74" s="1">
        <v>0</v>
      </c>
      <c r="H74" s="1" t="s">
        <v>14</v>
      </c>
      <c r="I74" s="1">
        <v>0</v>
      </c>
      <c r="J74" s="1" t="s">
        <v>15</v>
      </c>
      <c r="K74" s="2"/>
      <c r="L74" s="5">
        <f>K74*248.00</f>
        <v>0</v>
      </c>
    </row>
    <row r="75" spans="1:12">
      <c r="A75" s="1"/>
      <c r="B75" s="1">
        <v>821534</v>
      </c>
      <c r="C75" s="1" t="s">
        <v>260</v>
      </c>
      <c r="D75" s="1" t="s">
        <v>261</v>
      </c>
      <c r="E75" s="3" t="s">
        <v>262</v>
      </c>
      <c r="F75" s="1" t="s">
        <v>263</v>
      </c>
      <c r="G75" s="1" t="s">
        <v>41</v>
      </c>
      <c r="H75" s="1" t="s">
        <v>14</v>
      </c>
      <c r="I75" s="1">
        <v>0</v>
      </c>
      <c r="J75" s="1" t="s">
        <v>15</v>
      </c>
      <c r="K75" s="2"/>
      <c r="L75" s="5">
        <f>K75*277.00</f>
        <v>0</v>
      </c>
    </row>
    <row r="76" spans="1:12">
      <c r="A76" s="1"/>
      <c r="B76" s="1">
        <v>821535</v>
      </c>
      <c r="C76" s="1" t="s">
        <v>264</v>
      </c>
      <c r="D76" s="1" t="s">
        <v>265</v>
      </c>
      <c r="E76" s="3" t="s">
        <v>266</v>
      </c>
      <c r="F76" s="1" t="s">
        <v>267</v>
      </c>
      <c r="G76" s="1">
        <v>10</v>
      </c>
      <c r="H76" s="1" t="s">
        <v>14</v>
      </c>
      <c r="I76" s="1">
        <v>0</v>
      </c>
      <c r="J76" s="1" t="s">
        <v>15</v>
      </c>
      <c r="K76" s="2"/>
      <c r="L76" s="5">
        <f>K76*266.00</f>
        <v>0</v>
      </c>
    </row>
    <row r="77" spans="1:12">
      <c r="A77" s="1"/>
      <c r="B77" s="1">
        <v>821536</v>
      </c>
      <c r="C77" s="1" t="s">
        <v>268</v>
      </c>
      <c r="D77" s="1" t="s">
        <v>269</v>
      </c>
      <c r="E77" s="3" t="s">
        <v>270</v>
      </c>
      <c r="F77" s="1" t="s">
        <v>271</v>
      </c>
      <c r="G77" s="1">
        <v>0</v>
      </c>
      <c r="H77" s="1" t="s">
        <v>14</v>
      </c>
      <c r="I77" s="1">
        <v>0</v>
      </c>
      <c r="J77" s="1" t="s">
        <v>15</v>
      </c>
      <c r="K77" s="2"/>
      <c r="L77" s="5">
        <f>K77*336.00</f>
        <v>0</v>
      </c>
    </row>
    <row r="78" spans="1:12">
      <c r="A78" s="1"/>
      <c r="B78" s="1">
        <v>821537</v>
      </c>
      <c r="C78" s="1" t="s">
        <v>272</v>
      </c>
      <c r="D78" s="1" t="s">
        <v>273</v>
      </c>
      <c r="E78" s="3" t="s">
        <v>274</v>
      </c>
      <c r="F78" s="1" t="s">
        <v>275</v>
      </c>
      <c r="G78" s="1">
        <v>8</v>
      </c>
      <c r="H78" s="1" t="s">
        <v>36</v>
      </c>
      <c r="I78" s="1">
        <v>0</v>
      </c>
      <c r="J78" s="1" t="s">
        <v>15</v>
      </c>
      <c r="K78" s="2"/>
      <c r="L78" s="5">
        <f>K78*361.00</f>
        <v>0</v>
      </c>
    </row>
    <row r="79" spans="1:12">
      <c r="A79" s="1"/>
      <c r="B79" s="1">
        <v>821538</v>
      </c>
      <c r="C79" s="1" t="s">
        <v>276</v>
      </c>
      <c r="D79" s="1" t="s">
        <v>277</v>
      </c>
      <c r="E79" s="3" t="s">
        <v>278</v>
      </c>
      <c r="F79" s="1" t="s">
        <v>279</v>
      </c>
      <c r="G79" s="1" t="s">
        <v>41</v>
      </c>
      <c r="H79" s="1" t="s">
        <v>50</v>
      </c>
      <c r="I79" s="1">
        <v>0</v>
      </c>
      <c r="J79" s="1" t="s">
        <v>15</v>
      </c>
      <c r="K79" s="2"/>
      <c r="L79" s="5">
        <f>K79*440.00</f>
        <v>0</v>
      </c>
    </row>
    <row r="80" spans="1:12">
      <c r="A80" s="1"/>
      <c r="B80" s="1">
        <v>821539</v>
      </c>
      <c r="C80" s="1" t="s">
        <v>280</v>
      </c>
      <c r="D80" s="1" t="s">
        <v>281</v>
      </c>
      <c r="E80" s="3" t="s">
        <v>282</v>
      </c>
      <c r="F80" s="1" t="s">
        <v>283</v>
      </c>
      <c r="G80" s="1" t="s">
        <v>41</v>
      </c>
      <c r="H80" s="1" t="s">
        <v>50</v>
      </c>
      <c r="I80" s="1">
        <v>0</v>
      </c>
      <c r="J80" s="1" t="s">
        <v>15</v>
      </c>
      <c r="K80" s="2"/>
      <c r="L80" s="5">
        <f>K80*498.00</f>
        <v>0</v>
      </c>
    </row>
    <row r="81" spans="1:12">
      <c r="A81" s="1"/>
      <c r="B81" s="1">
        <v>821540</v>
      </c>
      <c r="C81" s="1" t="s">
        <v>284</v>
      </c>
      <c r="D81" s="1" t="s">
        <v>285</v>
      </c>
      <c r="E81" s="3" t="s">
        <v>286</v>
      </c>
      <c r="F81" s="1" t="s">
        <v>287</v>
      </c>
      <c r="G81" s="1">
        <v>0</v>
      </c>
      <c r="H81" s="1" t="s">
        <v>14</v>
      </c>
      <c r="I81" s="1">
        <v>0</v>
      </c>
      <c r="J81" s="1" t="s">
        <v>15</v>
      </c>
      <c r="K81" s="2"/>
      <c r="L81" s="5">
        <f>K81*180.00</f>
        <v>0</v>
      </c>
    </row>
    <row r="82" spans="1:12">
      <c r="A82" s="1"/>
      <c r="B82" s="1">
        <v>821541</v>
      </c>
      <c r="C82" s="1" t="s">
        <v>288</v>
      </c>
      <c r="D82" s="1" t="s">
        <v>289</v>
      </c>
      <c r="E82" s="3" t="s">
        <v>290</v>
      </c>
      <c r="F82" s="1" t="s">
        <v>291</v>
      </c>
      <c r="G82" s="1">
        <v>3</v>
      </c>
      <c r="H82" s="1" t="s">
        <v>14</v>
      </c>
      <c r="I82" s="1">
        <v>0</v>
      </c>
      <c r="J82" s="1" t="s">
        <v>15</v>
      </c>
      <c r="K82" s="2"/>
      <c r="L82" s="5">
        <f>K82*194.00</f>
        <v>0</v>
      </c>
    </row>
    <row r="83" spans="1:12">
      <c r="A83" s="1"/>
      <c r="B83" s="1">
        <v>821542</v>
      </c>
      <c r="C83" s="1" t="s">
        <v>292</v>
      </c>
      <c r="D83" s="1" t="s">
        <v>293</v>
      </c>
      <c r="E83" s="3" t="s">
        <v>294</v>
      </c>
      <c r="F83" s="1" t="s">
        <v>246</v>
      </c>
      <c r="G83" s="1">
        <v>10</v>
      </c>
      <c r="H83" s="1" t="s">
        <v>14</v>
      </c>
      <c r="I83" s="1">
        <v>0</v>
      </c>
      <c r="J83" s="1" t="s">
        <v>15</v>
      </c>
      <c r="K83" s="2"/>
      <c r="L83" s="5">
        <f>K83*186.00</f>
        <v>0</v>
      </c>
    </row>
    <row r="84" spans="1:12">
      <c r="A84" s="1"/>
      <c r="B84" s="1">
        <v>821543</v>
      </c>
      <c r="C84" s="1" t="s">
        <v>295</v>
      </c>
      <c r="D84" s="1" t="s">
        <v>296</v>
      </c>
      <c r="E84" s="3" t="s">
        <v>297</v>
      </c>
      <c r="F84" s="1" t="s">
        <v>298</v>
      </c>
      <c r="G84" s="1">
        <v>3</v>
      </c>
      <c r="H84" s="1" t="s">
        <v>14</v>
      </c>
      <c r="I84" s="1">
        <v>0</v>
      </c>
      <c r="J84" s="1" t="s">
        <v>15</v>
      </c>
      <c r="K84" s="2"/>
      <c r="L84" s="5">
        <f>K84*210.00</f>
        <v>0</v>
      </c>
    </row>
    <row r="85" spans="1:12">
      <c r="A85" s="1"/>
      <c r="B85" s="1">
        <v>821544</v>
      </c>
      <c r="C85" s="1" t="s">
        <v>299</v>
      </c>
      <c r="D85" s="1" t="s">
        <v>300</v>
      </c>
      <c r="E85" s="3" t="s">
        <v>301</v>
      </c>
      <c r="F85" s="1" t="s">
        <v>302</v>
      </c>
      <c r="G85" s="1">
        <v>0</v>
      </c>
      <c r="H85" s="1" t="s">
        <v>14</v>
      </c>
      <c r="I85" s="1">
        <v>0</v>
      </c>
      <c r="J85" s="1" t="s">
        <v>15</v>
      </c>
      <c r="K85" s="2"/>
      <c r="L85" s="5">
        <f>K85*232.00</f>
        <v>0</v>
      </c>
    </row>
    <row r="86" spans="1:12">
      <c r="A86" s="1"/>
      <c r="B86" s="1">
        <v>821545</v>
      </c>
      <c r="C86" s="1" t="s">
        <v>303</v>
      </c>
      <c r="D86" s="1" t="s">
        <v>304</v>
      </c>
      <c r="E86" s="3" t="s">
        <v>305</v>
      </c>
      <c r="F86" s="1" t="s">
        <v>306</v>
      </c>
      <c r="G86" s="1">
        <v>5</v>
      </c>
      <c r="H86" s="1" t="s">
        <v>14</v>
      </c>
      <c r="I86" s="1">
        <v>0</v>
      </c>
      <c r="J86" s="1" t="s">
        <v>15</v>
      </c>
      <c r="K86" s="2"/>
      <c r="L86" s="5">
        <f>K86*261.00</f>
        <v>0</v>
      </c>
    </row>
    <row r="87" spans="1:12">
      <c r="A87" s="1"/>
      <c r="B87" s="1">
        <v>821546</v>
      </c>
      <c r="C87" s="1" t="s">
        <v>307</v>
      </c>
      <c r="D87" s="1" t="s">
        <v>308</v>
      </c>
      <c r="E87" s="3" t="s">
        <v>309</v>
      </c>
      <c r="F87" s="1" t="s">
        <v>310</v>
      </c>
      <c r="G87" s="1">
        <v>5</v>
      </c>
      <c r="H87" s="1" t="s">
        <v>14</v>
      </c>
      <c r="I87" s="1">
        <v>0</v>
      </c>
      <c r="J87" s="1" t="s">
        <v>15</v>
      </c>
      <c r="K87" s="2"/>
      <c r="L87" s="5">
        <f>K87*274.00</f>
        <v>0</v>
      </c>
    </row>
    <row r="88" spans="1:12">
      <c r="A88" s="1"/>
      <c r="B88" s="1">
        <v>821547</v>
      </c>
      <c r="C88" s="1" t="s">
        <v>311</v>
      </c>
      <c r="D88" s="1" t="s">
        <v>312</v>
      </c>
      <c r="E88" s="3" t="s">
        <v>313</v>
      </c>
      <c r="F88" s="1" t="s">
        <v>314</v>
      </c>
      <c r="G88" s="1">
        <v>1</v>
      </c>
      <c r="H88" s="1" t="s">
        <v>14</v>
      </c>
      <c r="I88" s="1">
        <v>0</v>
      </c>
      <c r="J88" s="1" t="s">
        <v>15</v>
      </c>
      <c r="K88" s="2"/>
      <c r="L88" s="5">
        <f>K88*307.00</f>
        <v>0</v>
      </c>
    </row>
    <row r="89" spans="1:12">
      <c r="A89" s="1"/>
      <c r="B89" s="1">
        <v>821548</v>
      </c>
      <c r="C89" s="1" t="s">
        <v>315</v>
      </c>
      <c r="D89" s="1" t="s">
        <v>316</v>
      </c>
      <c r="E89" s="3" t="s">
        <v>317</v>
      </c>
      <c r="F89" s="1" t="s">
        <v>318</v>
      </c>
      <c r="G89" s="1" t="s">
        <v>41</v>
      </c>
      <c r="H89" s="1" t="s">
        <v>50</v>
      </c>
      <c r="I89" s="1">
        <v>0</v>
      </c>
      <c r="J89" s="1" t="s">
        <v>15</v>
      </c>
      <c r="K89" s="2"/>
      <c r="L89" s="5">
        <f>K89*392.00</f>
        <v>0</v>
      </c>
    </row>
    <row r="90" spans="1:12">
      <c r="A90" s="1"/>
      <c r="B90" s="1">
        <v>821549</v>
      </c>
      <c r="C90" s="1" t="s">
        <v>319</v>
      </c>
      <c r="D90" s="1" t="s">
        <v>320</v>
      </c>
      <c r="E90" s="3" t="s">
        <v>321</v>
      </c>
      <c r="F90" s="1" t="s">
        <v>322</v>
      </c>
      <c r="G90" s="1" t="s">
        <v>41</v>
      </c>
      <c r="H90" s="1" t="s">
        <v>50</v>
      </c>
      <c r="I90" s="1">
        <v>0</v>
      </c>
      <c r="J90" s="1" t="s">
        <v>15</v>
      </c>
      <c r="K90" s="2"/>
      <c r="L90" s="5">
        <f>K90*458.00</f>
        <v>0</v>
      </c>
    </row>
    <row r="91" spans="1:12">
      <c r="A91" s="1"/>
      <c r="B91" s="1">
        <v>821550</v>
      </c>
      <c r="C91" s="1" t="s">
        <v>323</v>
      </c>
      <c r="D91" s="1" t="s">
        <v>324</v>
      </c>
      <c r="E91" s="3" t="s">
        <v>325</v>
      </c>
      <c r="F91" s="1" t="s">
        <v>326</v>
      </c>
      <c r="G91" s="1" t="s">
        <v>41</v>
      </c>
      <c r="H91" s="1" t="s">
        <v>50</v>
      </c>
      <c r="I91" s="1">
        <v>0</v>
      </c>
      <c r="J91" s="1" t="s">
        <v>15</v>
      </c>
      <c r="K91" s="2"/>
      <c r="L91" s="5">
        <f>K91*507.00</f>
        <v>0</v>
      </c>
    </row>
    <row r="92" spans="1:12">
      <c r="A92" s="1"/>
      <c r="B92" s="1">
        <v>821551</v>
      </c>
      <c r="C92" s="1" t="s">
        <v>327</v>
      </c>
      <c r="D92" s="1" t="s">
        <v>328</v>
      </c>
      <c r="E92" s="3" t="s">
        <v>329</v>
      </c>
      <c r="F92" s="1" t="s">
        <v>330</v>
      </c>
      <c r="G92" s="1" t="s">
        <v>14</v>
      </c>
      <c r="H92" s="1">
        <v>0</v>
      </c>
      <c r="I92" s="1">
        <v>0</v>
      </c>
      <c r="J92" s="1" t="s">
        <v>15</v>
      </c>
      <c r="K92" s="2"/>
      <c r="L92" s="5">
        <f>K92*87.31</f>
        <v>0</v>
      </c>
    </row>
    <row r="93" spans="1:12">
      <c r="A93" s="1"/>
      <c r="B93" s="1">
        <v>821552</v>
      </c>
      <c r="C93" s="1" t="s">
        <v>331</v>
      </c>
      <c r="D93" s="1" t="s">
        <v>332</v>
      </c>
      <c r="E93" s="3" t="s">
        <v>333</v>
      </c>
      <c r="F93" s="1" t="s">
        <v>334</v>
      </c>
      <c r="G93" s="1">
        <v>0</v>
      </c>
      <c r="H93" s="1">
        <v>0</v>
      </c>
      <c r="I93" s="1">
        <v>0</v>
      </c>
      <c r="J93" s="1" t="s">
        <v>15</v>
      </c>
      <c r="K93" s="2"/>
      <c r="L93" s="5">
        <f>K93*98.45</f>
        <v>0</v>
      </c>
    </row>
    <row r="94" spans="1:12">
      <c r="A94" s="1"/>
      <c r="B94" s="1">
        <v>821553</v>
      </c>
      <c r="C94" s="1" t="s">
        <v>335</v>
      </c>
      <c r="D94" s="1" t="s">
        <v>336</v>
      </c>
      <c r="E94" s="3" t="s">
        <v>337</v>
      </c>
      <c r="F94" s="1" t="s">
        <v>338</v>
      </c>
      <c r="G94" s="1">
        <v>0</v>
      </c>
      <c r="H94" s="1">
        <v>0</v>
      </c>
      <c r="I94" s="1">
        <v>0</v>
      </c>
      <c r="J94" s="1" t="s">
        <v>15</v>
      </c>
      <c r="K94" s="2"/>
      <c r="L94" s="5">
        <f>K94*109.60</f>
        <v>0</v>
      </c>
    </row>
    <row r="95" spans="1:12">
      <c r="A95" s="1"/>
      <c r="B95" s="1">
        <v>821554</v>
      </c>
      <c r="C95" s="1" t="s">
        <v>339</v>
      </c>
      <c r="D95" s="1" t="s">
        <v>340</v>
      </c>
      <c r="E95" s="3" t="s">
        <v>341</v>
      </c>
      <c r="F95" s="1" t="s">
        <v>342</v>
      </c>
      <c r="G95" s="1">
        <v>0</v>
      </c>
      <c r="H95" s="1">
        <v>0</v>
      </c>
      <c r="I95" s="1">
        <v>0</v>
      </c>
      <c r="J95" s="1" t="s">
        <v>15</v>
      </c>
      <c r="K95" s="2"/>
      <c r="L95" s="5">
        <f>K95*118.89</f>
        <v>0</v>
      </c>
    </row>
    <row r="96" spans="1:12">
      <c r="A96" s="1"/>
      <c r="B96" s="1">
        <v>821555</v>
      </c>
      <c r="C96" s="1" t="s">
        <v>343</v>
      </c>
      <c r="D96" s="1" t="s">
        <v>344</v>
      </c>
      <c r="E96" s="3" t="s">
        <v>345</v>
      </c>
      <c r="F96" s="1" t="s">
        <v>69</v>
      </c>
      <c r="G96" s="1">
        <v>0</v>
      </c>
      <c r="H96" s="1">
        <v>0</v>
      </c>
      <c r="I96" s="1">
        <v>0</v>
      </c>
      <c r="J96" s="1" t="s">
        <v>15</v>
      </c>
      <c r="K96" s="2"/>
      <c r="L96" s="5">
        <f>K96*130.03</f>
        <v>0</v>
      </c>
    </row>
    <row r="97" spans="1:12">
      <c r="A97" s="1"/>
      <c r="B97" s="1">
        <v>821556</v>
      </c>
      <c r="C97" s="1" t="s">
        <v>346</v>
      </c>
      <c r="D97" s="1" t="s">
        <v>347</v>
      </c>
      <c r="E97" s="3" t="s">
        <v>348</v>
      </c>
      <c r="F97" s="1" t="s">
        <v>95</v>
      </c>
      <c r="G97" s="1">
        <v>0</v>
      </c>
      <c r="H97" s="1">
        <v>0</v>
      </c>
      <c r="I97" s="1">
        <v>0</v>
      </c>
      <c r="J97" s="1" t="s">
        <v>15</v>
      </c>
      <c r="K97" s="2"/>
      <c r="L97" s="5">
        <f>K97*148.61</f>
        <v>0</v>
      </c>
    </row>
    <row r="98" spans="1:12">
      <c r="A98" s="1"/>
      <c r="B98" s="1">
        <v>821557</v>
      </c>
      <c r="C98" s="1" t="s">
        <v>349</v>
      </c>
      <c r="D98" s="1" t="s">
        <v>350</v>
      </c>
      <c r="E98" s="3" t="s">
        <v>351</v>
      </c>
      <c r="F98" s="1" t="s">
        <v>352</v>
      </c>
      <c r="G98" s="1">
        <v>0</v>
      </c>
      <c r="H98" s="1">
        <v>0</v>
      </c>
      <c r="I98" s="1">
        <v>0</v>
      </c>
      <c r="J98" s="1" t="s">
        <v>15</v>
      </c>
      <c r="K98" s="2"/>
      <c r="L98" s="5">
        <f>K98*169.04</f>
        <v>0</v>
      </c>
    </row>
    <row r="99" spans="1:12">
      <c r="A99" s="1"/>
      <c r="B99" s="1">
        <v>821558</v>
      </c>
      <c r="C99" s="1" t="s">
        <v>353</v>
      </c>
      <c r="D99" s="1" t="s">
        <v>354</v>
      </c>
      <c r="E99" s="3" t="s">
        <v>355</v>
      </c>
      <c r="F99" s="1" t="s">
        <v>356</v>
      </c>
      <c r="G99" s="1">
        <v>0</v>
      </c>
      <c r="H99" s="1">
        <v>0</v>
      </c>
      <c r="I99" s="1">
        <v>0</v>
      </c>
      <c r="J99" s="1" t="s">
        <v>15</v>
      </c>
      <c r="K99" s="2"/>
      <c r="L99" s="5">
        <f>K99*191.33</f>
        <v>0</v>
      </c>
    </row>
    <row r="100" spans="1:12">
      <c r="A100" s="1"/>
      <c r="B100" s="1">
        <v>821559</v>
      </c>
      <c r="C100" s="1" t="s">
        <v>357</v>
      </c>
      <c r="D100" s="1" t="s">
        <v>358</v>
      </c>
      <c r="E100" s="3" t="s">
        <v>359</v>
      </c>
      <c r="F100" s="1" t="s">
        <v>360</v>
      </c>
      <c r="G100" s="1">
        <v>0</v>
      </c>
      <c r="H100" s="1">
        <v>0</v>
      </c>
      <c r="I100" s="1">
        <v>0</v>
      </c>
      <c r="J100" s="1" t="s">
        <v>15</v>
      </c>
      <c r="K100" s="2"/>
      <c r="L100" s="5">
        <f>K100*221.05</f>
        <v>0</v>
      </c>
    </row>
    <row r="101" spans="1:12">
      <c r="A101" s="1"/>
      <c r="B101" s="1">
        <v>821561</v>
      </c>
      <c r="C101" s="1" t="s">
        <v>361</v>
      </c>
      <c r="D101" s="1" t="s">
        <v>362</v>
      </c>
      <c r="E101" s="3" t="s">
        <v>363</v>
      </c>
      <c r="F101" s="1" t="s">
        <v>364</v>
      </c>
      <c r="G101" s="1">
        <v>0</v>
      </c>
      <c r="H101" s="1">
        <v>0</v>
      </c>
      <c r="I101" s="1">
        <v>0</v>
      </c>
      <c r="J101" s="1" t="s">
        <v>15</v>
      </c>
      <c r="K101" s="2"/>
      <c r="L101" s="5">
        <f>K101*271.21</f>
        <v>0</v>
      </c>
    </row>
    <row r="102" spans="1:12">
      <c r="A102" s="1"/>
      <c r="B102" s="1">
        <v>821563</v>
      </c>
      <c r="C102" s="1" t="s">
        <v>365</v>
      </c>
      <c r="D102" s="1" t="s">
        <v>366</v>
      </c>
      <c r="E102" s="3" t="s">
        <v>367</v>
      </c>
      <c r="F102" s="1" t="s">
        <v>368</v>
      </c>
      <c r="G102" s="1">
        <v>0</v>
      </c>
      <c r="H102" s="1">
        <v>0</v>
      </c>
      <c r="I102" s="1">
        <v>0</v>
      </c>
      <c r="J102" s="1" t="s">
        <v>15</v>
      </c>
      <c r="K102" s="2"/>
      <c r="L102" s="5">
        <f>K102*371.52</f>
        <v>0</v>
      </c>
    </row>
    <row r="103" spans="1:12">
      <c r="A103" s="1"/>
      <c r="B103" s="1">
        <v>821565</v>
      </c>
      <c r="C103" s="1" t="s">
        <v>369</v>
      </c>
      <c r="D103" s="1" t="s">
        <v>370</v>
      </c>
      <c r="E103" s="3" t="s">
        <v>371</v>
      </c>
      <c r="F103" s="1" t="s">
        <v>372</v>
      </c>
      <c r="G103" s="1">
        <v>0</v>
      </c>
      <c r="H103" s="1">
        <v>0</v>
      </c>
      <c r="I103" s="1">
        <v>0</v>
      </c>
      <c r="J103" s="1" t="s">
        <v>15</v>
      </c>
      <c r="K103" s="2"/>
      <c r="L103" s="5">
        <f>K103*473.69</f>
        <v>0</v>
      </c>
    </row>
    <row r="104" spans="1:12">
      <c r="A104" s="1"/>
      <c r="B104" s="1">
        <v>856979</v>
      </c>
      <c r="C104" s="1" t="s">
        <v>373</v>
      </c>
      <c r="D104" s="1" t="s">
        <v>374</v>
      </c>
      <c r="E104" s="3" t="s">
        <v>375</v>
      </c>
      <c r="F104" s="1" t="s">
        <v>376</v>
      </c>
      <c r="G104" s="1">
        <v>0</v>
      </c>
      <c r="H104" s="1">
        <v>0</v>
      </c>
      <c r="I104" s="1">
        <v>0</v>
      </c>
      <c r="J104" s="1" t="s">
        <v>15</v>
      </c>
      <c r="K104" s="2"/>
      <c r="L104" s="5">
        <f>K104*572.14</f>
        <v>0</v>
      </c>
    </row>
    <row r="105" spans="1:12">
      <c r="A105" s="1"/>
      <c r="B105" s="1">
        <v>821566</v>
      </c>
      <c r="C105" s="1" t="s">
        <v>377</v>
      </c>
      <c r="D105" s="1" t="s">
        <v>378</v>
      </c>
      <c r="E105" s="3" t="s">
        <v>379</v>
      </c>
      <c r="F105" s="1" t="s">
        <v>380</v>
      </c>
      <c r="G105" s="1" t="s">
        <v>41</v>
      </c>
      <c r="H105" s="1">
        <v>0</v>
      </c>
      <c r="I105" s="1">
        <v>0</v>
      </c>
      <c r="J105" s="1" t="s">
        <v>15</v>
      </c>
      <c r="K105" s="2"/>
      <c r="L105" s="5">
        <f>K105*91.02</f>
        <v>0</v>
      </c>
    </row>
    <row r="106" spans="1:12">
      <c r="A106" s="1"/>
      <c r="B106" s="1">
        <v>821567</v>
      </c>
      <c r="C106" s="1" t="s">
        <v>381</v>
      </c>
      <c r="D106" s="1" t="s">
        <v>382</v>
      </c>
      <c r="E106" s="3" t="s">
        <v>383</v>
      </c>
      <c r="F106" s="1" t="s">
        <v>384</v>
      </c>
      <c r="G106" s="1">
        <v>0</v>
      </c>
      <c r="H106" s="1">
        <v>0</v>
      </c>
      <c r="I106" s="1">
        <v>0</v>
      </c>
      <c r="J106" s="1" t="s">
        <v>15</v>
      </c>
      <c r="K106" s="2"/>
      <c r="L106" s="5">
        <f>K106*100.31</f>
        <v>0</v>
      </c>
    </row>
    <row r="107" spans="1:12">
      <c r="A107" s="1"/>
      <c r="B107" s="1">
        <v>821568</v>
      </c>
      <c r="C107" s="1" t="s">
        <v>385</v>
      </c>
      <c r="D107" s="1" t="s">
        <v>386</v>
      </c>
      <c r="E107" s="3" t="s">
        <v>387</v>
      </c>
      <c r="F107" s="1" t="s">
        <v>388</v>
      </c>
      <c r="G107" s="1">
        <v>0</v>
      </c>
      <c r="H107" s="1">
        <v>0</v>
      </c>
      <c r="I107" s="1">
        <v>0</v>
      </c>
      <c r="J107" s="1" t="s">
        <v>15</v>
      </c>
      <c r="K107" s="2"/>
      <c r="L107" s="5">
        <f>K107*111.46</f>
        <v>0</v>
      </c>
    </row>
    <row r="108" spans="1:12">
      <c r="A108" s="1"/>
      <c r="B108" s="1">
        <v>821569</v>
      </c>
      <c r="C108" s="1" t="s">
        <v>389</v>
      </c>
      <c r="D108" s="1" t="s">
        <v>390</v>
      </c>
      <c r="E108" s="3" t="s">
        <v>391</v>
      </c>
      <c r="F108" s="1" t="s">
        <v>392</v>
      </c>
      <c r="G108" s="1">
        <v>0</v>
      </c>
      <c r="H108" s="1">
        <v>0</v>
      </c>
      <c r="I108" s="1">
        <v>0</v>
      </c>
      <c r="J108" s="1" t="s">
        <v>15</v>
      </c>
      <c r="K108" s="2"/>
      <c r="L108" s="5">
        <f>K108*120.74</f>
        <v>0</v>
      </c>
    </row>
    <row r="109" spans="1:12">
      <c r="A109" s="1"/>
      <c r="B109" s="1">
        <v>821570</v>
      </c>
      <c r="C109" s="1" t="s">
        <v>393</v>
      </c>
      <c r="D109" s="1" t="s">
        <v>394</v>
      </c>
      <c r="E109" s="3" t="s">
        <v>395</v>
      </c>
      <c r="F109" s="1" t="s">
        <v>69</v>
      </c>
      <c r="G109" s="1">
        <v>0</v>
      </c>
      <c r="H109" s="1">
        <v>0</v>
      </c>
      <c r="I109" s="1">
        <v>0</v>
      </c>
      <c r="J109" s="1" t="s">
        <v>15</v>
      </c>
      <c r="K109" s="2"/>
      <c r="L109" s="5">
        <f>K109*130.03</f>
        <v>0</v>
      </c>
    </row>
    <row r="110" spans="1:12">
      <c r="A110" s="1"/>
      <c r="B110" s="1">
        <v>821571</v>
      </c>
      <c r="C110" s="1" t="s">
        <v>396</v>
      </c>
      <c r="D110" s="1" t="s">
        <v>397</v>
      </c>
      <c r="E110" s="3" t="s">
        <v>398</v>
      </c>
      <c r="F110" s="1" t="s">
        <v>399</v>
      </c>
      <c r="G110" s="1">
        <v>0</v>
      </c>
      <c r="H110" s="1">
        <v>0</v>
      </c>
      <c r="I110" s="1">
        <v>0</v>
      </c>
      <c r="J110" s="1" t="s">
        <v>15</v>
      </c>
      <c r="K110" s="2"/>
      <c r="L110" s="5">
        <f>K110*150.47</f>
        <v>0</v>
      </c>
    </row>
    <row r="111" spans="1:12">
      <c r="A111" s="1"/>
      <c r="B111" s="1">
        <v>821572</v>
      </c>
      <c r="C111" s="1" t="s">
        <v>400</v>
      </c>
      <c r="D111" s="1" t="s">
        <v>401</v>
      </c>
      <c r="E111" s="3" t="s">
        <v>402</v>
      </c>
      <c r="F111" s="1" t="s">
        <v>403</v>
      </c>
      <c r="G111" s="1">
        <v>0</v>
      </c>
      <c r="H111" s="1">
        <v>0</v>
      </c>
      <c r="I111" s="1">
        <v>0</v>
      </c>
      <c r="J111" s="1" t="s">
        <v>15</v>
      </c>
      <c r="K111" s="2"/>
      <c r="L111" s="5">
        <f>K111*170.90</f>
        <v>0</v>
      </c>
    </row>
    <row r="112" spans="1:12">
      <c r="A112" s="1"/>
      <c r="B112" s="1">
        <v>821573</v>
      </c>
      <c r="C112" s="1" t="s">
        <v>404</v>
      </c>
      <c r="D112" s="1" t="s">
        <v>405</v>
      </c>
      <c r="E112" s="3" t="s">
        <v>406</v>
      </c>
      <c r="F112" s="1" t="s">
        <v>356</v>
      </c>
      <c r="G112" s="1">
        <v>0</v>
      </c>
      <c r="H112" s="1">
        <v>0</v>
      </c>
      <c r="I112" s="1">
        <v>0</v>
      </c>
      <c r="J112" s="1" t="s">
        <v>15</v>
      </c>
      <c r="K112" s="2"/>
      <c r="L112" s="5">
        <f>K112*191.33</f>
        <v>0</v>
      </c>
    </row>
    <row r="113" spans="1:12">
      <c r="A113" s="1"/>
      <c r="B113" s="1">
        <v>821574</v>
      </c>
      <c r="C113" s="1" t="s">
        <v>407</v>
      </c>
      <c r="D113" s="1" t="s">
        <v>408</v>
      </c>
      <c r="E113" s="3" t="s">
        <v>409</v>
      </c>
      <c r="F113" s="1" t="s">
        <v>360</v>
      </c>
      <c r="G113" s="1">
        <v>0</v>
      </c>
      <c r="H113" s="1">
        <v>0</v>
      </c>
      <c r="I113" s="1">
        <v>0</v>
      </c>
      <c r="J113" s="1" t="s">
        <v>15</v>
      </c>
      <c r="K113" s="2"/>
      <c r="L113" s="5">
        <f>K113*221.05</f>
        <v>0</v>
      </c>
    </row>
    <row r="114" spans="1:12">
      <c r="A114" s="1"/>
      <c r="B114" s="1">
        <v>821576</v>
      </c>
      <c r="C114" s="1" t="s">
        <v>410</v>
      </c>
      <c r="D114" s="1" t="s">
        <v>411</v>
      </c>
      <c r="E114" s="3" t="s">
        <v>412</v>
      </c>
      <c r="F114" s="1" t="s">
        <v>413</v>
      </c>
      <c r="G114" s="1">
        <v>0</v>
      </c>
      <c r="H114" s="1">
        <v>0</v>
      </c>
      <c r="I114" s="1">
        <v>0</v>
      </c>
      <c r="J114" s="1" t="s">
        <v>15</v>
      </c>
      <c r="K114" s="2"/>
      <c r="L114" s="5">
        <f>K114*273.07</f>
        <v>0</v>
      </c>
    </row>
    <row r="115" spans="1:12">
      <c r="A115" s="1"/>
      <c r="B115" s="1">
        <v>821578</v>
      </c>
      <c r="C115" s="1" t="s">
        <v>414</v>
      </c>
      <c r="D115" s="1" t="s">
        <v>415</v>
      </c>
      <c r="E115" s="3" t="s">
        <v>416</v>
      </c>
      <c r="F115" s="1" t="s">
        <v>368</v>
      </c>
      <c r="G115" s="1">
        <v>0</v>
      </c>
      <c r="H115" s="1">
        <v>0</v>
      </c>
      <c r="I115" s="1">
        <v>0</v>
      </c>
      <c r="J115" s="1" t="s">
        <v>15</v>
      </c>
      <c r="K115" s="2"/>
      <c r="L115" s="5">
        <f>K115*371.52</f>
        <v>0</v>
      </c>
    </row>
    <row r="116" spans="1:12">
      <c r="A116" s="1"/>
      <c r="B116" s="1">
        <v>821580</v>
      </c>
      <c r="C116" s="1" t="s">
        <v>417</v>
      </c>
      <c r="D116" s="1" t="s">
        <v>418</v>
      </c>
      <c r="E116" s="3" t="s">
        <v>419</v>
      </c>
      <c r="F116" s="1" t="s">
        <v>372</v>
      </c>
      <c r="G116" s="1">
        <v>0</v>
      </c>
      <c r="H116" s="1">
        <v>0</v>
      </c>
      <c r="I116" s="1">
        <v>0</v>
      </c>
      <c r="J116" s="1" t="s">
        <v>15</v>
      </c>
      <c r="K116" s="2"/>
      <c r="L116" s="5">
        <f>K116*473.69</f>
        <v>0</v>
      </c>
    </row>
    <row r="117" spans="1:12">
      <c r="A117" s="1"/>
      <c r="B117" s="1">
        <v>856980</v>
      </c>
      <c r="C117" s="1" t="s">
        <v>420</v>
      </c>
      <c r="D117" s="1" t="s">
        <v>421</v>
      </c>
      <c r="E117" s="3" t="s">
        <v>422</v>
      </c>
      <c r="F117" s="1" t="s">
        <v>376</v>
      </c>
      <c r="G117" s="1">
        <v>0</v>
      </c>
      <c r="H117" s="1">
        <v>0</v>
      </c>
      <c r="I117" s="1">
        <v>0</v>
      </c>
      <c r="J117" s="1" t="s">
        <v>15</v>
      </c>
      <c r="K117" s="2"/>
      <c r="L117" s="5">
        <f>K117*572.14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A30"/>
    <mergeCell ref="A31:A39"/>
    <mergeCell ref="A40:A54"/>
    <mergeCell ref="A55:A69"/>
    <mergeCell ref="A70:A80"/>
    <mergeCell ref="A81:A91"/>
    <mergeCell ref="A92:A104"/>
    <mergeCell ref="A105:A1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2024-12-22T08:59:30+03:00</dcterms:created>
  <dcterms:modified xsi:type="dcterms:W3CDTF">2024-12-22T08:59:30+03:00</dcterms:modified>
  <dc:title>Untitled Spreadsheet</dc:title>
  <dc:description/>
  <dc:subject/>
  <cp:keywords/>
  <cp:category/>
</cp:coreProperties>
</file>