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<sst xmlns="http://schemas.openxmlformats.org/spreadsheetml/2006/main" uniqueCount="1831">
  <si>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</si>
  <si>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</si>
  <si>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</si>
  <si>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</si>
  <si>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</si>
  <si>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</si>
  <si>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</si>
  <si>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</si>
  <si>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</si>
  <si>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</si>
  <si>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</si>
  <si>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ALT-120001</t>
  </si>
  <si>
    <t>T-КШ.101.12.КР.CN</t>
  </si>
  <si>
    <t>Кран шаровой полный проход TEBO ВН/ВН  1/2" ручка (10/80)</t>
  </si>
  <si>
    <t>484.66 руб.</t>
  </si>
  <si>
    <t>Уточняйте</t>
  </si>
  <si>
    <t>шт</t>
  </si>
  <si>
    <t>ALT-120002</t>
  </si>
  <si>
    <t>T-КШ.101.34.КР.CN</t>
  </si>
  <si>
    <t>Кран шаровой полный проход TEBO ВН/ВН  3/4" ручка (7/56)</t>
  </si>
  <si>
    <t>686.87 руб.</t>
  </si>
  <si>
    <t>ALT-120003</t>
  </si>
  <si>
    <t>T-КШ.101.1.КР.CN</t>
  </si>
  <si>
    <t>Кран шаровой полный проход TEBO ВН/ВН  1" ручка (4/32) (шт.)</t>
  </si>
  <si>
    <t>1 164.55 руб.</t>
  </si>
  <si>
    <t>ALT-120004</t>
  </si>
  <si>
    <t>T-КШ.101.114.КР.CN</t>
  </si>
  <si>
    <t>Кран шаровой полный проход TEBO ВН/ВН 1.1/4" ручка (2/18)</t>
  </si>
  <si>
    <t>1 818.62 руб.</t>
  </si>
  <si>
    <t>ALT-120005</t>
  </si>
  <si>
    <t>T-КШ.101.112.КР.CN</t>
  </si>
  <si>
    <t>Кран шаровой полный проход TEBO ВН/ВН 1.1/2" ручка (2/12)</t>
  </si>
  <si>
    <t>2 900.00 руб.</t>
  </si>
  <si>
    <t>ALT-120006</t>
  </si>
  <si>
    <t>T-КШ.101.2.КР.CN</t>
  </si>
  <si>
    <t>Кран шаровой полный проход TEBO ВН/ВН   2" ручка (2/8) (шт.)</t>
  </si>
  <si>
    <t>4 110.31 руб.</t>
  </si>
  <si>
    <t>ALT-120007</t>
  </si>
  <si>
    <t>T-КШ.202.12.КР.CN</t>
  </si>
  <si>
    <t>Кран шаровой полный проход TEBO ВН/НАР  1/2" ручка (8/64)</t>
  </si>
  <si>
    <t>509.03 руб.</t>
  </si>
  <si>
    <t>ALT-120008</t>
  </si>
  <si>
    <t>Т-КШ.202.34.КР.CN</t>
  </si>
  <si>
    <t>Кран шаровой полный проход TEBO ВН/НАР  3/4" ручка (6/48)</t>
  </si>
  <si>
    <t>729.43 руб.</t>
  </si>
  <si>
    <t>ALT-120009</t>
  </si>
  <si>
    <t>T-КШ.202.1.КР.CN</t>
  </si>
  <si>
    <t>Кран шаровой полный проход TEBO ВН/НАР  1" ручка (4/32)</t>
  </si>
  <si>
    <t>1 205.92 руб.</t>
  </si>
  <si>
    <t>ALT-120010</t>
  </si>
  <si>
    <t>T-КШ.202.114.КР.CN</t>
  </si>
  <si>
    <t>Кран шаровой полный проход TEBO ВН/НАР 1.1/4" ручка (2/18)</t>
  </si>
  <si>
    <t>2 134.15 руб.</t>
  </si>
  <si>
    <t>ALT-120011</t>
  </si>
  <si>
    <t>T-КШ.202.112.КР.CN</t>
  </si>
  <si>
    <t>Кран шаровой полный проход TEBO ВН/НАР 1.1/2" ручка (2/12)</t>
  </si>
  <si>
    <t>2 874.32 руб.</t>
  </si>
  <si>
    <t>ALT-120012</t>
  </si>
  <si>
    <t>Кран шаровой полный проход TEBO ВН/НАР 2" ручка ()</t>
  </si>
  <si>
    <t>0.00 руб.</t>
  </si>
  <si>
    <t>ALT-120013</t>
  </si>
  <si>
    <t>T-КШ.303.12.КР.CN</t>
  </si>
  <si>
    <t>Кран шаровой полный проход TEBO НАР/НАР  1/2" ручка (8/64)</t>
  </si>
  <si>
    <t>510.45 руб.</t>
  </si>
  <si>
    <t>ALT-120014</t>
  </si>
  <si>
    <t>T-КШ.303.34.КР.CN</t>
  </si>
  <si>
    <t>Кран шаровой полный проход TEBO НАР/НАР  3/4" ручка (6/48)</t>
  </si>
  <si>
    <t>750.25 руб.</t>
  </si>
  <si>
    <t>ALT-120015</t>
  </si>
  <si>
    <t>T-КШ.303.1.КР.CN</t>
  </si>
  <si>
    <t>Кран шаровой полный проход TEBO НАР/НАР  1" ручка (4/32) (шт.)</t>
  </si>
  <si>
    <t>1 241.75 руб.</t>
  </si>
  <si>
    <t>ALT-120016</t>
  </si>
  <si>
    <t>T-КШ.101.12.КБ.CN</t>
  </si>
  <si>
    <t>Кран шаровой полный проход TEBO ВН/ВН  1/2" бабочка (16/128)</t>
  </si>
  <si>
    <t>459.88 руб.</t>
  </si>
  <si>
    <t>ALT-120017</t>
  </si>
  <si>
    <t>T-КШ.101.34.КБ.CN</t>
  </si>
  <si>
    <t>Кран шаровой полный проход TEBO ВН/ВН  3/4" бабочка (10/80)</t>
  </si>
  <si>
    <t>643.25 руб.</t>
  </si>
  <si>
    <t>ALT-120018</t>
  </si>
  <si>
    <t>T-КШ.101.1.КБ.CN</t>
  </si>
  <si>
    <t>Кран шаровой полный проход TEBO ВН/ВН  1" бабочка (5/40)</t>
  </si>
  <si>
    <t>1 144.40 руб.</t>
  </si>
  <si>
    <t>ALT-120019</t>
  </si>
  <si>
    <t>T-КШ.202.38.КБ.CN</t>
  </si>
  <si>
    <t>Кран шаровой полный проход TEBO ВН/НАР  3/8" бабочка (20/160)</t>
  </si>
  <si>
    <t>347.41 руб.</t>
  </si>
  <si>
    <t>ALT-120020</t>
  </si>
  <si>
    <t>Т-КШ.202.12.КБ.CN</t>
  </si>
  <si>
    <t>Кран шаровой полный проход TEBO ВН/НАР  1/2" бабочка (14/112)</t>
  </si>
  <si>
    <t>479.13 руб.</t>
  </si>
  <si>
    <t>ALT-120021</t>
  </si>
  <si>
    <t>Т-КШ.202.34.КБ.CN</t>
  </si>
  <si>
    <t>Кран шаровой полный проход TEBO ВН/НАР  3/4" бабочка (8/64)</t>
  </si>
  <si>
    <t>701.23 руб.</t>
  </si>
  <si>
    <t>ALT-120022</t>
  </si>
  <si>
    <t>Т-КШ.202.1.КБ.CN</t>
  </si>
  <si>
    <t>Кран шаровой полный проход TEBO ВН/НАР  1" бабочка (5/40)</t>
  </si>
  <si>
    <t>1 180.89 руб.</t>
  </si>
  <si>
    <t>ALT-120023</t>
  </si>
  <si>
    <t>T-КШ.303.12.КБ.CN</t>
  </si>
  <si>
    <t>Кран шаровой полный проход TEBO НАР/НАР  1/2" бабочка (14/112)</t>
  </si>
  <si>
    <t>484.53 руб.</t>
  </si>
  <si>
    <t>ALT-120024</t>
  </si>
  <si>
    <t>T-КШ.303.34.КБ.CN</t>
  </si>
  <si>
    <t>Кран шаровой полный проход TEBO НАР/НАР  3/4" бабочка (8/64)</t>
  </si>
  <si>
    <t>724.55 руб.</t>
  </si>
  <si>
    <t>ALT-120025</t>
  </si>
  <si>
    <t>Кран шаровой полный проход TEBO НАР/НАР  1" бабочка (</t>
  </si>
  <si>
    <t>ALT-120026</t>
  </si>
  <si>
    <t>T-КШ.402.12.КБ.CN</t>
  </si>
  <si>
    <t>Кран шаровой полный проход TEBO с полусгоном  1/2" бабочка (10/80)</t>
  </si>
  <si>
    <t>640.21 руб.</t>
  </si>
  <si>
    <t>ALT-120027</t>
  </si>
  <si>
    <t>T-КШ.402.34.КБ.CN</t>
  </si>
  <si>
    <t>Кран шаровой полный проход TEBO с полусгоном  3/4" бабочка (7/56)</t>
  </si>
  <si>
    <t>953.15 руб.</t>
  </si>
  <si>
    <t>ALT-120028</t>
  </si>
  <si>
    <t>Т-КШ.402.1.КБ.CN</t>
  </si>
  <si>
    <t>Кран шаровой полный проход TEBO с полусгоном  1" бабочка (4/32)</t>
  </si>
  <si>
    <t>1 727.99 руб.</t>
  </si>
  <si>
    <t>ALT-120029</t>
  </si>
  <si>
    <t>T-КШ.402.114.КБ.CN</t>
  </si>
  <si>
    <t>Кран шаровой полный проход TEBO с полусгоном 1.1/4" бабочка (3/24) (шт.)</t>
  </si>
  <si>
    <t>2 587.96 руб.</t>
  </si>
  <si>
    <t>ALT-120030</t>
  </si>
  <si>
    <t>T-КШ.452.12.КБ.CN</t>
  </si>
  <si>
    <t>Кран шаровой полный проход TEBO с полусгоном угловой  1/2" бабочка (7/56)</t>
  </si>
  <si>
    <t>747.66 руб.</t>
  </si>
  <si>
    <t>ALT-120031</t>
  </si>
  <si>
    <t>T-КШ.452.34.КБ.CN</t>
  </si>
  <si>
    <t>Кран шаровой полный проход TEBO с полусгоном угловой  3/4" бабочка (6/48)</t>
  </si>
  <si>
    <t>1 113.60 руб.</t>
  </si>
  <si>
    <t>ALT-120032</t>
  </si>
  <si>
    <t>T-КШ.452.1.КБ.CN</t>
  </si>
  <si>
    <t>Кран шаровой полный проход TEBO с полусгоном угловой  1" бабочка (2/18)</t>
  </si>
  <si>
    <t>1 976.06 руб.</t>
  </si>
  <si>
    <t>ALT-120033</t>
  </si>
  <si>
    <t>T-КШ.402.12.ББ.CN</t>
  </si>
  <si>
    <t>Кран шаровой полный проход TEBO с полусгоном  1/2" белая бабочка (10/80)</t>
  </si>
  <si>
    <t>640.28 руб.</t>
  </si>
  <si>
    <t>ALT-120034</t>
  </si>
  <si>
    <t>T-КШ.402.34.ББ.CN</t>
  </si>
  <si>
    <t>Кран шаровой полный проход TEBO с полусгоном  3/4" белая бабочка (7/56)</t>
  </si>
  <si>
    <t>952.43 руб.</t>
  </si>
  <si>
    <t>ALT-120035</t>
  </si>
  <si>
    <t>T-КШ.452.12.ББ.CN</t>
  </si>
  <si>
    <t>Кран шаровой полный проход TEBO с полусгоном угловой  1/2" белая бабочка (7/56)</t>
  </si>
  <si>
    <t>751.13 руб.</t>
  </si>
  <si>
    <t>ALT-120036</t>
  </si>
  <si>
    <t>T-КШ.452.34.ББ.CN</t>
  </si>
  <si>
    <t>Кран шаровой полный проход TEBO с полусгоном угловой  3/4" белая бабочка (6/48)</t>
  </si>
  <si>
    <t>1 162.25 руб.</t>
  </si>
  <si>
    <t>ALT-120037</t>
  </si>
  <si>
    <t>T-КШ.Ф.501.12.КР.CN</t>
  </si>
  <si>
    <t>Кран шаровой - фильтр TEBO ВН/ВН 1/2" ручка (6/48)</t>
  </si>
  <si>
    <t>901.67 руб.</t>
  </si>
  <si>
    <t>ALT-120038</t>
  </si>
  <si>
    <t>T-КШ.Ф.501.12.КБ.CN</t>
  </si>
  <si>
    <t>Кран шаровой - фильтр TEBO ВН/ВН 1/2" бабочка (7/56)</t>
  </si>
  <si>
    <t>779.02 руб.</t>
  </si>
  <si>
    <t>ALT-120039</t>
  </si>
  <si>
    <t>T-КШ.Д.505.12.БР.CN</t>
  </si>
  <si>
    <t>Кран шаровой дренажный TEBO НАР 1/2" (14/112)</t>
  </si>
  <si>
    <t>470.98 руб.</t>
  </si>
  <si>
    <t>ALT-120040</t>
  </si>
  <si>
    <t>T-КШ.П.555.12.КР.CN</t>
  </si>
  <si>
    <t>Кран шаровой поливочный с латунным штуцером TEBO НАР 1/2" (7/56)</t>
  </si>
  <si>
    <t>625.81 руб.</t>
  </si>
  <si>
    <t>ALT-120041</t>
  </si>
  <si>
    <t>Т-КШ.П.555.34.КР.CN</t>
  </si>
  <si>
    <t>Кран шаровой поливочный с латунным штуцером TEBO НАР 3/4" (4/32)</t>
  </si>
  <si>
    <t>814.40 руб.</t>
  </si>
  <si>
    <t>ALT-121001</t>
  </si>
  <si>
    <t>Т-КШ.С.555.1212.ХР.CN</t>
  </si>
  <si>
    <t>Кран шаровой угловой для ст. машины 1/2"х1/2" с отражателем TEBO (12/96)</t>
  </si>
  <si>
    <t>493.35 руб.</t>
  </si>
  <si>
    <t>ALT-121002</t>
  </si>
  <si>
    <t>Т-КШ.С.555.1234.ХР.CN</t>
  </si>
  <si>
    <t>Кран шаровой угловой для ст. машины 1/2"х3/4" с отражателем TEBO (12/96)</t>
  </si>
  <si>
    <t>512.98 руб.</t>
  </si>
  <si>
    <t>ALT-122001</t>
  </si>
  <si>
    <t>T-Ко.701.12.CN</t>
  </si>
  <si>
    <t>Клапан обратный TEBO ВН/ВН 1/2" латунный сердечник (25/200)</t>
  </si>
  <si>
    <t>338.39 руб.</t>
  </si>
  <si>
    <t>ALT-122002</t>
  </si>
  <si>
    <t>T-Ко.701.34.CN</t>
  </si>
  <si>
    <t>Клапан обратный TEBO ВН/ВН 3/4" латунный сердечник (20/160) (шт.)</t>
  </si>
  <si>
    <t>380.46 руб.</t>
  </si>
  <si>
    <t>ALT-122003</t>
  </si>
  <si>
    <t>T-Ко.701.1.CN</t>
  </si>
  <si>
    <t>Клапан обратный TEBO ВН/ВН 1" латунный сердечник (12/96)</t>
  </si>
  <si>
    <t>681.96 руб.</t>
  </si>
  <si>
    <t>ALT-122004</t>
  </si>
  <si>
    <t>014110101</t>
  </si>
  <si>
    <t>Фильтр грубой очистки TEBO ВН/ВН 1/2" (400 мкм) (13/104)</t>
  </si>
  <si>
    <t>341.36 руб.</t>
  </si>
  <si>
    <t>ALT-122005</t>
  </si>
  <si>
    <t>T-Фг.801.34.CN</t>
  </si>
  <si>
    <t>Фильтр грубой очистки TEBO ВН/ВН 3/4" (400 мкм) (13/104)</t>
  </si>
  <si>
    <t>528.84 руб.</t>
  </si>
  <si>
    <t>ALT-122006</t>
  </si>
  <si>
    <t>T-Фг.801.1.CN</t>
  </si>
  <si>
    <t>Фильтр грубой очистки TEBO ВН/ВН 1" (400 мкм) (6/48) (шт.)</t>
  </si>
  <si>
    <t>987.98 руб.</t>
  </si>
  <si>
    <t>ALT-122007</t>
  </si>
  <si>
    <t>T-АБ.203.12.CN</t>
  </si>
  <si>
    <t>Воздухоотводчик автоматический TEBO НАР 1/2" (1/100)</t>
  </si>
  <si>
    <t>497.67 руб.</t>
  </si>
  <si>
    <t>ALT-122008</t>
  </si>
  <si>
    <t>T-АБ.303.12.CN</t>
  </si>
  <si>
    <t>Отсекающий клапан для воздухоотводчика TEBO НАР 1/2" (50/200)</t>
  </si>
  <si>
    <t>170.46 руб.</t>
  </si>
  <si>
    <t>BAZ-100101</t>
  </si>
  <si>
    <t>БАЗ.А30.0.15.40</t>
  </si>
  <si>
    <t>БАЗ латунь кран шаровой 11Б27п1 Ду15 вр/вр рычаг PN40 (60шт)</t>
  </si>
  <si>
    <t>361.25 руб.</t>
  </si>
  <si>
    <t>BAZ-100102</t>
  </si>
  <si>
    <t>БАЗ.А30.0.20.40</t>
  </si>
  <si>
    <t>БАЗ латунь кран шаровой 11Б27п1 Ду20 вр/вр рычаг PN40 (50шт)</t>
  </si>
  <si>
    <t>467.83 руб.</t>
  </si>
  <si>
    <t>BAZ-100103</t>
  </si>
  <si>
    <t>БАЗ.А30.0.25.40</t>
  </si>
  <si>
    <t>БАЗ латунь кран шаровой 11Б27п1 Ду25 вр/вр рычаг PN40 (25шт)</t>
  </si>
  <si>
    <t>908.43 руб.</t>
  </si>
  <si>
    <t>BAZ-100104</t>
  </si>
  <si>
    <t>БАЗ.А30.0.32.40</t>
  </si>
  <si>
    <t>БАЗ латунь кран шаровой 11Б27п1 Ду32 вр/вр рычаг PN40 (15шт)</t>
  </si>
  <si>
    <t>1 415.03 руб.</t>
  </si>
  <si>
    <t>BAZ-100105</t>
  </si>
  <si>
    <t>БАЗ.А30.0.40.40</t>
  </si>
  <si>
    <t>БАЗ латунь кран шаровой 11Б27п1 Ду40 вр/вр рычаг PN40 (10шт)</t>
  </si>
  <si>
    <t>2 373.07 руб.</t>
  </si>
  <si>
    <t>BAZ-100106</t>
  </si>
  <si>
    <t>БАЗ.А30.0.50.40</t>
  </si>
  <si>
    <t>БАЗ латунь кран шаровой 11Б27п1 Ду50 вр/вр рычаг PN40 (6шт)</t>
  </si>
  <si>
    <t>3 650.51 руб.</t>
  </si>
  <si>
    <t>BAZ-100107</t>
  </si>
  <si>
    <t>БАЗ.А30.1.15.40</t>
  </si>
  <si>
    <t>БАЗ латунь кран шаровой 11Б27п1 Ду15  вр/вр бабочка PN40 (60шт)</t>
  </si>
  <si>
    <t>356.41 руб.</t>
  </si>
  <si>
    <t>BAZ-100108</t>
  </si>
  <si>
    <t>БАЗ.А30.1.20.40</t>
  </si>
  <si>
    <t>БАЗ латунь кран шаровой 11Б27п1 Ду20  вр/вр бабочка PN40  (50шт)</t>
  </si>
  <si>
    <t>462.67 руб.</t>
  </si>
  <si>
    <t>BAZ-100109</t>
  </si>
  <si>
    <t>БАЗ.А30.1.25.40</t>
  </si>
  <si>
    <t>БАЗ латунь кран шаровой 11Б27п1 Ду25  вр/вр бабочка PN40 (25шт)</t>
  </si>
  <si>
    <t>BAZ-100110</t>
  </si>
  <si>
    <t>БАЗ.А31.0.15.40</t>
  </si>
  <si>
    <t>БАЗ латунь кран шаровой 11Б27п1 Ду15 вр/нр рычаг PN40 (60шт)</t>
  </si>
  <si>
    <t>363.45 руб.</t>
  </si>
  <si>
    <t>BAZ-100111</t>
  </si>
  <si>
    <t>БАЗ.А31.0.20.40</t>
  </si>
  <si>
    <t>БАЗ латунь кран шаровой 11Б27п1 Ду20 вр/нр рычаг PN40 (50шт)</t>
  </si>
  <si>
    <t>524.83 руб.</t>
  </si>
  <si>
    <t>BAZ-100112</t>
  </si>
  <si>
    <t>БАЗ.А31.0.25.40</t>
  </si>
  <si>
    <t>БАЗ латунь кран шаровой 11Б27п1 Ду25 вр/нр рычаг PN40 (25шт)</t>
  </si>
  <si>
    <t>952.09 руб.</t>
  </si>
  <si>
    <t>BAZ-100113</t>
  </si>
  <si>
    <t>БАЗ.А31.0.32.40</t>
  </si>
  <si>
    <t>БАЗ латунь кран шаровой 11Б27п1 Ду32 вр/нр рычаг PN40 (15шт)</t>
  </si>
  <si>
    <t>1 619.45 руб.</t>
  </si>
  <si>
    <t>BAZ-100114</t>
  </si>
  <si>
    <t>БАЗ.А31.0.40.40</t>
  </si>
  <si>
    <t>БАЗ латунь кран шаровой 11Б27п1 Ду40 вр/нр рычаг PN40 (10шт)</t>
  </si>
  <si>
    <t>2 450.28 руб.</t>
  </si>
  <si>
    <t>BAZ-100115</t>
  </si>
  <si>
    <t>БАЗ.А31.1.15.40</t>
  </si>
  <si>
    <t>БАЗ латунь кран шаровой 11Б27п1 Ду15 вр/нр бабочка PN40 (60шт)</t>
  </si>
  <si>
    <t>358.59 руб.</t>
  </si>
  <si>
    <t>BAZ-100116</t>
  </si>
  <si>
    <t>БАЗ.А31.1.20.40</t>
  </si>
  <si>
    <t>БАЗ латунь кран шаровой 11Б27п1 Ду20 вр/нр бабочка PN40 (50шт)</t>
  </si>
  <si>
    <t>BAZ-100117</t>
  </si>
  <si>
    <t>БАЗ.А31.1.25.40</t>
  </si>
  <si>
    <t>БАЗ латунь кран шаровой 11Б27п1 Ду25 вр/нр бабочка PN40 (25шт)</t>
  </si>
  <si>
    <t>937.75 руб.</t>
  </si>
  <si>
    <t>BAZ-100118</t>
  </si>
  <si>
    <t>БАЗ.А.А31.1.15.40</t>
  </si>
  <si>
    <t>БАЗ латунь кран шаровой "американка" Ду15 прямой бабочка PN40 (60шт)</t>
  </si>
  <si>
    <t>558.87 руб.</t>
  </si>
  <si>
    <t>BAZ-100119</t>
  </si>
  <si>
    <t>БАЗ.А.А31.1.20.40</t>
  </si>
  <si>
    <t>БАЗ латунь кран шаровой "американка" Ду20 прямой бабочка PN40 (40шт)</t>
  </si>
  <si>
    <t>796.46 руб.</t>
  </si>
  <si>
    <t>BAZ-100120</t>
  </si>
  <si>
    <t>БАЗ.А.А31.1.25.40</t>
  </si>
  <si>
    <t>БАЗ латунь кран шаровой "американка" Ду25 прямой бабочка PN40 (16шт)</t>
  </si>
  <si>
    <t>1 282.57 руб.</t>
  </si>
  <si>
    <t>BAZ-100121</t>
  </si>
  <si>
    <t>БАЗ.А.А31.0.25.40</t>
  </si>
  <si>
    <t>БАЗ латунь кран шаровой "американка" Ду25 прямой рычаг PN40 (16шт)</t>
  </si>
  <si>
    <t>1 291.97 руб.</t>
  </si>
  <si>
    <t>BAZ-100122</t>
  </si>
  <si>
    <t>БАЗ.А.А31.0.32.40</t>
  </si>
  <si>
    <t>БАЗ латунь кран шаровой "американка" Ду32 прямой рычаг PN40 (10шт)</t>
  </si>
  <si>
    <t>1 974.73 руб.</t>
  </si>
  <si>
    <t>BAZ-100123</t>
  </si>
  <si>
    <t>БАЗ.КФ.1.15</t>
  </si>
  <si>
    <t>БАЗ латунь кран-фильтр 11Б27п1 Ду15  вр/вр бабочка (50шт)</t>
  </si>
  <si>
    <t>BAZ-100124</t>
  </si>
  <si>
    <t>БАЗ.А32.0.15.40</t>
  </si>
  <si>
    <t>БАЗ латунь кран шаровой 11Б27П1 Ду15 нр/нр рычаг PN40 (60шт)</t>
  </si>
  <si>
    <t>411.16 руб.</t>
  </si>
  <si>
    <t>BAZ-100125</t>
  </si>
  <si>
    <t>БАЗ.А32.0.20.40</t>
  </si>
  <si>
    <t>БАЗ латунь кран шаровой 11Б27П1 Ду20 нр/нр рычаг PN40 (50шт)</t>
  </si>
  <si>
    <t>581.34 руб.</t>
  </si>
  <si>
    <t>BAZ-100126</t>
  </si>
  <si>
    <t>БАЗ.А32.0.25.40</t>
  </si>
  <si>
    <t>БАЗ латунь кран шаровой 11Б27п1 Ду25 нр/нр рычаг PN40 (25шт)</t>
  </si>
  <si>
    <t>998.52 руб.</t>
  </si>
  <si>
    <t>BAZ-100127</t>
  </si>
  <si>
    <t>БАЗ.А32.1.15.40</t>
  </si>
  <si>
    <t>БАЗ латунь кран шаровой 11Б27П1 Ду15 нр/нр бабочка PN40 (60шт)</t>
  </si>
  <si>
    <t>BAZ-100128</t>
  </si>
  <si>
    <t>БАЗ.А32.1.20.40</t>
  </si>
  <si>
    <t>БАЗ латунь кран шаровой 11Б27П1 Ду20 нр/нр бабочка PN40 (50шт)</t>
  </si>
  <si>
    <t>BAZ-100129</t>
  </si>
  <si>
    <t>БАЗ.А32.1.25.40</t>
  </si>
  <si>
    <t>БАЗ латунь кран шаровой 11Б27п1 Ду25 нр/нр бабочка PN40 (25шт)</t>
  </si>
  <si>
    <t>998.48 руб.</t>
  </si>
  <si>
    <t>BAZ-100152</t>
  </si>
  <si>
    <t>БАЗ.А30.0.15.Н</t>
  </si>
  <si>
    <t>БАЗ кран никель шаровой 11Б27п1 Ду15 вр/вр рычаг PN40 (96шт)</t>
  </si>
  <si>
    <t>371.21 руб.</t>
  </si>
  <si>
    <t>BAZ-100153</t>
  </si>
  <si>
    <t>БАЗ.А30.0.20.Н</t>
  </si>
  <si>
    <t>БАЗ кран никель шаровой 11Б27п1 Ду20 вр/вр рычаг PN40 (60шт)</t>
  </si>
  <si>
    <t>482.16 руб.</t>
  </si>
  <si>
    <t>BAZ-100154</t>
  </si>
  <si>
    <t>БАЗ.А30.0.25.Н</t>
  </si>
  <si>
    <t>БАЗ кран никель шаровой 11Б27п1 Ду25 вр/вр рычаг PN40 (25шт)</t>
  </si>
  <si>
    <t>940.24 руб.</t>
  </si>
  <si>
    <t>BAZ-100155</t>
  </si>
  <si>
    <t>БАЗ.А30.0.32.Н</t>
  </si>
  <si>
    <t>БАЗ кран никель шаровой 11Б27п1 Ду32 вр/вр рычаг PN40 (16шт)</t>
  </si>
  <si>
    <t>1 464.54 руб.</t>
  </si>
  <si>
    <t>BAZ-100156</t>
  </si>
  <si>
    <t>БАЗ.А30.0.40.Н</t>
  </si>
  <si>
    <t>БАЗ кран никель шаровой 11Б27п1 Ду40 вр/вр рычаг PN40 (10шт)</t>
  </si>
  <si>
    <t>2 456.12 руб.</t>
  </si>
  <si>
    <t>BAZ-100157</t>
  </si>
  <si>
    <t>БАЗ.А30.0.50.Н</t>
  </si>
  <si>
    <t>БАЗ кран никель шаровой 11Б27п1 Ду50 вр/вр рычаг PN40 (6шт)</t>
  </si>
  <si>
    <t>3 778.28 руб.</t>
  </si>
  <si>
    <t>BAZ-100158</t>
  </si>
  <si>
    <t>БАЗ.А30.1.15.Н</t>
  </si>
  <si>
    <t>БАЗ кран никель шаровой 11Б27п1 Ду15 вр/вр бабочка PN40 (96шт)</t>
  </si>
  <si>
    <t>366.37 руб.</t>
  </si>
  <si>
    <t>BAZ-100159</t>
  </si>
  <si>
    <t>БАЗ.А30.1.20.Н</t>
  </si>
  <si>
    <t>БАЗ кран никель шаровой 11Б27п1 Ду20 вр/вр бабочка PN40 (60шт)</t>
  </si>
  <si>
    <t>477.04 руб.</t>
  </si>
  <si>
    <t>BAZ-100160</t>
  </si>
  <si>
    <t>БАЗ.А30.1.25.Н</t>
  </si>
  <si>
    <t>БАЗ кран никель шаровой 11Б27п1 Ду25 вр/вр бабочка PN40 (25шт)</t>
  </si>
  <si>
    <t>BAZ-100161</t>
  </si>
  <si>
    <t>БАЗ.А31.0.15.Н</t>
  </si>
  <si>
    <t>БАЗ кран никель шаровой 11Б27п1 Ду15 вр/нр рычаг PN40 (96шт)</t>
  </si>
  <si>
    <t>373.86 руб.</t>
  </si>
  <si>
    <t>BAZ-100162</t>
  </si>
  <si>
    <t>БАЗ.А31.0.20.Н</t>
  </si>
  <si>
    <t>БАЗ кран никель шаровой 11Б27п1 Ду20 вр/нр рычаг PN40 (60шт)</t>
  </si>
  <si>
    <t>543.19 руб.</t>
  </si>
  <si>
    <t>BAZ-100163</t>
  </si>
  <si>
    <t>БАЗ.А31.0.25.Н</t>
  </si>
  <si>
    <t>БАЗ кран никель шаровой 11Б27п1 Ду25 вр/нр рычаг PN40 (25шт)</t>
  </si>
  <si>
    <t>985.42 руб.</t>
  </si>
  <si>
    <t>BAZ-100164</t>
  </si>
  <si>
    <t>БАЗ.А31.0.32.Н</t>
  </si>
  <si>
    <t>БАЗ кран никель шаровой 11Б27п1 Ду32 вр/нр рычаг PN40 (16шт)</t>
  </si>
  <si>
    <t>1 676.13 руб.</t>
  </si>
  <si>
    <t>BAZ-100165</t>
  </si>
  <si>
    <t>БАЗ.А31.0.40.Н</t>
  </si>
  <si>
    <t>БАЗ кран никель шаровой 11Б27п1 Ду40 вр/нр рычаг PN40 (10шт)</t>
  </si>
  <si>
    <t>2 536.05 руб.</t>
  </si>
  <si>
    <t>BAZ-100166</t>
  </si>
  <si>
    <t>БАЗ.А31.1.15.Н</t>
  </si>
  <si>
    <t>БАЗ кран никель шаровой 11Б27п1 Ду15 вр/нр бабочка PN40 (96шт)</t>
  </si>
  <si>
    <t>369.02 руб.</t>
  </si>
  <si>
    <t>BAZ-100167</t>
  </si>
  <si>
    <t>БАЗ.А31.1.20.Н</t>
  </si>
  <si>
    <t>БАЗ кран никель шаровой 11Б27п1 Ду20 вр/нр бабочка PN40 (60шт)</t>
  </si>
  <si>
    <t>BAZ-100168</t>
  </si>
  <si>
    <t>БАЗ.А31.1.25.Н</t>
  </si>
  <si>
    <t>БАЗ кран никель шаровой 11Б27п1 Ду25 вр/нр бабочка PN40 (25шт)</t>
  </si>
  <si>
    <t>970.59 руб.</t>
  </si>
  <si>
    <t>BAZ-100169</t>
  </si>
  <si>
    <t>БАЗ.А.А31.1.15.Н</t>
  </si>
  <si>
    <t>БАЗ кран никель шаровой "американка" Ду15 прямой бабочка PN40 (50шт)</t>
  </si>
  <si>
    <t>578.45 руб.</t>
  </si>
  <si>
    <t>BAZ-100170</t>
  </si>
  <si>
    <t>БАЗ.А.А31.1.20.Н</t>
  </si>
  <si>
    <t>БАЗ кран никель шаровой "американка" Ду20 прямой бабочка PN40 (48шт)</t>
  </si>
  <si>
    <t>868.65 руб.</t>
  </si>
  <si>
    <t>BAZ-100171</t>
  </si>
  <si>
    <t>БАЗ.А.А31.1.25.Н</t>
  </si>
  <si>
    <t>БАЗ кран никель шаровой "американка" Ду25 прямой бабочка PN40 (16шт)</t>
  </si>
  <si>
    <t>1 376.00 руб.</t>
  </si>
  <si>
    <t>BAZ-100172</t>
  </si>
  <si>
    <t>БАЗ.А.А31.0.25.Н</t>
  </si>
  <si>
    <t>БАЗ кран никель шаровой "американка" Ду25 прямой рычаг PN40 (16шт)</t>
  </si>
  <si>
    <t>1 385.38 руб.</t>
  </si>
  <si>
    <t>BAZ-100173</t>
  </si>
  <si>
    <t>БАЗ.А.А31.0.32.40.Н</t>
  </si>
  <si>
    <t>БАЗ кран никель шаровой "американка" Ду32 прямой рычаг PN40,  (10шт)</t>
  </si>
  <si>
    <t>2 069.92 руб.</t>
  </si>
  <si>
    <t>BAZ-100174</t>
  </si>
  <si>
    <t>БАЗ.А32.0.15 Н</t>
  </si>
  <si>
    <t>БАЗ кран никель шаровой 11Б27П1 Ду15 нр/нр рычаг PN40 (96шт)</t>
  </si>
  <si>
    <t>425.56 руб.</t>
  </si>
  <si>
    <t>BAZ-100175</t>
  </si>
  <si>
    <t>БАЗ.А32.0.20 Н</t>
  </si>
  <si>
    <t>БАЗ кран никель шаровой 11Б27П1 Ду20 нр/нр рычаг PN40 (60шт)</t>
  </si>
  <si>
    <t>601.68 руб.</t>
  </si>
  <si>
    <t>BAZ-100176</t>
  </si>
  <si>
    <t>БАЗ.А32.0.25 Н</t>
  </si>
  <si>
    <t>БАЗ кран никель шаровой 11Б27П1 Ду25 нр/нр рычаг PN40 (25шт)</t>
  </si>
  <si>
    <t>1 033.44 руб.</t>
  </si>
  <si>
    <t>BAZ-100177</t>
  </si>
  <si>
    <t>БАЗ.А32.1.15 Н</t>
  </si>
  <si>
    <t>БАЗ кран никель шаровой 11Б27П1 Ду15 нр/нр бабочка PN40 (96шт)</t>
  </si>
  <si>
    <t>BAZ-100178</t>
  </si>
  <si>
    <t>БАЗ.А32.1.20 Н</t>
  </si>
  <si>
    <t>БАЗ кран никель шаровой 11Б27П1 Ду20 нр/нр бабочка PN40 (60шт)</t>
  </si>
  <si>
    <t>BAZ-100179</t>
  </si>
  <si>
    <t>БАЗ.А32.1.25 Н</t>
  </si>
  <si>
    <t>БАЗ кран никель шаровой 11Б27П1 Ду25 нр/нр бабочка PN40 (25шт)</t>
  </si>
  <si>
    <t>1 033.40 руб.</t>
  </si>
  <si>
    <t>MAV-840011</t>
  </si>
  <si>
    <t>кран водоразборный "ЭлБЭТ"</t>
  </si>
  <si>
    <t>101.66 руб.</t>
  </si>
  <si>
    <t>OTM-110048</t>
  </si>
  <si>
    <t>кран шаровой 1/2 вр/вр бабочка латунь никель PN40 COMPACT (10/200шт)</t>
  </si>
  <si>
    <t>242.62 руб.</t>
  </si>
  <si>
    <t>OTM-110049</t>
  </si>
  <si>
    <t>кран шаровой 3/4 вр/вр бабочка латунь никель PN40 COMPACT (10/150шт)</t>
  </si>
  <si>
    <t>343.80 руб.</t>
  </si>
  <si>
    <t>OTM-110050</t>
  </si>
  <si>
    <t>кран шаровой 1 вр/вр бабочка латунь никель PN40 COMPACT (10/100шт)</t>
  </si>
  <si>
    <t>444.92 руб.</t>
  </si>
  <si>
    <t>OTM-110051</t>
  </si>
  <si>
    <t>кран шаровой 1/2  вр/нар бабочка латунь никель PN40 COMPACT (10/200шт)</t>
  </si>
  <si>
    <t>OTM-110052</t>
  </si>
  <si>
    <t>кран шаровой 3/4  вр/нар бабочка латунь никель PN40 COMPACT (10/150шт)</t>
  </si>
  <si>
    <t>353.92 руб.</t>
  </si>
  <si>
    <t>OTM-110053</t>
  </si>
  <si>
    <t>кран шаровой 1  вр/нар бабочка латунь никель PN40 COMPACT (10/100шт)</t>
  </si>
  <si>
    <t>455.03 руб.</t>
  </si>
  <si>
    <t>OTM-110057</t>
  </si>
  <si>
    <t>Кран водоразбоный 1/2" ХРОМ (80шт)</t>
  </si>
  <si>
    <t>261.56 руб.</t>
  </si>
  <si>
    <t>OTM-110059</t>
  </si>
  <si>
    <t>Кран водоразборный со штуцером 1/2 латунь (100шт)</t>
  </si>
  <si>
    <t>341.71 руб.</t>
  </si>
  <si>
    <t>OTM-110060</t>
  </si>
  <si>
    <t>Кран водоразборный со штуцером 3/4 латунь (50шт)</t>
  </si>
  <si>
    <t>463.75 руб.</t>
  </si>
  <si>
    <t>RAC-111001</t>
  </si>
  <si>
    <t>Кран незамерзающий 100мм</t>
  </si>
  <si>
    <t>2 942.40 руб.</t>
  </si>
  <si>
    <t>RAC-111002</t>
  </si>
  <si>
    <t>Кран незамерзающий 150мм</t>
  </si>
  <si>
    <t>3 518.40 руб.</t>
  </si>
  <si>
    <t>RAC-111003</t>
  </si>
  <si>
    <t>Кран незамерзающий 200мм</t>
  </si>
  <si>
    <t>3 688.00 руб.</t>
  </si>
  <si>
    <t>RAC-111005</t>
  </si>
  <si>
    <t>Кран незамерзающий 300мм</t>
  </si>
  <si>
    <t>4 211.20 руб.</t>
  </si>
  <si>
    <t>RAC-111007</t>
  </si>
  <si>
    <t>Кран незамерзающий 400мм</t>
  </si>
  <si>
    <t>4 648.00 руб.</t>
  </si>
  <si>
    <t>RAC-111008</t>
  </si>
  <si>
    <t>Кран незамерзающий 450мм</t>
  </si>
  <si>
    <t>2 080.00 руб.</t>
  </si>
  <si>
    <t>RAC-111009</t>
  </si>
  <si>
    <t>Кран незамерзающий 500мм</t>
  </si>
  <si>
    <t>5 820.80 руб.</t>
  </si>
  <si>
    <t>RAC-111010</t>
  </si>
  <si>
    <t>Кран незамерзающий 550мм</t>
  </si>
  <si>
    <t>6 044.80 руб.</t>
  </si>
  <si>
    <t>RAC-111011</t>
  </si>
  <si>
    <t>Кран незамерзающий 600мм</t>
  </si>
  <si>
    <t>6 334.40 руб.</t>
  </si>
  <si>
    <t>STP-410014</t>
  </si>
  <si>
    <t>VR1119</t>
  </si>
  <si>
    <t>Кран дренажный со съёмным металлическим штуцером 1/2"  (200/1шт)</t>
  </si>
  <si>
    <t>401.31 руб.</t>
  </si>
  <si>
    <t>VER-000127</t>
  </si>
  <si>
    <t>VER61</t>
  </si>
  <si>
    <t>Кран шаровой с удлиненным штоком 1/2" F/F НИКЕЛЬ "ViEiR"(96/6шт)</t>
  </si>
  <si>
    <t>632.22 руб.</t>
  </si>
  <si>
    <t>VER-000157</t>
  </si>
  <si>
    <t>VR200-07</t>
  </si>
  <si>
    <t>Кран шаровой 2 1/2" F/F  (ручка) НИКЕЛЬ  "ViEiR"(4/1шт)</t>
  </si>
  <si>
    <t>7 741.14 руб.</t>
  </si>
  <si>
    <t>VER-000158</t>
  </si>
  <si>
    <t>VR200-08</t>
  </si>
  <si>
    <t>Кран шаровой 3" F/F  (ручка) НИКЕЛЬ  "ViEiR"(4/1шт)</t>
  </si>
  <si>
    <t>10 857.67 руб.</t>
  </si>
  <si>
    <t>VER-000159</t>
  </si>
  <si>
    <t>VR200-09</t>
  </si>
  <si>
    <t>Кран шаровой 4" F/F  (ручка) НИКЕЛЬ  "ViEiR"(2/1шт)</t>
  </si>
  <si>
    <t>15 878.82 руб.</t>
  </si>
  <si>
    <t>VER-000301</t>
  </si>
  <si>
    <t>VER62</t>
  </si>
  <si>
    <t>Кран шаровой с удлиненным штоком 1/2" вн-нар "ViEiR"(96/12шт)</t>
  </si>
  <si>
    <t>657.70 руб.</t>
  </si>
  <si>
    <t>VER-000381</t>
  </si>
  <si>
    <t>VER48A</t>
  </si>
  <si>
    <t>Кран угловой с американкой и кольцевым уплотнением 3/4" "ViEiR"(64/8шт)</t>
  </si>
  <si>
    <t>923.65 руб.</t>
  </si>
  <si>
    <t>VER-000382</t>
  </si>
  <si>
    <t>VER48B</t>
  </si>
  <si>
    <t>898.17 руб.</t>
  </si>
  <si>
    <t>VER-000459</t>
  </si>
  <si>
    <t>VRGL250</t>
  </si>
  <si>
    <t>Кран незамерзающий 250мм</t>
  </si>
  <si>
    <t>3 005.05 руб.</t>
  </si>
  <si>
    <t>VER-000460</t>
  </si>
  <si>
    <t>VRGL350</t>
  </si>
  <si>
    <t>Кран незамерзающий 350мм (1/25шт)</t>
  </si>
  <si>
    <t>3 621.35 руб.</t>
  </si>
  <si>
    <t>VER-000461</t>
  </si>
  <si>
    <t>VRGL450</t>
  </si>
  <si>
    <t>Кран незамерзающий 450мм (1/20шт)</t>
  </si>
  <si>
    <t>4 220.13 руб.</t>
  </si>
  <si>
    <t>VER-000536</t>
  </si>
  <si>
    <t>VR260</t>
  </si>
  <si>
    <t>Кран шаровой водоразборный со штуцером 1/2" "ViEiR"(64/8шт)</t>
  </si>
  <si>
    <t>1 001.68 руб.</t>
  </si>
  <si>
    <t>VER-000787</t>
  </si>
  <si>
    <t>VRGL550</t>
  </si>
  <si>
    <t>Незамерзающий кран 550мм (15/1шт)</t>
  </si>
  <si>
    <t>5 111.93 руб.</t>
  </si>
  <si>
    <t>VER-000788</t>
  </si>
  <si>
    <t>VRGL650</t>
  </si>
  <si>
    <t>Незамерзающий кран 650мм (10/1шт)</t>
  </si>
  <si>
    <t>5 697.97 руб.</t>
  </si>
  <si>
    <t>VER-001149</t>
  </si>
  <si>
    <t>VR25-2210</t>
  </si>
  <si>
    <t>Незамерзающий гидрант 3/4" 2210мм (1шт)</t>
  </si>
  <si>
    <t>6 949.67 руб.</t>
  </si>
  <si>
    <t>VER-001150</t>
  </si>
  <si>
    <t>VR25-2515</t>
  </si>
  <si>
    <t>Незамерзающий гидрант 3/4" 2515мм (1шт)</t>
  </si>
  <si>
    <t>7 487.94 руб.</t>
  </si>
  <si>
    <t>VER-001241</t>
  </si>
  <si>
    <t>VR169</t>
  </si>
  <si>
    <t>Кран шаровой mini сливной со штуцером,никелированный G3/8" (100/5шт)</t>
  </si>
  <si>
    <t>246.84 руб.</t>
  </si>
  <si>
    <t>VER-001321</t>
  </si>
  <si>
    <t>VR230FF</t>
  </si>
  <si>
    <t>Кран шаровой с пластиковой ручкой Г/Г 1/2" (120/12шт)</t>
  </si>
  <si>
    <t>453.86 руб.</t>
  </si>
  <si>
    <t>VER-001322</t>
  </si>
  <si>
    <t>VR230FM</t>
  </si>
  <si>
    <t>Кран шаровой с пластиковой ручкой Г/Ш 1/2" (120/12шт)</t>
  </si>
  <si>
    <t>477.75 руб.</t>
  </si>
  <si>
    <t>VER-001510</t>
  </si>
  <si>
    <t>VRGL20-250</t>
  </si>
  <si>
    <t>Незамерзающий кран 250мм ХРОМ (30/1шт)</t>
  </si>
  <si>
    <t>1 863.23 руб.</t>
  </si>
  <si>
    <t>VER-001511</t>
  </si>
  <si>
    <t>VRGL20-350</t>
  </si>
  <si>
    <t>Незамерзающий кран 350мм ХРОМ (30/1шт)</t>
  </si>
  <si>
    <t>2 081.40 руб.</t>
  </si>
  <si>
    <t>VER-001512</t>
  </si>
  <si>
    <t>VRGL20-450</t>
  </si>
  <si>
    <t>Незамерзающий кран 450мм ХРОМ (30/1шт)</t>
  </si>
  <si>
    <t>2 297.98 руб.</t>
  </si>
  <si>
    <t>VER-001513</t>
  </si>
  <si>
    <t>VRGL20-550</t>
  </si>
  <si>
    <t>Незамерзающий кран 550мм ХРОМ (30/1шт)</t>
  </si>
  <si>
    <t>2 503.41 руб.</t>
  </si>
  <si>
    <t>VER-001514</t>
  </si>
  <si>
    <t>VRGL20-650</t>
  </si>
  <si>
    <t>Незамерзающий кран 650мм ХРОМ (30/1шт)</t>
  </si>
  <si>
    <t>2 664.25 руб.</t>
  </si>
  <si>
    <t>VLC-411001</t>
  </si>
  <si>
    <t>VT.051.N.04</t>
  </si>
  <si>
    <t>Кран водоразборный со штуцером 1/2" (10/ 80шт)</t>
  </si>
  <si>
    <t>742.00 руб.</t>
  </si>
  <si>
    <t>VLC-411002</t>
  </si>
  <si>
    <t>VT.051.N.05</t>
  </si>
  <si>
    <t>Кран водоразборный со штуцером 3/4" (7/ 56шт)</t>
  </si>
  <si>
    <t>1 075.00 руб.</t>
  </si>
  <si>
    <t>VLC-411071</t>
  </si>
  <si>
    <t>VT.298.NR.04</t>
  </si>
  <si>
    <t>КФРД - Кран шар. со встроенным фильтром и редуктором давления, рукоятка бабочка 1/2" вн.-вн. (правый</t>
  </si>
  <si>
    <t>VLC-411072</t>
  </si>
  <si>
    <t>VT.299.NL.04</t>
  </si>
  <si>
    <t>КФРД - Кран шар. со встроенным фильтром и редуктором давления, рукоятка бабочка 1/2" вн.-вн. (левый)</t>
  </si>
  <si>
    <t>VLC-412001</t>
  </si>
  <si>
    <t>VT.090.N.04</t>
  </si>
  <si>
    <t>- Кран шар. COMPACT, стальная рукоятка 1/2" вн.-вн.  (15 /240шт)</t>
  </si>
  <si>
    <t>444.00 руб.</t>
  </si>
  <si>
    <t>VLC-412002</t>
  </si>
  <si>
    <t>VT.090.N.05</t>
  </si>
  <si>
    <t>- Кран шар. COMPACT, стальная рукоятка 3/4" вн.-вн. (12 /192шт)</t>
  </si>
  <si>
    <t>669.00 руб.</t>
  </si>
  <si>
    <t>VLC-412003</t>
  </si>
  <si>
    <t>VT.092.N.04</t>
  </si>
  <si>
    <t>Кран шар. COMPACT, рукоятка бабочка 1/2" вн.-вн.  (20 /320шт)</t>
  </si>
  <si>
    <t>417.00 руб.</t>
  </si>
  <si>
    <t>VLC-412004</t>
  </si>
  <si>
    <t>VT.092.N.05</t>
  </si>
  <si>
    <t>- Кран шар. COMPACT, рукоятка бабочка 3/4" вн.-вн.  (14 /224шт)</t>
  </si>
  <si>
    <t>599.00 руб.</t>
  </si>
  <si>
    <t>VLC-412005</t>
  </si>
  <si>
    <t>VT.093.N.04</t>
  </si>
  <si>
    <t>Кран шар. COMPACT, рукоятка бабочка 1/2" вн.-нар.  (20 /320шт)</t>
  </si>
  <si>
    <t>365.00 руб.</t>
  </si>
  <si>
    <t>VLC-412006</t>
  </si>
  <si>
    <t>VT.093.N.05</t>
  </si>
  <si>
    <t>Кран шар. COMPACT, рукоятка бабочка 3/4" вн.-нар.  (12 /192шт)</t>
  </si>
  <si>
    <t>700.00 руб.</t>
  </si>
  <si>
    <t>VLC-413001</t>
  </si>
  <si>
    <t>VT.314.N.04</t>
  </si>
  <si>
    <t>Кран шар. PERFECT, стальная рукоятка 1/2" вн.-вн.  (12 /72шт)</t>
  </si>
  <si>
    <t>829.00 руб.</t>
  </si>
  <si>
    <t>VLC-413002</t>
  </si>
  <si>
    <t>VT.314.N.05</t>
  </si>
  <si>
    <t>Кран шар. PERFECT, стальная рукоятка 3/4" вн.-вн. (9 /36шт)</t>
  </si>
  <si>
    <t>1 522.00 руб.</t>
  </si>
  <si>
    <t>VLC-413003</t>
  </si>
  <si>
    <t>VT.314.N.06</t>
  </si>
  <si>
    <t>Кран шар. PERFECT, стальная рукоятка 1" вн.-вн. (6 /24шт)</t>
  </si>
  <si>
    <t>2 696.00 руб.</t>
  </si>
  <si>
    <t>VLC-413004</t>
  </si>
  <si>
    <t>VT.314.N.07</t>
  </si>
  <si>
    <t>Кран шар. PERFECT, стальная рукоятка 1 1/4" вн.-вн.  (2 /12шт)</t>
  </si>
  <si>
    <t>3 585.00 руб.</t>
  </si>
  <si>
    <t>VLC-413005</t>
  </si>
  <si>
    <t>VT.314.N.08</t>
  </si>
  <si>
    <t>Кран шар. PERFECT, стальная рукоятка 1 1/2" вн.-вн.  (2 /8шт)</t>
  </si>
  <si>
    <t>5 934.00 руб.</t>
  </si>
  <si>
    <t>VLC-413006</t>
  </si>
  <si>
    <t>VT.314.N.09</t>
  </si>
  <si>
    <t>Кран шар. PERFECT, стальная рукоятка 2" вн.-вн.  (2 /6шт)</t>
  </si>
  <si>
    <t>8 060.00 руб.</t>
  </si>
  <si>
    <t>VLC-413007</t>
  </si>
  <si>
    <t>VT.315.N.04</t>
  </si>
  <si>
    <t>Кран шар. PERFECT, стальная рукоятка 1/2" вн.-нар.  (9 /54шт)</t>
  </si>
  <si>
    <t>891.00 руб.</t>
  </si>
  <si>
    <t>VLC-413008</t>
  </si>
  <si>
    <t>VT.315.N.05</t>
  </si>
  <si>
    <t>Кран шар. PERFECT, стальная рукоятка 3/4" вн.-нар.  (7 /28шт)</t>
  </si>
  <si>
    <t>1 509.00 руб.</t>
  </si>
  <si>
    <t>VLC-413009</t>
  </si>
  <si>
    <t>VT.315.N.06</t>
  </si>
  <si>
    <t>Кран шар. PERFECT, стальная рукоятка 1" вн.-нар. (4 /16шт)</t>
  </si>
  <si>
    <t>2 463.00 руб.</t>
  </si>
  <si>
    <t>VLC-413010</t>
  </si>
  <si>
    <t>VT.315.N.07</t>
  </si>
  <si>
    <t>Кран шар. PERFECT, стальная рукоятка 1 1/4" вн.-нар.  (2 /12шт)</t>
  </si>
  <si>
    <t>3 983.00 руб.</t>
  </si>
  <si>
    <t>VLC-413011</t>
  </si>
  <si>
    <t>VT.317.N.04</t>
  </si>
  <si>
    <t>Кран шар. PERFECT, рукоятка бабочка 1/2" вн.-вн. (12 /72шт)</t>
  </si>
  <si>
    <t>818.00 руб.</t>
  </si>
  <si>
    <t>VLC-413012</t>
  </si>
  <si>
    <t>VT.317.N.05</t>
  </si>
  <si>
    <t>Кран шар. PERFECT, рукоятка бабочка 3/4" вн.-вн. (9 /36шт)</t>
  </si>
  <si>
    <t>1 467.00 руб.</t>
  </si>
  <si>
    <t>VLC-413013</t>
  </si>
  <si>
    <t>VT.317.N.06</t>
  </si>
  <si>
    <t>Кран шар. PERFECT, рукоятка бабочка 1" вн.-вн.  (6 /24шт)</t>
  </si>
  <si>
    <t>2 605.00 руб.</t>
  </si>
  <si>
    <t>VLC-413014</t>
  </si>
  <si>
    <t>VT.318.N.04</t>
  </si>
  <si>
    <t>Кран шар. PERFECT, рукоятка бабочка 1/2" вн.-нар. (11 /66шт)</t>
  </si>
  <si>
    <t>855.00 руб.</t>
  </si>
  <si>
    <t>VLC-413015</t>
  </si>
  <si>
    <t>VT.318.N.05</t>
  </si>
  <si>
    <t>Кран шар. PERFECT, рукоятка бабочка 3/4" вн.-нар.  (9 /36шт)</t>
  </si>
  <si>
    <t>1 488.00 руб.</t>
  </si>
  <si>
    <t>VLC-413016</t>
  </si>
  <si>
    <t>VT.318.N.06</t>
  </si>
  <si>
    <t>Кран шар. PERFECT, рукоятка бабочка 1" вн.-нар. (6 /24шт)</t>
  </si>
  <si>
    <t>2 694.00 руб.</t>
  </si>
  <si>
    <t>VLC-413017</t>
  </si>
  <si>
    <t>VT.327.N.04</t>
  </si>
  <si>
    <t>Кран шар. PERFECT с полусгоном 1/2" вн.-нар.  (10 /60шт)</t>
  </si>
  <si>
    <t>974.00 руб.</t>
  </si>
  <si>
    <t>VLC-413018</t>
  </si>
  <si>
    <t>VT.327.N.05</t>
  </si>
  <si>
    <t>Кран шар. PERFECT с полусгоном 3/4" вн.-нар. (9 /36шт)</t>
  </si>
  <si>
    <t>1 841.00 руб.</t>
  </si>
  <si>
    <t>VLC-413019</t>
  </si>
  <si>
    <t>VT.327.N.06</t>
  </si>
  <si>
    <t>Кран шар. PERFECT с полусгоном 1" вн.-нар. (5 /20шт)</t>
  </si>
  <si>
    <t>3 201.00 руб.</t>
  </si>
  <si>
    <t>VLC-413020</t>
  </si>
  <si>
    <t>VT.328.N.04</t>
  </si>
  <si>
    <t>Кран шар. PERFECT угловой с полусгоном 1/2" вн.-нар. (8 /48шт)</t>
  </si>
  <si>
    <t>1 134.00 руб.</t>
  </si>
  <si>
    <t>VLC-413021</t>
  </si>
  <si>
    <t>VT.328.N.05</t>
  </si>
  <si>
    <t>Кран шар. PERFECT угловой с полусгоном 3/4" вн.-нар. (6 /24шт)</t>
  </si>
  <si>
    <t>1 975.00 руб.</t>
  </si>
  <si>
    <t>VLC-415001</t>
  </si>
  <si>
    <t>VT.220.P.01</t>
  </si>
  <si>
    <t>Ручка баласировочного клапана VT.054</t>
  </si>
  <si>
    <t>321.00 руб.</t>
  </si>
  <si>
    <t>VLC-415002</t>
  </si>
  <si>
    <t>VT.220.B.0</t>
  </si>
  <si>
    <t>Ручка для крана 1/2" синяя</t>
  </si>
  <si>
    <t>42.00 руб.</t>
  </si>
  <si>
    <t>VLC-415003</t>
  </si>
  <si>
    <t>VT.220.W.04</t>
  </si>
  <si>
    <t>Ручка-бабочка для крана, 1/2"-3/4" белая</t>
  </si>
  <si>
    <t>39.00 руб.</t>
  </si>
  <si>
    <t>VLC-415004</t>
  </si>
  <si>
    <t>VT.220.R.04</t>
  </si>
  <si>
    <t>Ручка-бабочка для крана, 1/2"-3/4" красная</t>
  </si>
  <si>
    <t>VLC-415005</t>
  </si>
  <si>
    <t>VT.220.S.08</t>
  </si>
  <si>
    <t>Стальная рукоятка для крана VALTEC BASE, 1 1/2"</t>
  </si>
  <si>
    <t>183.00 руб.</t>
  </si>
  <si>
    <t>VLC-415006</t>
  </si>
  <si>
    <t>VT.220.S.07</t>
  </si>
  <si>
    <t>Стальная рукоятка для крана VALTEC BASE, 1 1/4"</t>
  </si>
  <si>
    <t>103.00 руб.</t>
  </si>
  <si>
    <t>VLC-415007</t>
  </si>
  <si>
    <t>VT.220.S.06</t>
  </si>
  <si>
    <t>Стальная рукоятка для крана VALTEC BASE, 1"</t>
  </si>
  <si>
    <t>68.00 руб.</t>
  </si>
  <si>
    <t>VLC-415008</t>
  </si>
  <si>
    <t>VT.220.S.04</t>
  </si>
  <si>
    <t>Стальная рукоятка для крана VALTEC BASE, 1/2"-3/4"</t>
  </si>
  <si>
    <t>52.00 руб.</t>
  </si>
  <si>
    <t>VLC-415009</t>
  </si>
  <si>
    <t>VT.320.S.08</t>
  </si>
  <si>
    <t>Стальная рукоятка для крана VALTEC PERFECT, 1 1/2"</t>
  </si>
  <si>
    <t>234.00 руб.</t>
  </si>
  <si>
    <t>VLC-415010</t>
  </si>
  <si>
    <t>VT.320.S.07</t>
  </si>
  <si>
    <t>Стальная рукоятка для крана VALTEC PERFECT, 1 1/4"</t>
  </si>
  <si>
    <t>174.00 руб.</t>
  </si>
  <si>
    <t>VLC-415011</t>
  </si>
  <si>
    <t>VT.320.S.06</t>
  </si>
  <si>
    <t>Стальная рукоятка для крана VALTEC PERFECT, 1"</t>
  </si>
  <si>
    <t>112.00 руб.</t>
  </si>
  <si>
    <t>VLC-415012</t>
  </si>
  <si>
    <t>VT.320.S.04</t>
  </si>
  <si>
    <t>Стальная рукоятка для крана VALTEC PERFECT, 1/2"</t>
  </si>
  <si>
    <t>69.00 руб.</t>
  </si>
  <si>
    <t>VLC-415013</t>
  </si>
  <si>
    <t>VT.320.S.05</t>
  </si>
  <si>
    <t>Стальная рукоятка для крана VALTEC PERFECT, 3/4"</t>
  </si>
  <si>
    <t>VLC-415014</t>
  </si>
  <si>
    <t>VT.320.B.04</t>
  </si>
  <si>
    <t>Ручка-бабочка для крана PERFECT, 1/2" черная</t>
  </si>
  <si>
    <t>43.00 руб.</t>
  </si>
  <si>
    <t>VLC-415015</t>
  </si>
  <si>
    <t>VT.320.B.05</t>
  </si>
  <si>
    <t>Ручка-бабочка для крана PERFECT, 3/4"</t>
  </si>
  <si>
    <t>86.00 руб.</t>
  </si>
  <si>
    <t>VLC-415016</t>
  </si>
  <si>
    <t>VT.420.R.04</t>
  </si>
  <si>
    <t>Рукоятка шарового крана с плавным управлением VT.252</t>
  </si>
  <si>
    <t>342.00 руб.</t>
  </si>
  <si>
    <t>VLC-415017</t>
  </si>
  <si>
    <t>VT.520.R.04</t>
  </si>
  <si>
    <t>Удлиненная рукоятка для шарового крана BASE</t>
  </si>
  <si>
    <t>319.00 руб.</t>
  </si>
  <si>
    <t>VLC-415018</t>
  </si>
  <si>
    <t>VTr.654.NE.0510</t>
  </si>
  <si>
    <t>Накидная гайка с штуцером для дренажного крана VT.430  3/4 "Евроконус"</t>
  </si>
  <si>
    <t>56.00 руб.</t>
  </si>
  <si>
    <t>VLC-900767</t>
  </si>
  <si>
    <t>VT.414.N.04</t>
  </si>
  <si>
    <t>Кран шаровый Дн 15 (1/2")  вн.-вн. рукоятка ГОСТ полнопроходной (12/48шт)</t>
  </si>
  <si>
    <t>670.00 руб.</t>
  </si>
  <si>
    <t>VLC-900768</t>
  </si>
  <si>
    <t>VT.414.N.05</t>
  </si>
  <si>
    <t>Кран шаровый Дн 20 (3/4")  вн.-вн. рукоятка ГОСТ полнопроходной (6/24шт)</t>
  </si>
  <si>
    <t>1 208.00 руб.</t>
  </si>
  <si>
    <t>VLC-900777</t>
  </si>
  <si>
    <t>VT.415.N.05</t>
  </si>
  <si>
    <t>Кран шаровый Дн 20 (3/4")  вн.-нар. рукоятка ГОСТ полнопроходной (6/24шт)</t>
  </si>
  <si>
    <t>1 278.00 руб.</t>
  </si>
  <si>
    <t>VLC-900782</t>
  </si>
  <si>
    <t>VT.417.N.04</t>
  </si>
  <si>
    <t>Кран шаровый Дн 15 (1/2")  вн.-вн. бабочка ГОСТ полнопроходной (14/56шт)</t>
  </si>
  <si>
    <t>617.00 руб.</t>
  </si>
  <si>
    <t>VLC-900785</t>
  </si>
  <si>
    <t>VT.418.N.04</t>
  </si>
  <si>
    <t>Кран шаровый Дн 15 (1/2")  вн.-нар. бабочка ГОСТ полнопроходной (12/48шт)</t>
  </si>
  <si>
    <t>641.00 руб.</t>
  </si>
  <si>
    <t>VLC-900786</t>
  </si>
  <si>
    <t>VT.418.N.05</t>
  </si>
  <si>
    <t>Кран шаровый Дн 20 (3/4")  вн.-нар. бабочка ГОСТ полнопроходной (7/28шт)</t>
  </si>
  <si>
    <t>1 158.00 руб.</t>
  </si>
  <si>
    <t>VLC-900806</t>
  </si>
  <si>
    <t>VT.120.N.04</t>
  </si>
  <si>
    <t xml:space="preserve">Кран шаровый Дн 15 (1/2")  вн.-вн. рукоятка ГОСТ стандарт </t>
  </si>
  <si>
    <t>318.00 руб.</t>
  </si>
  <si>
    <t>VLC-900807</t>
  </si>
  <si>
    <t>VT.120.N.05</t>
  </si>
  <si>
    <t>Кран шаровый Дн 20 (3/4")  вн.-вн. рукоятка ГОСТ стандарт</t>
  </si>
  <si>
    <t>453.00 руб.</t>
  </si>
  <si>
    <t>VLC-900808</t>
  </si>
  <si>
    <t>VT.120.N.06</t>
  </si>
  <si>
    <t>Кран шаровый Дн 25 (1")  вн.-вн. рукоятка ГОСТ стандарт</t>
  </si>
  <si>
    <t>793.00 руб.</t>
  </si>
  <si>
    <t>VLC-900815</t>
  </si>
  <si>
    <t>VT.121.N.04</t>
  </si>
  <si>
    <t>Кран шаровый Дн 15 (1/2")  вн.-нар. рукоятка ГОСТ стандарт (50шт)</t>
  </si>
  <si>
    <t>349.00 руб.</t>
  </si>
  <si>
    <t>VLC-900816</t>
  </si>
  <si>
    <t>VT.121.N.05</t>
  </si>
  <si>
    <t>Кран шаровый Дн 20 (3/4")  вн.-нар. рукоятка ГОСТ стандарт (30шт)</t>
  </si>
  <si>
    <t>512.00 руб.</t>
  </si>
  <si>
    <t>VLC-900821</t>
  </si>
  <si>
    <t>VT.122.N.04</t>
  </si>
  <si>
    <t>Кран шаровый Дн 15 (1/2")  вн.-вн. бабочка ГОСТ стандарт (60шт)</t>
  </si>
  <si>
    <t>308.00 руб.</t>
  </si>
  <si>
    <t>VLC-900822</t>
  </si>
  <si>
    <t>VT.122.N.05</t>
  </si>
  <si>
    <t>Кран шаровый Дн 20 (3/4")  вн.-вн. бабочка ГОСТ стандарт (50шт)</t>
  </si>
  <si>
    <t>447.00 руб.</t>
  </si>
  <si>
    <t>VLC-900824</t>
  </si>
  <si>
    <t>VT.123.N.04</t>
  </si>
  <si>
    <t>Кран шаровый Дн 15 (1/2")  вн.-нар. бабочка ГОСТ стандарт (60шт)</t>
  </si>
  <si>
    <t>340.00 руб.</t>
  </si>
  <si>
    <t>VLC-900825</t>
  </si>
  <si>
    <t>VT.123.N.05</t>
  </si>
  <si>
    <t>Кран шаровый Дн 20 (3/4")  вн.-нар. бабочка ГОСТ стандарт (50шт)</t>
  </si>
  <si>
    <t>498.00 руб.</t>
  </si>
  <si>
    <t>VLC-900836</t>
  </si>
  <si>
    <t>VT.127.N.04</t>
  </si>
  <si>
    <t>Кран шаровый со сгоном Дн 15 (1/2") прямой вн.-нар. бабочка ГОСТ стандарт (шт)</t>
  </si>
  <si>
    <t>386.00 руб.</t>
  </si>
  <si>
    <t>VLC-900837</t>
  </si>
  <si>
    <t>VT.127.N.05</t>
  </si>
  <si>
    <t>Кран шаровый со сгоном Дн 20 (3/4") прямой вн.-нар. бабочка ГОСТ стандарт (30шт)</t>
  </si>
  <si>
    <t>596.00 руб.</t>
  </si>
  <si>
    <t>VLC-900842</t>
  </si>
  <si>
    <t>VT.128.N.04</t>
  </si>
  <si>
    <t>Кран шаровой 1/2", вн.-вн., для подключения датчика температуры, рукоятка бабочка ГОСТ стандарт (50ш</t>
  </si>
  <si>
    <t>344.00 руб.</t>
  </si>
  <si>
    <t>VLC-922005</t>
  </si>
  <si>
    <t>VT.051.N.06</t>
  </si>
  <si>
    <t>Кран водоразборный со штуцером 1"</t>
  </si>
  <si>
    <t>2 015.00 руб.</t>
  </si>
  <si>
    <t>VLC-999124</t>
  </si>
  <si>
    <t>VT.120.GN.04</t>
  </si>
  <si>
    <t>Кран шар. СТАНДАРТ (PN40), длинная рукоятка 1/2", вн.-вн. (60шт)</t>
  </si>
  <si>
    <t>240.00 руб.</t>
  </si>
  <si>
    <t>VLC-999125</t>
  </si>
  <si>
    <t>VT.120.GN.05</t>
  </si>
  <si>
    <t>Кран шар. СТАНДАРТ (PN40), длинная рукоятка 3/4", вн.-вн. (50шт)</t>
  </si>
  <si>
    <t>339.00 руб.</t>
  </si>
  <si>
    <t>VLC-999126</t>
  </si>
  <si>
    <t>VT.121.GN.04</t>
  </si>
  <si>
    <t>Кран шар. СТАНДАРТ (PN40), длинная рукоятка 1/2", вн.-нар. (60шт)</t>
  </si>
  <si>
    <t>267.00 руб.</t>
  </si>
  <si>
    <t>VLC-999127</t>
  </si>
  <si>
    <t>VT.121.GN.05</t>
  </si>
  <si>
    <t>Кран шар. СТАНДАРТ (PN40), длинная рукоятка 3/4", вн.-нар. (50шт)</t>
  </si>
  <si>
    <t>383.00 руб.</t>
  </si>
  <si>
    <t>VLC-999128</t>
  </si>
  <si>
    <t>VT.121.GN.06</t>
  </si>
  <si>
    <t>Кран шар. СТАНДАРТ (PN40), длинная рукоятка 1", вн.-нар. (30шт)</t>
  </si>
  <si>
    <t>681.00 руб.</t>
  </si>
  <si>
    <t>VLC-999129</t>
  </si>
  <si>
    <t>VT.122.GN.04</t>
  </si>
  <si>
    <t>Кран шар. СТАНДАРТ (PN40), рукоятка бабочка 1/2", вн.-вн. (60шт)</t>
  </si>
  <si>
    <t>300.00 руб.</t>
  </si>
  <si>
    <t>VLC-999130</t>
  </si>
  <si>
    <t>VT.122.GN.05</t>
  </si>
  <si>
    <t>Кран шар. СТАНДАРТ (PN40), рукоятка бабочка 3/4", вн.-вн. (50шт)</t>
  </si>
  <si>
    <t>436.00 руб.</t>
  </si>
  <si>
    <t>VLC-999131</t>
  </si>
  <si>
    <t>VT.123.GN.04</t>
  </si>
  <si>
    <t>Кран шар. СТАНДАРТ (PN40), рукоятка бабочка 1/2", вн.-нар. (60шт)</t>
  </si>
  <si>
    <t>324.00 руб.</t>
  </si>
  <si>
    <t>VLC-999132</t>
  </si>
  <si>
    <t>VT.123.GN.05</t>
  </si>
  <si>
    <t>Кран шар. СТАНДАРТ (PN40), рукоятка бабочка 3/4", вн.-нар. (50шт)</t>
  </si>
  <si>
    <t>473.00 руб.</t>
  </si>
  <si>
    <t>VLC-999133</t>
  </si>
  <si>
    <t>VT.120.GN.06</t>
  </si>
  <si>
    <t>Кран шар. СТАНДАРТ (PN40), длинная рукоятка 1", вн.-вн. (30шт)</t>
  </si>
  <si>
    <t>607.00 руб.</t>
  </si>
  <si>
    <t>VLC-999134</t>
  </si>
  <si>
    <t>VT.127.GN.04</t>
  </si>
  <si>
    <t>Кран шар. СТАНДАРТ (PN40) с полусгоном 1/2", вн.-нар. (60шт)</t>
  </si>
  <si>
    <t>294.00 руб.</t>
  </si>
  <si>
    <t>VLC-999135</t>
  </si>
  <si>
    <t>VT.127.GN.05</t>
  </si>
  <si>
    <t>Кран шар. СТАНДАРТ (PN40)  с полусгоном 3/4", вн.-нар. (30шт)</t>
  </si>
  <si>
    <t>582.00 руб.</t>
  </si>
  <si>
    <t>VLC-999136</t>
  </si>
  <si>
    <t>VT.128.GN.04</t>
  </si>
  <si>
    <t>Кран шар. СТАНДАРТ для подключения датчика температуры, бабочка, 1/2", вн.-нар. (PN40) (50шт)</t>
  </si>
  <si>
    <t>335.00 руб.</t>
  </si>
  <si>
    <t>ZAP-110005</t>
  </si>
  <si>
    <t>03952</t>
  </si>
  <si>
    <t>-кран шаровый с носиком латунь 1" (4/40шт)</t>
  </si>
  <si>
    <t>347.05 руб.</t>
  </si>
  <si>
    <t>ZAP-110006</t>
  </si>
  <si>
    <t>01477</t>
  </si>
  <si>
    <t>кран шаровый с носиком 1/2' (латунь) (8/80шт)</t>
  </si>
  <si>
    <t>294.10 руб.</t>
  </si>
  <si>
    <t>ZAP-110011</t>
  </si>
  <si>
    <t>04191</t>
  </si>
  <si>
    <t xml:space="preserve">- вентиль водоразборный с носиком длинный латунь ХРОМ 1/2" </t>
  </si>
  <si>
    <t>302.60 руб.</t>
  </si>
  <si>
    <t>ZAP-110012</t>
  </si>
  <si>
    <t>01752</t>
  </si>
  <si>
    <t>кран шаровый водоразборный пластик белый 1/2" (1/100шт)</t>
  </si>
  <si>
    <t>50.86 руб.</t>
  </si>
  <si>
    <t>ZAP-110013</t>
  </si>
  <si>
    <t>03315</t>
  </si>
  <si>
    <t>кран шаровый водоразборный пластик зеленый 1/2" (1/100шт)</t>
  </si>
  <si>
    <t>ZAP-110014</t>
  </si>
  <si>
    <t>03103</t>
  </si>
  <si>
    <t>кран шаровый водоразборный пластик синий 1/2" (1/100шт)</t>
  </si>
  <si>
    <t>51.26 руб.</t>
  </si>
  <si>
    <t>ZAP-110016</t>
  </si>
  <si>
    <t>04928</t>
  </si>
  <si>
    <t>кран шаровый с носиком 1/2' (латунь) + быстросъем  (8/64шт)</t>
  </si>
  <si>
    <t>316.20 руб.</t>
  </si>
  <si>
    <t>ZAP-111006</t>
  </si>
  <si>
    <t>Кран водоразборный сплав 1/2"  со штуцером (5/150 шт)</t>
  </si>
  <si>
    <t>158.14 руб.</t>
  </si>
  <si>
    <t>ZAP-111007</t>
  </si>
  <si>
    <t>Кран водоразборный сплав 3/4"  со штуцером (5/150 шт)</t>
  </si>
  <si>
    <t>225.82 руб.</t>
  </si>
  <si>
    <t>ZAP-111008</t>
  </si>
  <si>
    <t>Кран водоразборный 1/2 желтый СССР</t>
  </si>
  <si>
    <t>259.25 руб.</t>
  </si>
  <si>
    <t>ZAP-120001</t>
  </si>
  <si>
    <t>VRC5003</t>
  </si>
  <si>
    <t>кран шаровый с носиком ATM 1/2' (латунь) (10/180шт)</t>
  </si>
  <si>
    <t>302.58 руб.</t>
  </si>
  <si>
    <t>ZAP-120002</t>
  </si>
  <si>
    <t>VRC5004</t>
  </si>
  <si>
    <t>кран шаровый с носиком ATM 3/4' (латунь) (10/120шт)</t>
  </si>
  <si>
    <t>417.24 руб.</t>
  </si>
  <si>
    <t>ZAP-120003</t>
  </si>
  <si>
    <t>VR324</t>
  </si>
  <si>
    <t>кран ДЛЯ БАНИ водоразборный с носиком 1/2' короткий латунь декор бронза (1/50шт)</t>
  </si>
  <si>
    <t>691.15 руб.</t>
  </si>
  <si>
    <t>ZAP-120004</t>
  </si>
  <si>
    <t>VR323</t>
  </si>
  <si>
    <t>кран ДЛЯ БАНИ водоразборный с носиком 1/2' длинный латунь декор бронза (1/50шт)</t>
  </si>
  <si>
    <t>767.59 руб.</t>
  </si>
  <si>
    <t>ZAP-120005</t>
  </si>
  <si>
    <t>VR322</t>
  </si>
  <si>
    <t>вентиль ДЛЯ БАНИ водоразборный с носиком 1/2' короткий латунь декор бронза (1/50шт)</t>
  </si>
  <si>
    <t>1 506.51 руб.</t>
  </si>
  <si>
    <t>ZAP-120006</t>
  </si>
  <si>
    <t>VR321</t>
  </si>
  <si>
    <t>вентиль ДЛЯ БАНИ водоразборный с носиком 1/2' длинный латунь декор бронза (1/50шт)</t>
  </si>
  <si>
    <t>1 681.68 руб.</t>
  </si>
  <si>
    <t>ZAP-310001</t>
  </si>
  <si>
    <t>VR200-01</t>
  </si>
  <si>
    <t>Кран шар. полнопроход. усиленный, стальная рукоятка 1/2" вн.-вн. (14/112шт)</t>
  </si>
  <si>
    <t>415.64 руб.</t>
  </si>
  <si>
    <t>ZAP-310002</t>
  </si>
  <si>
    <t>VR200-02</t>
  </si>
  <si>
    <t>Кран шар. полнопроход. усиленный, стальная рукоятка 3/4" вн.-вн. (10/80шт)</t>
  </si>
  <si>
    <t>606.74 руб.</t>
  </si>
  <si>
    <t>ZAP-310003</t>
  </si>
  <si>
    <t>VR200-03</t>
  </si>
  <si>
    <t>Кран шар. полнопроход. усиленный, стальная рукоятка 1" вн.-вн. (10/60шт)</t>
  </si>
  <si>
    <t>944.35 руб.</t>
  </si>
  <si>
    <t>ZAP-310004</t>
  </si>
  <si>
    <t>VR200-04</t>
  </si>
  <si>
    <t>Кран шар. полнопроход. усиленный, стальная рукоятка 1 1/4" вн.-вн. (6/36шт)</t>
  </si>
  <si>
    <t>1 544.73 руб.</t>
  </si>
  <si>
    <t>ZAP-310005</t>
  </si>
  <si>
    <t>VR200-05</t>
  </si>
  <si>
    <t>Кран шар. полнопроход. усиленный, стальная рукоятка 1 1/2" вн.-вн. (4/24шт)</t>
  </si>
  <si>
    <t>2 329.83 руб.</t>
  </si>
  <si>
    <t>ZAP-310006</t>
  </si>
  <si>
    <t>VR200-06</t>
  </si>
  <si>
    <t>Кран шар. полнопроход. усиленный, стальная рукоятка 2" вн.-вн. (2/12шт)</t>
  </si>
  <si>
    <t>3 716.90 руб.</t>
  </si>
  <si>
    <t>ZAP-310007</t>
  </si>
  <si>
    <t>VR202-01</t>
  </si>
  <si>
    <t>Кран шар. полнопроход. усиленный, стальная рукоятка 1/2" вн.-нар. (14/112шт)</t>
  </si>
  <si>
    <t>437.94 руб.</t>
  </si>
  <si>
    <t>ZAP-310008</t>
  </si>
  <si>
    <t>VR202-02</t>
  </si>
  <si>
    <t>Кран шар. полнопроход. усиленный, стальная рукоятка 3/4" вн.-нар. (10/80шт)</t>
  </si>
  <si>
    <t>651.33 руб.</t>
  </si>
  <si>
    <t>ZAP-310009</t>
  </si>
  <si>
    <t>VR202-03</t>
  </si>
  <si>
    <t>Кран шар. полнопроход. усиленный, стальная рукоятка 1" вн.-нар. (10/60шт)</t>
  </si>
  <si>
    <t>1 031.94 руб.</t>
  </si>
  <si>
    <t>ZAP-310010</t>
  </si>
  <si>
    <t>VR202-04</t>
  </si>
  <si>
    <t>Кран шар. полнопроход. усиленный, стальная рукоятка 1 1/4" вн.-нар. (6/36шт)</t>
  </si>
  <si>
    <t>1 616.39 руб.</t>
  </si>
  <si>
    <t>ZAP-310011</t>
  </si>
  <si>
    <t>VR202-05</t>
  </si>
  <si>
    <t>Кран шар. полнопроход. усиленный, стальная рукоятка 1 1/2" вн.-нар. (4/24шт)</t>
  </si>
  <si>
    <t>2 568.70 руб.</t>
  </si>
  <si>
    <t>ZAP-310012</t>
  </si>
  <si>
    <t>VR202-06</t>
  </si>
  <si>
    <t>Кран шар. полнопроход. усиленный, стальная рукоятка 2" вн.-нар. (2/12шт)</t>
  </si>
  <si>
    <t>3 839.52 руб.</t>
  </si>
  <si>
    <t>ZAP-310013</t>
  </si>
  <si>
    <t>VR201-01</t>
  </si>
  <si>
    <t>Кран шар. полнопроход. усиленный, рукоятка бабочка 1/2" вн.-вн. (14/112шт)</t>
  </si>
  <si>
    <t>398.13 руб.</t>
  </si>
  <si>
    <t>ZAP-310014</t>
  </si>
  <si>
    <t>VR201-02</t>
  </si>
  <si>
    <t>Кран шар. полнопроход. усиленный, рукоятка бабочка 3/4" вн.-вн. (10/80шт)</t>
  </si>
  <si>
    <t>ZAP-310015</t>
  </si>
  <si>
    <t>VR201-03</t>
  </si>
  <si>
    <t>Кран шар. полнопроход. усиленный, рукоятка бабочка 1" вн.-вн. (10/60шт)</t>
  </si>
  <si>
    <t>960.28 руб.</t>
  </si>
  <si>
    <t>ZAP-310016</t>
  </si>
  <si>
    <t>VR203-01</t>
  </si>
  <si>
    <t>Кран шар. полнопроход. усиленный, рукоятка бабочка 1/2" вн.-нар. (10/112шт)</t>
  </si>
  <si>
    <t>433.16 руб.</t>
  </si>
  <si>
    <t>ZAP-310017</t>
  </si>
  <si>
    <t>VR203-02</t>
  </si>
  <si>
    <t>Кран шар. полнопроход. усиленный, рукоятка бабочка 3/4" вн.-нар. (10/80шт)</t>
  </si>
  <si>
    <t>ZAP-310018</t>
  </si>
  <si>
    <t>VR203-03</t>
  </si>
  <si>
    <t>Кран шар. полнопроход. усиленный, рукоятка бабочка 1" вн.-нар. (10/60шт)</t>
  </si>
  <si>
    <t>1 027.16 руб.</t>
  </si>
  <si>
    <t>ZAP-310019</t>
  </si>
  <si>
    <t>VR105-03</t>
  </si>
  <si>
    <t>Кран шар. полнопроход. усиленный, рукоятка бабочка 1/2" нар.-нар. (12/120шт)</t>
  </si>
  <si>
    <t>444.31 руб.</t>
  </si>
  <si>
    <t>ZAP-310020</t>
  </si>
  <si>
    <t>VR105-04</t>
  </si>
  <si>
    <t>Кран шар. полнопроход. усиленный, рукоятка бабочка 3/4" нар.-нар. (12/120шт)</t>
  </si>
  <si>
    <t>643.37 руб.</t>
  </si>
  <si>
    <t>ZAP-310021</t>
  </si>
  <si>
    <t>VR204-01</t>
  </si>
  <si>
    <t>Кран шар. полнопроход. усиленный с полусгоном 1/2" вн.-нар. (10/80шт)</t>
  </si>
  <si>
    <t>538.27 руб.</t>
  </si>
  <si>
    <t>ZAP-310022</t>
  </si>
  <si>
    <t>VR204-02</t>
  </si>
  <si>
    <t>Кран шар. полнопроход. усиленный с полусгоном 3/4" вн.-нар. (8/64шт)</t>
  </si>
  <si>
    <t>820.14 руб.</t>
  </si>
  <si>
    <t>ZAP-310023</t>
  </si>
  <si>
    <t>VR204-03</t>
  </si>
  <si>
    <t>Кран шар. полнопроход. усиленный с полусгоном 1" вн.-нар. (6/48шт)</t>
  </si>
  <si>
    <t>1 320.18 руб.</t>
  </si>
  <si>
    <t>ZAP-310024</t>
  </si>
  <si>
    <t>VR204-04</t>
  </si>
  <si>
    <t>Кран шар. полнопроход. усиленный с полусгоном 1 1/4" вн.-нар. (5/30шт)</t>
  </si>
  <si>
    <t>2 186.50 руб.</t>
  </si>
  <si>
    <t>ZAP-310025</t>
  </si>
  <si>
    <t>VER47</t>
  </si>
  <si>
    <t>Кран шар. полнопроход. усиленный угловой с полусгоном 1/2" вн.-нар. (14/112шт)</t>
  </si>
  <si>
    <t>528.71 руб.</t>
  </si>
  <si>
    <t>ZAP-310026</t>
  </si>
  <si>
    <t>VER48</t>
  </si>
  <si>
    <t>Кран шар. полнопроход. усиленный угловой с полусгоном 3/4" вн.-нар. (10/80шт)</t>
  </si>
  <si>
    <t>896.58 руб.</t>
  </si>
  <si>
    <t>ZAP-310027</t>
  </si>
  <si>
    <t>VER49</t>
  </si>
  <si>
    <t>Кран шар. полнопроход. усиленный угловой с полусгоном 1" вн.-нар. (10/60шт)</t>
  </si>
  <si>
    <t>1 425.29 руб.</t>
  </si>
  <si>
    <t>ZAP-310028</t>
  </si>
  <si>
    <t>VR204-01A</t>
  </si>
  <si>
    <t>Кран шар. полнопроход. белая ручка с доп уплотнением  усиленный с полусгоном 1/2" вн.-нар. (10/80шт)</t>
  </si>
  <si>
    <t>574.89 руб.</t>
  </si>
  <si>
    <t>ZAP-310029</t>
  </si>
  <si>
    <t>VR204-02A</t>
  </si>
  <si>
    <t>Кран шар. полнопроход. белая ручка  с доп уплотнением усиленный с полусгоном 3/4" вн.-нар. (8/64шт)</t>
  </si>
  <si>
    <t>861.54 руб.</t>
  </si>
  <si>
    <t>ZAP-310030</t>
  </si>
  <si>
    <t>VR204-03А</t>
  </si>
  <si>
    <t>Кран шар. полнопроход. белая ручка с доп уплотнением усиленный с полусгоном 1" вн.-нар. (6/48шт)</t>
  </si>
  <si>
    <t>1 383.88 руб.</t>
  </si>
  <si>
    <t>ZAP-310031</t>
  </si>
  <si>
    <t>VR204-01B</t>
  </si>
  <si>
    <t>Кран шар. полнопроход. белая ручка усиленный с полусгоном 1/2" вн.-нар. (10/80шт)</t>
  </si>
  <si>
    <t>ZAP-310032</t>
  </si>
  <si>
    <t>VR204-02B</t>
  </si>
  <si>
    <t>Кран шар. полнопроход. белая ручка усиленный с полусгоном 3/4" вн.-нар. (8/64шт)</t>
  </si>
  <si>
    <t>ZAP-310033</t>
  </si>
  <si>
    <t>VR204-03B</t>
  </si>
  <si>
    <t>Кран шар. полнопроход. белая ручка усиленный с полусгоном 1" вн.-нар. (6/48шт)</t>
  </si>
  <si>
    <t>ZAP-310034</t>
  </si>
  <si>
    <t>VERS52</t>
  </si>
  <si>
    <t>Кран угловой с накидной гайкой 1/2" вн-вн VR (14/112шт)</t>
  </si>
  <si>
    <t>ZAP-310035</t>
  </si>
  <si>
    <t>VERS53</t>
  </si>
  <si>
    <t>Кран угловой с накидной гайкой 3/4" вн-вн VR (8/96шт)</t>
  </si>
  <si>
    <t>799.44 руб.</t>
  </si>
  <si>
    <t>ZAP-310036</t>
  </si>
  <si>
    <t>VERS50</t>
  </si>
  <si>
    <t>Кран прямой с накидной гайкой  1/2" вн-вн VR (14/112шт)</t>
  </si>
  <si>
    <t>525.53 руб.</t>
  </si>
  <si>
    <t>ZAP-310037</t>
  </si>
  <si>
    <t>VERS51</t>
  </si>
  <si>
    <t>Кран прямой с накидной гайкой  3/4" вн-вн VR (8/80шт)</t>
  </si>
  <si>
    <t>781.92 руб.</t>
  </si>
  <si>
    <t>ZAP-310038</t>
  </si>
  <si>
    <t>GL192</t>
  </si>
  <si>
    <t>Кран шаровой трехходовой 1/2" VR (1/30шт)</t>
  </si>
  <si>
    <t>660.89 руб.</t>
  </si>
  <si>
    <t>ZAP-310039</t>
  </si>
  <si>
    <t>GL193</t>
  </si>
  <si>
    <t>Кран шаровой трехходовой 3/4" VR (1/30шт)</t>
  </si>
  <si>
    <t>883.84 руб.</t>
  </si>
  <si>
    <t>ZAP-310040</t>
  </si>
  <si>
    <t>GL194</t>
  </si>
  <si>
    <t>Кран шаровой трехходовой 1" VR (1/30шт)</t>
  </si>
  <si>
    <t>1 399.81 руб.</t>
  </si>
  <si>
    <t>ZAP-310041</t>
  </si>
  <si>
    <t>VER47A</t>
  </si>
  <si>
    <t>Кран шар. VIEIR полнопроход. белая ручка с доп уплотнением  усиленный угловой с полусгоном 1/2" вн.-</t>
  </si>
  <si>
    <t>605.15 руб.</t>
  </si>
  <si>
    <t>ZAP-310042</t>
  </si>
  <si>
    <t>VER49A</t>
  </si>
  <si>
    <t>Кран шар. VIEIR полнопроход. белая ручка с доп уплотнением  усиленный угловой с полусгоном 1" вн.-на</t>
  </si>
  <si>
    <t>1 487.40 руб.</t>
  </si>
  <si>
    <t>ZAP-310043</t>
  </si>
  <si>
    <t>VER47B</t>
  </si>
  <si>
    <t>Кран шар. VIEIR полнопроход. белая ручка  усиленный угловой с полусгоном 1/2" вн.-нар. (4/80шт)</t>
  </si>
  <si>
    <t>558.97 руб.</t>
  </si>
  <si>
    <t>ZAP-310044</t>
  </si>
  <si>
    <t>VER49B</t>
  </si>
  <si>
    <t>Кран шар. VIEIR полнопроход. белая ручка  усиленный угловой с полусгоном 1" вн.-нар. (2/48шт)</t>
  </si>
  <si>
    <t>1 441.21 руб.</t>
  </si>
  <si>
    <t>ZAP-310045</t>
  </si>
  <si>
    <t>VERS55</t>
  </si>
  <si>
    <t>Кран прямой с накидной гайкой 1" вн-вн VIEIR (6/48шт)</t>
  </si>
  <si>
    <t>1 216.67 руб.</t>
  </si>
  <si>
    <t>ZAP-310046</t>
  </si>
  <si>
    <t>VR203-01A</t>
  </si>
  <si>
    <t>Кран шаровой 1/2  F/М (бабочка)  ViEiR (112/10шт)</t>
  </si>
  <si>
    <t>447.49 руб.</t>
  </si>
  <si>
    <t>ZAP-330001</t>
  </si>
  <si>
    <t>VR205-01</t>
  </si>
  <si>
    <t>Кран шар. АТМ стандарт проход бабочка 1/2" вн.-вн. (14/160шт)</t>
  </si>
  <si>
    <t>226.14 руб.</t>
  </si>
  <si>
    <t>ZAP-330002</t>
  </si>
  <si>
    <t>VR205-02</t>
  </si>
  <si>
    <t>Кран шар. АТМ стандарт  проход  бабочка 3/4" вн.-вн. (10/120шт)</t>
  </si>
  <si>
    <t>304.17 руб.</t>
  </si>
  <si>
    <t>ZAP-330003</t>
  </si>
  <si>
    <t>VR205-03</t>
  </si>
  <si>
    <t>Кран шар. АТМ стандарт  проход  бабочка 1" вн.-вн. (10/100шт)</t>
  </si>
  <si>
    <t>480.94 руб.</t>
  </si>
  <si>
    <t>ZAP-330004</t>
  </si>
  <si>
    <t>VR206-01</t>
  </si>
  <si>
    <t>Кран шар. АТМ стандарт  проход бабочка 1/2" вн.-нар. (10/160шт)</t>
  </si>
  <si>
    <t>232.51 руб.</t>
  </si>
  <si>
    <t>ZAP-330005</t>
  </si>
  <si>
    <t>VR206-02</t>
  </si>
  <si>
    <t>Кран шар. АТМ стандарт  проход бабочка 3/4" вн.-нар. (10/120шт)</t>
  </si>
  <si>
    <t>318.50 руб.</t>
  </si>
  <si>
    <t>ZAP-330006</t>
  </si>
  <si>
    <t>VR206-03</t>
  </si>
  <si>
    <t>Кран шар. АТМ стандарт  проход бабочка 1" вн.-нар. (10/100шт)</t>
  </si>
  <si>
    <t>523.93 руб.</t>
  </si>
  <si>
    <t>ZAP-330007</t>
  </si>
  <si>
    <t>VR207-01</t>
  </si>
  <si>
    <t>Кран шар. АТМ стандарт  проход  рукоятка 1/2" вн.-вн. (14/160шт)</t>
  </si>
  <si>
    <t>229.32 руб.</t>
  </si>
  <si>
    <t>ZAP-330008</t>
  </si>
  <si>
    <t>VR207-02</t>
  </si>
  <si>
    <t>Кран шар. АТМ стандарт  проход  рукоятка 3/4" вн.-вн. (14/160шт)</t>
  </si>
  <si>
    <t>328.06 руб.</t>
  </si>
  <si>
    <t>ZAP-330009</t>
  </si>
  <si>
    <t>VR207-03</t>
  </si>
  <si>
    <t>Кран шар. АТМ стандарт проход  рукоятка 1" вн.-вн. (10/100шт)</t>
  </si>
  <si>
    <t>496.86 руб.</t>
  </si>
  <si>
    <t>ZAP-330010</t>
  </si>
  <si>
    <t>VR207-04</t>
  </si>
  <si>
    <t>Кран шар. АТМ стандарт проход  рукоятка 11/4" вн.-вн. (2/30шт)</t>
  </si>
  <si>
    <t>982.67 руб.</t>
  </si>
  <si>
    <t>ZAP-330011</t>
  </si>
  <si>
    <t>VR207-05</t>
  </si>
  <si>
    <t>Кран шар. АТМ стандарт проход рукоятка 11/2" вн.-вн. (2/30шт)</t>
  </si>
  <si>
    <t>1 417.35 руб.</t>
  </si>
  <si>
    <t>ZAP-330012</t>
  </si>
  <si>
    <t>VR207-06</t>
  </si>
  <si>
    <t>Кран шар. АТМ стандарт проход рукоятка 2" вн.-вн. (2/12шт)</t>
  </si>
  <si>
    <t>2 262.56 руб.</t>
  </si>
  <si>
    <t>ZAP-330013</t>
  </si>
  <si>
    <t>VR208-01</t>
  </si>
  <si>
    <t>Кран шар. АТМ стандарт проход рукоятка 1/2" вн.-нар. (10/160шт)</t>
  </si>
  <si>
    <t>234.10 руб.</t>
  </si>
  <si>
    <t>ZAP-330014</t>
  </si>
  <si>
    <t>VR208-02</t>
  </si>
  <si>
    <t>Кран шар. АТМ стандарт проход рукоятка 3/4" вн.-нар. (10/120шт)</t>
  </si>
  <si>
    <t>339.20 руб.</t>
  </si>
  <si>
    <t>ZAP-330015</t>
  </si>
  <si>
    <t>VR208-03</t>
  </si>
  <si>
    <t>Кран шар. АТМ стандарт проход рукоятка 1" вн.-нар. (10/100шт)</t>
  </si>
  <si>
    <t>519.16 руб.</t>
  </si>
  <si>
    <t>ZAP-330016</t>
  </si>
  <si>
    <t>VR208-04</t>
  </si>
  <si>
    <t>Кран шар. АТМ стандарт проход рукоятка 11/4" вн.-нар. (2/30шт)</t>
  </si>
  <si>
    <t>1 019.82 руб.</t>
  </si>
  <si>
    <t>ZAP-330017</t>
  </si>
  <si>
    <t>VR208-05</t>
  </si>
  <si>
    <t>Кран шар. АТМ стандарт проход  рукоятка 11/2" вн.-нар. (2/30шт)</t>
  </si>
  <si>
    <t>1 439.64 руб.</t>
  </si>
  <si>
    <t>ZAP-330018</t>
  </si>
  <si>
    <t>VR208-06</t>
  </si>
  <si>
    <t>Кран шар. АТМ стандарт проход рукоятка 2" вн.-нар. (2/12шт)</t>
  </si>
  <si>
    <t>2 331.29 руб.</t>
  </si>
  <si>
    <t>ZGR-000001</t>
  </si>
  <si>
    <t>FB11</t>
  </si>
  <si>
    <t>Кран шаровый Pn40 латунь никель 1/2" вн-вн бабочка (1/80шт)</t>
  </si>
  <si>
    <t>365.91 руб.</t>
  </si>
  <si>
    <t>ZGR-000002</t>
  </si>
  <si>
    <t>FB12</t>
  </si>
  <si>
    <t>Кран шаровый Zegor  полнопроходной Pn40 латунь никель 3/4" вн-вн бабочка (25/100шт)</t>
  </si>
  <si>
    <t>539.31 руб.</t>
  </si>
  <si>
    <t>ZGR-000003</t>
  </si>
  <si>
    <t>FB13</t>
  </si>
  <si>
    <t>Кран шаровый 1" вн-вн Pn40 латунь никель бабочка ZEGOR (15/60шт)</t>
  </si>
  <si>
    <t>717.49 руб.</t>
  </si>
  <si>
    <t>ZGR-000004</t>
  </si>
  <si>
    <t>FN11</t>
  </si>
  <si>
    <t>Кран шаровый Zegor  полнопроходной Pn40 латунь никель 1/2" вн-нар бабочка (1/80шт)</t>
  </si>
  <si>
    <t>386.82 руб.</t>
  </si>
  <si>
    <t>ZGR-000005</t>
  </si>
  <si>
    <t>FN12</t>
  </si>
  <si>
    <t>Кран шаровый Pn40 латунь никель 3/4" вн-нар бабочка (25/100шт)</t>
  </si>
  <si>
    <t>560.46 руб.</t>
  </si>
  <si>
    <t>ZGR-000006</t>
  </si>
  <si>
    <t>FN13</t>
  </si>
  <si>
    <t>Кран шаровый Zegor  полнопроходной Pn40 латунь никель 1" вн-нар бабочка (15/60шт)</t>
  </si>
  <si>
    <t>842.49 руб.</t>
  </si>
  <si>
    <t>ZGR-000007</t>
  </si>
  <si>
    <t>FNN11</t>
  </si>
  <si>
    <t>Кран шаровый Zegor  полнопроходной Pn40 латунь никель 1/2" нар-нар бабочка (1/80шт)</t>
  </si>
  <si>
    <t>372.84 руб.</t>
  </si>
  <si>
    <t>ZGR-000008</t>
  </si>
  <si>
    <t>FBR11</t>
  </si>
  <si>
    <t>Кран шаровый Zegor  полнопроходной Pn40 латунь никель 1/2" вн-вн ручка (25/100шт)</t>
  </si>
  <si>
    <t>400.64 руб.</t>
  </si>
  <si>
    <t>ZGR-000009</t>
  </si>
  <si>
    <t>FBR12</t>
  </si>
  <si>
    <t>Кран шаровый Zegor  полнопроходной Pn40 латунь никель 3/4" вн-вн ручка (20/80шт)</t>
  </si>
  <si>
    <t>570.94 руб.</t>
  </si>
  <si>
    <t>ZGR-000010</t>
  </si>
  <si>
    <t>FBR13</t>
  </si>
  <si>
    <t>Кран шаровый Zegor  полнопроходной Pn40 латунь никель 1" вн-вн ручка (10/40шт)</t>
  </si>
  <si>
    <t>848.04 руб.</t>
  </si>
  <si>
    <t>ZGR-000011</t>
  </si>
  <si>
    <t>FBR14</t>
  </si>
  <si>
    <t>Кран шаровый Pn40 латунь никель 11/4" вн-вн ручка (16/32шт)</t>
  </si>
  <si>
    <t>1 167.12 руб.</t>
  </si>
  <si>
    <t>ZGR-000012</t>
  </si>
  <si>
    <t>FBR15</t>
  </si>
  <si>
    <t>Кран шаровый Zegor  полнопроходной Pn40 латунь никель 11/2" вн-вн ручка (10/20шт)</t>
  </si>
  <si>
    <t>1 901.32 руб.</t>
  </si>
  <si>
    <t>ZGR-000013</t>
  </si>
  <si>
    <t>FBR16</t>
  </si>
  <si>
    <t>Кран шаровый Zegor  полнопроходной Pn40 латунь никель 2" вн-вн ручка (6/12шт)</t>
  </si>
  <si>
    <t>3 104.98 руб.</t>
  </si>
  <si>
    <t>ZGR-000014</t>
  </si>
  <si>
    <t>FNR11</t>
  </si>
  <si>
    <t>Кран шаровый Zegor  полнопроходной Pn40 латунь никель 1/2" вн-нар ручка (25/100шт)</t>
  </si>
  <si>
    <t>339.23 руб.</t>
  </si>
  <si>
    <t>ZGR-000015</t>
  </si>
  <si>
    <t>FNR12</t>
  </si>
  <si>
    <t>Кран шаровый Zegor  полнопроходной Pn40 латунь никель 3/4" вн-нар ручка (15/60шт)</t>
  </si>
  <si>
    <t>559.66 руб.</t>
  </si>
  <si>
    <t>ZGR-000016</t>
  </si>
  <si>
    <t>FNR13</t>
  </si>
  <si>
    <t>Кран шаровый Zegor  полнопроходной Pn40 латунь никель 1" вн-нар ручка (12/48шт)</t>
  </si>
  <si>
    <t>919.99 руб.</t>
  </si>
  <si>
    <t>ZGR-000017</t>
  </si>
  <si>
    <t>FNR14</t>
  </si>
  <si>
    <t>Кран шаровый Zegor  полнопроходной Pn40 латунь никель 11/4" вн-нар ручка (16/32шт)</t>
  </si>
  <si>
    <t>1 379.99 руб.</t>
  </si>
  <si>
    <t>ZGR-000018</t>
  </si>
  <si>
    <t>FNR15</t>
  </si>
  <si>
    <t>Кран шаровый Zegor  полнопроходной Pn40 латунь никель 11/2" вн-нар ручка (10/20шт)</t>
  </si>
  <si>
    <t>2 156.23 руб.</t>
  </si>
  <si>
    <t>ZGR-000019</t>
  </si>
  <si>
    <t>FNR16</t>
  </si>
  <si>
    <t>Кран шаровый Zegor  полнопроходной Pn40 латунь никель 2" вн-нар ручка (6/12шт)</t>
  </si>
  <si>
    <t>3 436.44 руб.</t>
  </si>
  <si>
    <t>ZGR-000020</t>
  </si>
  <si>
    <t>FA11</t>
  </si>
  <si>
    <t>Кран шаровый Zegor  прямой со сгоном полнопроходной Pn40 латунь никель 1/2" вн-нар бабочка (20/80шт)</t>
  </si>
  <si>
    <t>512.27 руб.</t>
  </si>
  <si>
    <t>ZGR-000021</t>
  </si>
  <si>
    <t>FA12</t>
  </si>
  <si>
    <t>Кран шаровый Zegor  прямой со сгоном полнопроходной Pn40 латунь никель 3/4" вн-нар бабочка (18/72шт)</t>
  </si>
  <si>
    <t>744.88 руб.</t>
  </si>
  <si>
    <t>ZGR-000022</t>
  </si>
  <si>
    <t>FA13</t>
  </si>
  <si>
    <t>Кран шаровый Zegor  прямой со сгоном полнопроходной Pn40 латунь никель 1" вн-нар бабочка (10/40шт)</t>
  </si>
  <si>
    <t>1 218.99 руб.</t>
  </si>
  <si>
    <t>ZGR-000023</t>
  </si>
  <si>
    <t>FAL11</t>
  </si>
  <si>
    <t>Кран шаровый Zegor  угловой со сгоном полнопроход Pn40 латунь никель 1/2" вн-нар бабочка (15/90шт)</t>
  </si>
  <si>
    <t>506.49 руб.</t>
  </si>
  <si>
    <t>ZGR-000024</t>
  </si>
  <si>
    <t>FAL12</t>
  </si>
  <si>
    <t>Кран шаровый Zegor  угловой со сгоном полнопроход Pn40 латунь никель 3/4" вн-нар бабочка (15/60шт)</t>
  </si>
  <si>
    <t>827.01 руб.</t>
  </si>
  <si>
    <t>ZGR-000025</t>
  </si>
  <si>
    <t>FAO11</t>
  </si>
  <si>
    <t>Кран шаровый Zegor  прямой со сгоном с доп.уплот. Pn40 латунь ник 1/2" вн-нар белая бабочка (15/</t>
  </si>
  <si>
    <t>524.60 руб.</t>
  </si>
  <si>
    <t>ZGR-000026</t>
  </si>
  <si>
    <t>FAO12</t>
  </si>
  <si>
    <t>Кран шаровый Zegor  прямой со сгоном с доп.уплот. Pn40 латунь ник 3/4" вн-нар белая бабочка (15/</t>
  </si>
  <si>
    <t>791.62 руб.</t>
  </si>
  <si>
    <t>ZGR-000027</t>
  </si>
  <si>
    <t>FAOL11</t>
  </si>
  <si>
    <t>Кран шаровый Zegor  угловой со сгоном с доп.уплот. Pn40 латунь ник 1/2" вн-нар белая бабочка (15</t>
  </si>
  <si>
    <t>580.06 руб.</t>
  </si>
  <si>
    <t>ZGR-000028</t>
  </si>
  <si>
    <t>FAOL12</t>
  </si>
  <si>
    <t>Кран шаровый Zegor  угловой со сгоном с доп.уплот. Pn40 латунь ник 3/4" вн-нар белая бабочка (15</t>
  </si>
  <si>
    <t>1 063.40 руб.</t>
  </si>
  <si>
    <t>ZGR-000029</t>
  </si>
  <si>
    <t>PF01</t>
  </si>
  <si>
    <t>Кран шаровый Zegor латунный водоразборный усиленный 1/2" (18/72шт)</t>
  </si>
  <si>
    <t>520.37 руб.</t>
  </si>
  <si>
    <t>ZGR-000030</t>
  </si>
  <si>
    <t>PF02</t>
  </si>
  <si>
    <t>Кран шаровый Zegor латунный водоразборный усиленный 3/4" (10/40шт)</t>
  </si>
  <si>
    <t>703.52 руб.</t>
  </si>
  <si>
    <t>ZGR-000031</t>
  </si>
  <si>
    <t>FS11</t>
  </si>
  <si>
    <t>Кран шаровый Zegor  с дренаж и воздухоотвод. полнопроходной Pn40 латунь никель 1/2" вн-вн ручка (15/</t>
  </si>
  <si>
    <t>321.99 руб.</t>
  </si>
  <si>
    <t>ZGR-000032</t>
  </si>
  <si>
    <t>FS12</t>
  </si>
  <si>
    <t>Кран шаровый Zegor  с дренаж и воздухоотвод. полнопроходной Pn40 латунь никель 3/4" вн-вн ручка (15/</t>
  </si>
  <si>
    <t>531.26 руб.</t>
  </si>
  <si>
    <t>ZGR-000033</t>
  </si>
  <si>
    <t>FS13</t>
  </si>
  <si>
    <t>Кран шаровый Zegor  с дренаж и воздухоотвод. полнопроходной Pn40 латунь никель 1" вн-вн ручка (7/42ш</t>
  </si>
  <si>
    <t>807.61 руб.</t>
  </si>
  <si>
    <t>ZGR-000034</t>
  </si>
  <si>
    <t>FS14</t>
  </si>
  <si>
    <t>Кран шаровый Zegor  с дренаж и воздухоотвод. полнопроходной Pn40 латунь никель 11/4" вн-вн ручка (8/</t>
  </si>
  <si>
    <t>1 120.61 руб.</t>
  </si>
  <si>
    <t>ZGR-000035</t>
  </si>
  <si>
    <t>FUB11</t>
  </si>
  <si>
    <t>Кран шаровый Zegor  прямой с накидной гайкой Pn40 латунь никель 1/2" вн-вн бабочка (25/1</t>
  </si>
  <si>
    <t>428.37 руб.</t>
  </si>
  <si>
    <t>ZGR-000036</t>
  </si>
  <si>
    <t>FUB12</t>
  </si>
  <si>
    <t>Кран шаровый прямой с накидной гайкой Pn40 латунь никель 3/4" вн-вн бабочка (20/1</t>
  </si>
  <si>
    <t>595.12 руб.</t>
  </si>
  <si>
    <t>ZGR-000037</t>
  </si>
  <si>
    <t>FUN11</t>
  </si>
  <si>
    <t>Кран шаровый Zegor  прямой с накидной гайкой Pn40 латунь никель 1/2" вн-нар бабочка (25/</t>
  </si>
  <si>
    <t>400.47 руб.</t>
  </si>
  <si>
    <t>ZGR-000038</t>
  </si>
  <si>
    <t>FUN12</t>
  </si>
  <si>
    <t>Кран шаровый Zegor  прямой с накидной гайкой Pn40 латунь никель 3/4" вн-нар бабочка (20/</t>
  </si>
  <si>
    <t>554.70 руб.</t>
  </si>
  <si>
    <t>ZGR-000039</t>
  </si>
  <si>
    <t>FUBL11</t>
  </si>
  <si>
    <t>Кран шаровый Zegor  угловой с накидной гайкой Pn40 латунь никель 1/2" вн-вн бабочка (20/</t>
  </si>
  <si>
    <t>492.47 руб.</t>
  </si>
  <si>
    <t>ZGR-000040</t>
  </si>
  <si>
    <t>FUBL12</t>
  </si>
  <si>
    <t>Кран шаровый Zegor  угловой с накидной гайкой Pn40 латунь никель 3/4" вн-вн бабочка (15/</t>
  </si>
  <si>
    <t>679.17 руб.</t>
  </si>
  <si>
    <t>ZGR-000041</t>
  </si>
  <si>
    <t>FNL11</t>
  </si>
  <si>
    <t>Кран шаровый Zegor  угловой с накидной гайкой Pn40 латунь никель 1/2" вн-нар бабочка (25</t>
  </si>
  <si>
    <t>374.36 руб.</t>
  </si>
  <si>
    <t>ZGR-000042</t>
  </si>
  <si>
    <t>FNL12</t>
  </si>
  <si>
    <t>Кран шаровый Zegor  угловой с накидной гайкой Pn40 латунь никель 3/4" вн-нар бабочка (20</t>
  </si>
  <si>
    <t>526.06 руб.</t>
  </si>
  <si>
    <t>ZGR-000124</t>
  </si>
  <si>
    <t>FNN12</t>
  </si>
  <si>
    <t>Кран шаровый Zegor  полнопроходной Pn40 латунь никель 3/4" нар-нар бабочка (15/90шт)</t>
  </si>
  <si>
    <t>565.00 руб.</t>
  </si>
  <si>
    <t>ZGR-000127</t>
  </si>
  <si>
    <t>PF11</t>
  </si>
  <si>
    <t>Кран шаровый Zegor латунный водоразборный усиленный с быстросъемом 1/2" (12шт)</t>
  </si>
  <si>
    <t>508.57 руб.</t>
  </si>
  <si>
    <t>ZGR-000128</t>
  </si>
  <si>
    <t>FNN13</t>
  </si>
  <si>
    <t>Кран шаровый Zegor  полнопроходной Pn40 латунь никель 1" нар-нар бабочка (15/90шт)</t>
  </si>
  <si>
    <t>966.82 руб.</t>
  </si>
  <si>
    <t>ZGR-000133</t>
  </si>
  <si>
    <t>FAL13</t>
  </si>
  <si>
    <t>Кран шаровый Zegor  угловой со сгоном полнопроходной Pn40 латунь никель 1" вн-нар бабочка (5/30шт)</t>
  </si>
  <si>
    <t>1 609.99 руб.</t>
  </si>
  <si>
    <t>ZGR-000134</t>
  </si>
  <si>
    <t>FB01</t>
  </si>
  <si>
    <t>Кран шаровый Zegor  УСИЛЕННЫЙ PN50 латунь никель 1/2" вн-вн бабочка (20/120шт)</t>
  </si>
  <si>
    <t>403.72 руб.</t>
  </si>
  <si>
    <t>ZGR-000135</t>
  </si>
  <si>
    <t>FB02</t>
  </si>
  <si>
    <t>Кран шаровый Zegor  УСИЛЕННЫЙ PN50 латунь никель 3/4" вн-вн бабочка (шт)</t>
  </si>
  <si>
    <t>ZGR-000136</t>
  </si>
  <si>
    <t>FB03</t>
  </si>
  <si>
    <t>Кран шаровый Zegor PRO PN50 латунь никель 1" вн-вн бабочка (шт)</t>
  </si>
  <si>
    <t>ZGR-000137</t>
  </si>
  <si>
    <t>FN01</t>
  </si>
  <si>
    <t>Кран шаровый Zegor  УСИЛЕННЫЙ PN50 латунь никель 1/2" вн-нар бабочка (20/120шт)</t>
  </si>
  <si>
    <t>423.29 руб.</t>
  </si>
  <si>
    <t>ZGR-000138</t>
  </si>
  <si>
    <t>FN02</t>
  </si>
  <si>
    <t>Кран шаровый Zegor  УСИЛЕННЫЙ PN50 латунь никель 3/4" вн-нар бабочка (шт)</t>
  </si>
  <si>
    <t>ZGR-000139</t>
  </si>
  <si>
    <t>FN03</t>
  </si>
  <si>
    <t>Кран шаровый Zegor  УСИЛЕННЫЙ PN50 латунь никель 1" вн-нар бабочка (шт)</t>
  </si>
  <si>
    <t>ZGR-000146</t>
  </si>
  <si>
    <t>FBR01</t>
  </si>
  <si>
    <t>Кран шаровый Zegor  УСИЛЕННЫЙ PN50 латунь никель 1/2" вн-вн ручка (20/120шт)</t>
  </si>
  <si>
    <t>406.17 руб.</t>
  </si>
  <si>
    <t>ZGR-000147</t>
  </si>
  <si>
    <t>FBR02</t>
  </si>
  <si>
    <t>Кран шаровый Zegor  УСИЛЕННЫЙ PN50 латунь никель 3/4" вн-вн ручка (шт)</t>
  </si>
  <si>
    <t>ZGR-000148</t>
  </si>
  <si>
    <t>FBR03</t>
  </si>
  <si>
    <t>Кран шаровый Zegor  УСИЛЕННЫЙ PN50 латунь никель 1" вн-вн ручка (шт)</t>
  </si>
  <si>
    <t>ZGR-000149</t>
  </si>
  <si>
    <t>FNR01</t>
  </si>
  <si>
    <t>Кран шаровый Zegor  УСИЛЕННЫЙ PN50 латунь никель 1/2" вн-нар ручка (20/120шт)</t>
  </si>
  <si>
    <t>423.68 руб.</t>
  </si>
  <si>
    <t>ZGR-000150</t>
  </si>
  <si>
    <t>FNR02</t>
  </si>
  <si>
    <t>Кран шаровый Zegor  УСИЛЕННЫЙ PN50 латунь никель 3/4" вн-нар ручка (шт)</t>
  </si>
  <si>
    <t>ZGR-000151</t>
  </si>
  <si>
    <t>FNR03</t>
  </si>
  <si>
    <t>Кран шаровый Zegor  УСИЛЕННЫЙ PN50 латунь никель 1" вн-нар ручка (шт)</t>
  </si>
  <si>
    <t>ZGR-000197</t>
  </si>
  <si>
    <t>FAO01</t>
  </si>
  <si>
    <t>Кран шаровый Zegor  УСИЛЕННЫЙ PN50 прямой со сгоном с доп.уплот. 1/2" вн-нар (15/90шт)</t>
  </si>
  <si>
    <t>564.77 руб.</t>
  </si>
  <si>
    <t>ZGR-000198</t>
  </si>
  <si>
    <t>FAO02</t>
  </si>
  <si>
    <t>Кран шаровый Zegor  УСИЛЕННЫЙ PN50 прямой со сгоном с доп.уплот. 3/4" вн-нар (10/60шт)</t>
  </si>
  <si>
    <t>807.55 руб.</t>
  </si>
  <si>
    <t>ZGR-000199</t>
  </si>
  <si>
    <t>FAO03</t>
  </si>
  <si>
    <t>Кран шаровый Zegor  УСИЛЕННЫЙ PN50 прямой со сгоном с доп.уплот. 1" вн-нар</t>
  </si>
  <si>
    <t>ZGR-000208</t>
  </si>
  <si>
    <t>PF31</t>
  </si>
  <si>
    <t>Кран шаровой латунный водоразборный 1/2" (120шт)</t>
  </si>
  <si>
    <t>304.75 руб.</t>
  </si>
  <si>
    <t>VLC-411003</t>
  </si>
  <si>
    <t>VT.214.N.04</t>
  </si>
  <si>
    <t>Кран шар. BASE, стальная рукоятка 1/2" вн.-вн. (14 /126шт)</t>
  </si>
  <si>
    <t>568.00 руб.</t>
  </si>
  <si>
    <t>VLC-411004</t>
  </si>
  <si>
    <t>VT.214.N.05</t>
  </si>
  <si>
    <t>Кран шар. BASE, стальная рукоятка 3/4" вн.-вн. (10 /120шт)</t>
  </si>
  <si>
    <t>864.00 руб.</t>
  </si>
  <si>
    <t>VLC-411005</t>
  </si>
  <si>
    <t>VT.214.N.06</t>
  </si>
  <si>
    <t>Кран шар. BASE, стальная рукоятка 1" вн.-вн. (6 /54шт)</t>
  </si>
  <si>
    <t>1 405.00 руб.</t>
  </si>
  <si>
    <t>VLC-411006</t>
  </si>
  <si>
    <t>VT.214.N.07</t>
  </si>
  <si>
    <t>Кран шар. BASE, стальная рукоятка 1 1/4" вн.-вн. (3 /36шт)</t>
  </si>
  <si>
    <t>2 249.00 руб.</t>
  </si>
  <si>
    <t>VLC-411007</t>
  </si>
  <si>
    <t>VT.214.N.08</t>
  </si>
  <si>
    <t>Кран шар. BASE, стальная рукоятка 1 1/2" вн.-вн. (2 /20шт)</t>
  </si>
  <si>
    <t>3 364.00 руб.</t>
  </si>
  <si>
    <t>VLC-411008</t>
  </si>
  <si>
    <t>VT.214.N.09</t>
  </si>
  <si>
    <t>Кран шар. BASE, стальная рукоятка 2" вн.-вн. (2 /20шт)</t>
  </si>
  <si>
    <t>4 742.00 руб.</t>
  </si>
  <si>
    <t>VLC-411009</t>
  </si>
  <si>
    <t>VT.214.N.10</t>
  </si>
  <si>
    <t>Кран шар. BASE, стальная рукоятка 2 1/2" вн.-вн. (1 /6шт)</t>
  </si>
  <si>
    <t>12 046.00 руб.</t>
  </si>
  <si>
    <t>VLC-411010</t>
  </si>
  <si>
    <t>VT.214.N.11</t>
  </si>
  <si>
    <t>Кран шар. BASE, стальная рукоятка 3" вн.-вн. (1 /4шт)</t>
  </si>
  <si>
    <t>17 265.00 руб.</t>
  </si>
  <si>
    <t>VLC-411011</t>
  </si>
  <si>
    <t>VT.214.N.12</t>
  </si>
  <si>
    <t>Кран шар. BASE, стальная рукоятка 4" вн.-вн. (1 /4шт)</t>
  </si>
  <si>
    <t>24 617.00 руб.</t>
  </si>
  <si>
    <t>VLC-411012</t>
  </si>
  <si>
    <t>VT.215.N.04</t>
  </si>
  <si>
    <t>Кран шар. BASE, стальная рукоятка 1/2" вн.-нар. (16 /144шт)</t>
  </si>
  <si>
    <t>612.00 руб.</t>
  </si>
  <si>
    <t>VLC-411013</t>
  </si>
  <si>
    <t>VT.215.N.05</t>
  </si>
  <si>
    <t>Кран шар. BASE, стальная рукоятка 3/4" вн.-нар. (10 /120шт)</t>
  </si>
  <si>
    <t>937.00 руб.</t>
  </si>
  <si>
    <t>VLC-411014</t>
  </si>
  <si>
    <t>VT.215.N.06</t>
  </si>
  <si>
    <t>Кран шар. BASE, стальная рукоятка 1" вн.-нар. (6 /72шт)</t>
  </si>
  <si>
    <t>1 492.00 руб.</t>
  </si>
  <si>
    <t>VLC-411015</t>
  </si>
  <si>
    <t>VT.215.N.07</t>
  </si>
  <si>
    <t>Кран шар. BASE, стальная рукоятка 1 1/4" вн.-нар. (4 /32шт)</t>
  </si>
  <si>
    <t>2 763.00 руб.</t>
  </si>
  <si>
    <t>VLC-411016</t>
  </si>
  <si>
    <t>VT.215.N.08</t>
  </si>
  <si>
    <t>Кран шар. BASE, стальная рукоятка 1 1/2" вн.-нар. (2 /20шт)</t>
  </si>
  <si>
    <t>4 151.00 руб.</t>
  </si>
  <si>
    <t>VLC-411017</t>
  </si>
  <si>
    <t>VT.215.N.09</t>
  </si>
  <si>
    <t>Кран шар. BASE, стальная рукоятка 2" вн.-нар. (2 /16шт)</t>
  </si>
  <si>
    <t>6 134.00 руб.</t>
  </si>
  <si>
    <t>VLC-411018</t>
  </si>
  <si>
    <t>VT.217.N.04</t>
  </si>
  <si>
    <t>Кран шар. BASE, рукоятка бабочка 1/2" вн.-вн. (16 /256шт)</t>
  </si>
  <si>
    <t>510.00 руб.</t>
  </si>
  <si>
    <t>VLC-411019</t>
  </si>
  <si>
    <t>VT.217.N.05</t>
  </si>
  <si>
    <t>Кран шар. BASE, рукоятка бабочка 3/4" вн.-вн.  (14 /126шт)</t>
  </si>
  <si>
    <t>764.00 руб.</t>
  </si>
  <si>
    <t>VLC-411020</t>
  </si>
  <si>
    <t>VT.217.N.06</t>
  </si>
  <si>
    <t>Кран шар. BASE, рукоятка бабочка 1" вн.-вн.  (6 /90шт</t>
  </si>
  <si>
    <t>1 291.00 руб.</t>
  </si>
  <si>
    <t>VLC-411021</t>
  </si>
  <si>
    <t>VT.218.N.04</t>
  </si>
  <si>
    <t>Кран шар. BASE, рукоятка бабочка 1/2" вн.-нар.  (12 /192шт)</t>
  </si>
  <si>
    <t>544.00 руб.</t>
  </si>
  <si>
    <t>VLC-411022</t>
  </si>
  <si>
    <t>VT.218.N.05</t>
  </si>
  <si>
    <t>Кран шар. BASE, рукоятка бабочка 3/4" вн.-нар.  (10 /120шт)</t>
  </si>
  <si>
    <t>899.00 руб.</t>
  </si>
  <si>
    <t>VLC-411023</t>
  </si>
  <si>
    <t>VT.218.N.06</t>
  </si>
  <si>
    <t>Кран шар. BASE, рукоятка бабочка 1" вн.-нар. (6 /90шт)</t>
  </si>
  <si>
    <t>1 411.00 руб.</t>
  </si>
  <si>
    <t>VLC-411024</t>
  </si>
  <si>
    <t>VT.219.N.04</t>
  </si>
  <si>
    <t>Кран шар. BASE, рукоятка бабочка 1/2" нар.-нар. (12 /192шт)</t>
  </si>
  <si>
    <t>595.00 руб.</t>
  </si>
  <si>
    <t>VLC-411025</t>
  </si>
  <si>
    <t>VT.219.N.05</t>
  </si>
  <si>
    <t>Кран шар. BASE, рукоятка бабочка 3/4" нар.-нар.  (12 /144шт)</t>
  </si>
  <si>
    <t>942.00 руб.</t>
  </si>
  <si>
    <t>VLC-411026</t>
  </si>
  <si>
    <t>VT.219.N.06</t>
  </si>
  <si>
    <t>Кран шар. BASE, рукоятка бабочка 1" нар.-нар. (6 /90шт)</t>
  </si>
  <si>
    <t>1 697.00 руб.</t>
  </si>
  <si>
    <t>VLC-411029</t>
  </si>
  <si>
    <t>VT.226.N.04</t>
  </si>
  <si>
    <t>Кран шар. BASE с полусгоном 1/2" нар.-нар. (10 /60шт)</t>
  </si>
  <si>
    <t>802.00 руб.</t>
  </si>
  <si>
    <t>VLC-411030</t>
  </si>
  <si>
    <t>VT.226.N.05</t>
  </si>
  <si>
    <t>Кран шар. BASE с полусгоном 3/4" нар.-нар.  (7 /42шт)</t>
  </si>
  <si>
    <t>1 237.00 руб.</t>
  </si>
  <si>
    <t>VLC-411031</t>
  </si>
  <si>
    <t>VT.227.N.04</t>
  </si>
  <si>
    <t>Кран шар. BASE с полусгоном 1/2" вн.-нар.  (10 /160шт)</t>
  </si>
  <si>
    <t>645.00 руб.</t>
  </si>
  <si>
    <t>VLC-411034</t>
  </si>
  <si>
    <t>VT.227.N.05</t>
  </si>
  <si>
    <t>Кран шар. BASE с полусгоном 3/4" вн.-нар.   (7 /84шт)</t>
  </si>
  <si>
    <t>1 033.00 руб.</t>
  </si>
  <si>
    <t>VLC-411037</t>
  </si>
  <si>
    <t>VT.227.N.06</t>
  </si>
  <si>
    <t>Кран шар. BASE с полусгоном 1" вн.-нар.  (5 /50шт)</t>
  </si>
  <si>
    <t>2 311.00 руб.</t>
  </si>
  <si>
    <t>VLC-411038</t>
  </si>
  <si>
    <t>VT.227.N.07</t>
  </si>
  <si>
    <t>Кран шар. BASE с полусгоном 1 1/4" вн.-нар.  (4 /36шт)</t>
  </si>
  <si>
    <t>3 263.00 руб.</t>
  </si>
  <si>
    <t>VLC-411033</t>
  </si>
  <si>
    <t>VT.227.NRW.04</t>
  </si>
  <si>
    <t>Кран шар. BASE с полусгоном 1/2" вн.-нар. белая рукоятка с доп. уплотнением (10 /160шт)</t>
  </si>
  <si>
    <t>690.00 руб.</t>
  </si>
  <si>
    <t>VLC-411036</t>
  </si>
  <si>
    <t>VT.227.NRW.05</t>
  </si>
  <si>
    <t>Кран шар. BASE с полусгоном 3/4" вн.-нар. белая рукоятка с доп. уплотнением  (7 /84шт)</t>
  </si>
  <si>
    <t>1 118.00 руб.</t>
  </si>
  <si>
    <t>VLC-411032</t>
  </si>
  <si>
    <t>VT.227.NW.04</t>
  </si>
  <si>
    <t>Кран шар. BASE с полусгоном 1/2" вн.-нар. белая рукоятка (10 /160шт)</t>
  </si>
  <si>
    <t>VLC-411035</t>
  </si>
  <si>
    <t>VT.227.NW.05</t>
  </si>
  <si>
    <t>Кран шар. BASE с полусгоном 3/4" вн.-нар. белая рукоятка  (7 /84шт)</t>
  </si>
  <si>
    <t>1 034.00 руб.</t>
  </si>
  <si>
    <t>VLC-411039</t>
  </si>
  <si>
    <t>VT.228.N.04</t>
  </si>
  <si>
    <t>Кран шар. BASE угловой с полусгоном 1/2" вн.-нар.  (8 /96шт)</t>
  </si>
  <si>
    <t>908.00 руб.</t>
  </si>
  <si>
    <t>VLC-411042</t>
  </si>
  <si>
    <t>VT.228.N.05</t>
  </si>
  <si>
    <t>Кран шар. BASE угловой с полусгоном 3/4" вн.-нар.  (8 /64шт)</t>
  </si>
  <si>
    <t>1 513.00 руб.</t>
  </si>
  <si>
    <t>VLC-411045</t>
  </si>
  <si>
    <t>VT.228.N.06</t>
  </si>
  <si>
    <t>Кран шар. BASE угловой с полусгоном 1" вн.-нар. (4 /32шт)</t>
  </si>
  <si>
    <t>2 351.00 руб.</t>
  </si>
  <si>
    <t>VLC-411041</t>
  </si>
  <si>
    <t>VT.228.NRW.04</t>
  </si>
  <si>
    <t>Кран шар. BASE угловой с полусгоном 1/2" вн.-нар. белая рукоятка с доп. уплотнением (8 /96шт)</t>
  </si>
  <si>
    <t>1 028.00 руб.</t>
  </si>
  <si>
    <t>VLC-411044</t>
  </si>
  <si>
    <t>VT.228.NRW.05</t>
  </si>
  <si>
    <t>Кран шар. BASE угловой с полусгоном 3/4" вн.-нар. белая рукоятка с доп. уплотнением (8 /64шт)</t>
  </si>
  <si>
    <t>1 591.00 руб.</t>
  </si>
  <si>
    <t>VLC-411040</t>
  </si>
  <si>
    <t>VT.228.NW.04</t>
  </si>
  <si>
    <t>Кран шар. BASE угловой с полусгоном 1/2" вн.-нар. белая рукоятка (8 /96шт)</t>
  </si>
  <si>
    <t>VLC-411043</t>
  </si>
  <si>
    <t>VT.228.NW.05</t>
  </si>
  <si>
    <t>Кран шар. BASE угловой с полусгоном 3/4" вн.-нар. белая рукоятка (8 /64шт)</t>
  </si>
  <si>
    <t>VLC-411049</t>
  </si>
  <si>
    <t>VT.241.N.0405</t>
  </si>
  <si>
    <t>Кран шаровой с накидной гайкой 1/2"x3/4" вн.-вн. (12 /72шт)</t>
  </si>
  <si>
    <t>775.00 руб.</t>
  </si>
  <si>
    <t>VLC-411050</t>
  </si>
  <si>
    <t>VT.241.N.0506</t>
  </si>
  <si>
    <t>Кран шаровой с накидной гайкой 3/4"x1" вн.-вн.</t>
  </si>
  <si>
    <t>1 125.00 руб.</t>
  </si>
  <si>
    <t>VLC-411028</t>
  </si>
  <si>
    <t>VT.242.N.1604</t>
  </si>
  <si>
    <t>Кран шар. под пресс, рукоятка бабочка 16х1/2 вн. (12 /192шт)</t>
  </si>
  <si>
    <t>375.00 руб.</t>
  </si>
  <si>
    <t>VLC-411027</t>
  </si>
  <si>
    <t>VT.243.N.1616</t>
  </si>
  <si>
    <t>Кран шар. под пресс, рукоятка бабочка 16 (12 /192шт)</t>
  </si>
  <si>
    <t>491.00 руб.</t>
  </si>
  <si>
    <t>VLC-411051</t>
  </si>
  <si>
    <t>VT.245.N.04</t>
  </si>
  <si>
    <t>Кран шар. BASE с дренажом и воздухоотводчиком 1/2" вн.-вн. (12 /108шт)</t>
  </si>
  <si>
    <t>850.00 руб.</t>
  </si>
  <si>
    <t>VLC-411052</t>
  </si>
  <si>
    <t>VT.245.N.05</t>
  </si>
  <si>
    <t>Кран шар. BASE с дренажом и воздухоотводчиком 3/4" вн.-вн. (10 /90шт)</t>
  </si>
  <si>
    <t>1 275.00 руб.</t>
  </si>
  <si>
    <t>VLC-411053</t>
  </si>
  <si>
    <t>VT.245.N.06</t>
  </si>
  <si>
    <t>Кран шар. BASE с дренажом и воздухоотводчиком 1" вн.-вн. (6 /54шт)</t>
  </si>
  <si>
    <t>1 948.00 руб.</t>
  </si>
  <si>
    <t>VLC-1134001</t>
  </si>
  <si>
    <t>VT.247.N.04</t>
  </si>
  <si>
    <t>Кран шар. для подкл. датчика темп., 1/2" (16 /144шт)</t>
  </si>
  <si>
    <t>698.00 руб.</t>
  </si>
  <si>
    <t>VLC-1134002</t>
  </si>
  <si>
    <t>VT.247.N.05</t>
  </si>
  <si>
    <t>Кран шар. для подкл. датчика темп., 3/4" (12 /108шт)</t>
  </si>
  <si>
    <t>1 020.00 руб.</t>
  </si>
  <si>
    <t>VLC-1134003</t>
  </si>
  <si>
    <t>VT.247.N.06</t>
  </si>
  <si>
    <t>Кран шар. для подкл. датчика темп., 1" (8 /64шт)</t>
  </si>
  <si>
    <t>1 556.00 руб.</t>
  </si>
  <si>
    <t>VLC-411054</t>
  </si>
  <si>
    <t>VT.248.N.04</t>
  </si>
  <si>
    <t>Кран шаровой с обратным клапаном и дренажом 1/2" вн-вн. (8 /48шт)</t>
  </si>
  <si>
    <t>VLC-411055</t>
  </si>
  <si>
    <t>VT.250.N.04</t>
  </si>
  <si>
    <t>Кран шаровой с удлиненным штоком 1/2"</t>
  </si>
  <si>
    <t>851.00 руб.</t>
  </si>
  <si>
    <t>VLC-411056</t>
  </si>
  <si>
    <t>VT.250.N.05</t>
  </si>
  <si>
    <t>Кран шаровой с удлиненным штоком 3/4" вн-вн. (8 /48шт)</t>
  </si>
  <si>
    <t>1 128.00 руб.</t>
  </si>
  <si>
    <t>VLC-411057</t>
  </si>
  <si>
    <t>VT.252.N.04</t>
  </si>
  <si>
    <t>Кран шар. с плавным открыванием 1/2" вн.-вн. (1 /36шт)</t>
  </si>
  <si>
    <t>830.00 руб.</t>
  </si>
  <si>
    <t>VLC-411058</t>
  </si>
  <si>
    <t>VT.252.N.05</t>
  </si>
  <si>
    <t>Кран шар. с плавным открыванием 3/4" вн.-вн. (1 /36шт)</t>
  </si>
  <si>
    <t>1 043.00 руб.</t>
  </si>
  <si>
    <t>VLC-411079</t>
  </si>
  <si>
    <t>VT.260.N.0606</t>
  </si>
  <si>
    <t>Кран шаровой с накидной гайкой 1" вн.-нар. (1 /60шт)</t>
  </si>
  <si>
    <t>1 332.00 руб.</t>
  </si>
  <si>
    <t>VLC-411080</t>
  </si>
  <si>
    <t>VT.260.N.0505</t>
  </si>
  <si>
    <t>Кран шаровой с накидной гайкой 3/4" вн.-нар. (1 /96шт)</t>
  </si>
  <si>
    <t>905.00 руб.</t>
  </si>
  <si>
    <t>VLC-999002</t>
  </si>
  <si>
    <t>VT.260.N.0404</t>
  </si>
  <si>
    <t>Кран шаровой с накидной гайкой 1/2" вн.-нар.</t>
  </si>
  <si>
    <t>644.00 руб.</t>
  </si>
  <si>
    <t>VLC-411059</t>
  </si>
  <si>
    <t>VT.266.N.0404</t>
  </si>
  <si>
    <t>Кран шар. BASE угловой с накидной гайкой 1/2" вн.-вн.  (15 /60шт)</t>
  </si>
  <si>
    <t>809.00 руб.</t>
  </si>
  <si>
    <t>VLC-411060</t>
  </si>
  <si>
    <t>VT.266.N.0505</t>
  </si>
  <si>
    <t>Кран шар. BASE угловой с накидной гайкой 3/4" вн.-вн. (12 /48шт)</t>
  </si>
  <si>
    <t>1 112.00 руб.</t>
  </si>
  <si>
    <t>VLC-411061</t>
  </si>
  <si>
    <t>VT.266.N.0606</t>
  </si>
  <si>
    <t>Кран шар. BASE угловой с накидной гайкой 1" вн.-вн. (7 /28шт)</t>
  </si>
  <si>
    <t>1 929.00 руб.</t>
  </si>
  <si>
    <t>VLC-999003</t>
  </si>
  <si>
    <t>VT.266.NS.0404</t>
  </si>
  <si>
    <t>Кран шар. BASE угловой с накидной гайкой 1/2" вн.-вн. (короткий)</t>
  </si>
  <si>
    <t>792.00 руб.</t>
  </si>
  <si>
    <t>VLC-999004</t>
  </si>
  <si>
    <t>VT.266.NS.0505</t>
  </si>
  <si>
    <t>Кран шар. BASE угловой с накидной гайкой 3/4" вн.-вн. (короткий)</t>
  </si>
  <si>
    <t>1 176.00 руб.</t>
  </si>
  <si>
    <t>VLC-411062</t>
  </si>
  <si>
    <t>VT.267.N.0404</t>
  </si>
  <si>
    <t>Кран шар. BASE угловой с накидной гайкой 1/2" вн.-нар.  (15 /60шт)</t>
  </si>
  <si>
    <t>803.00 руб.</t>
  </si>
  <si>
    <t>VLC-411063</t>
  </si>
  <si>
    <t>VT.267.N.0405</t>
  </si>
  <si>
    <t>Кран шар. BASE угловой с накидной гайкой 1/2"х3/4" нар.-вн. (15 /60шт)</t>
  </si>
  <si>
    <t>866.00 руб.</t>
  </si>
  <si>
    <t>VLC-411064</t>
  </si>
  <si>
    <t>VT.267.N.0505</t>
  </si>
  <si>
    <t>Кран шар. BASE угловой с накидной гайкой 3/4" вн.-нар. (12 /48шт)</t>
  </si>
  <si>
    <t>1 174.00 руб.</t>
  </si>
  <si>
    <t>VLC-411065</t>
  </si>
  <si>
    <t>VT.267.N.0606</t>
  </si>
  <si>
    <t>Кран шар. BASE угловой с накидной гайкой 1" вн.-нар. (7 /28шт)</t>
  </si>
  <si>
    <t>2 036.00 руб.</t>
  </si>
  <si>
    <t>VLC-999005</t>
  </si>
  <si>
    <t>VT.267.NS.0404</t>
  </si>
  <si>
    <t>Кран шар. BASE угловой с накидной гайкой 1/2" вн.-нар. (короткий)</t>
  </si>
  <si>
    <t>804.00 руб.</t>
  </si>
  <si>
    <t>VLC-999006</t>
  </si>
  <si>
    <t>VT.267.NS.0505</t>
  </si>
  <si>
    <t>Кран шар. BASE угловой с накидной гайкой 3/4" вн.-нар. (короткий)</t>
  </si>
  <si>
    <t>1 206.00 руб.</t>
  </si>
  <si>
    <t>VLC-900001</t>
  </si>
  <si>
    <t>VT.290.N.04</t>
  </si>
  <si>
    <t>Кран шар. с цельным корпусом 1/2" вн.-вн.</t>
  </si>
  <si>
    <t>791.00 руб.</t>
  </si>
  <si>
    <t>VLC-411066</t>
  </si>
  <si>
    <t>VT.292.N.04</t>
  </si>
  <si>
    <t>Кран шар. со встроенным фильтром, стальная рукоятка 1/2" вн.-вн. (8 /96шт)</t>
  </si>
  <si>
    <t>1 012.00 руб.</t>
  </si>
  <si>
    <t>VLC-411067</t>
  </si>
  <si>
    <t>VT.292.N.05</t>
  </si>
  <si>
    <t>Кран шар. со встроенным фильтром, стальная рукоятка3/4" вн.-вн. (6 /54шт)</t>
  </si>
  <si>
    <t>1 754.00 руб.</t>
  </si>
  <si>
    <t>VLC-411068</t>
  </si>
  <si>
    <t>VT.293.N.04</t>
  </si>
  <si>
    <t>Кран шар. со встроенным фильтром, рукоятка бабочка 1/2" вн.-вн. (8 /96шт)</t>
  </si>
  <si>
    <t>885.00 руб.</t>
  </si>
  <si>
    <t>VLC-411069</t>
  </si>
  <si>
    <t>VT.294.N.04</t>
  </si>
  <si>
    <t>Кран шар. со встроенным прямым фильтром, рукоятка бабочка 1/2" вн.-вн. (8 /72шт)</t>
  </si>
  <si>
    <t>1 287.00 руб.</t>
  </si>
  <si>
    <t>VLC-411070</t>
  </si>
  <si>
    <t>VT.294.N.05</t>
  </si>
  <si>
    <t>Кран шар. со встроенным прямым фильтром, рукоятка бабочка 3/4" вн.-вн. (5 /20шт)</t>
  </si>
  <si>
    <t>2 332.00 руб.</t>
  </si>
  <si>
    <t>VLC-411084</t>
  </si>
  <si>
    <t>VT.300.N.04</t>
  </si>
  <si>
    <t>Кран шаровой со встроенным фильтром и редуктором давления (КФРД), универсальный</t>
  </si>
  <si>
    <t>3 049.00 руб.</t>
  </si>
  <si>
    <t>VLC-411073</t>
  </si>
  <si>
    <t>VT.330.N.04</t>
  </si>
  <si>
    <t>Кран шар. MINI 1/2" вн.-вн. (25 /400шт)</t>
  </si>
  <si>
    <t>548.00 руб.</t>
  </si>
  <si>
    <t>VLC-411074</t>
  </si>
  <si>
    <t>VT.331.N.04</t>
  </si>
  <si>
    <t>Кран шар. MINI 1/2" вн.-нар. (20 /400шт)</t>
  </si>
  <si>
    <t>VLC-411048</t>
  </si>
  <si>
    <t>VT.341.N.1604</t>
  </si>
  <si>
    <t>Кран шар. под обжим, рукоятка бабочка 16х1/2 нар.  (16 /256шт)</t>
  </si>
  <si>
    <t>541.00 руб.</t>
  </si>
  <si>
    <t>VLC-411047</t>
  </si>
  <si>
    <t>VT.342.N.1604</t>
  </si>
  <si>
    <t>Кран шар. под обжим, рукоятка бабочка 16х1/2 вн.   (14 /224шт)</t>
  </si>
  <si>
    <t>419.00 руб.</t>
  </si>
  <si>
    <t>VLC-411046</t>
  </si>
  <si>
    <t>VT.343.N.1616</t>
  </si>
  <si>
    <t>Кран шар. под обжим, рукоятка бабочка 16   (12 /192шт)</t>
  </si>
  <si>
    <t>639.00 руб.</t>
  </si>
  <si>
    <t>VLC-411075</t>
  </si>
  <si>
    <t>VT.360.N.04</t>
  </si>
  <si>
    <t>Кран шар. трехходовой, тип L 1/2" вн.-вн.-вн. (6 /72шт)</t>
  </si>
  <si>
    <t>1 339.00 руб.</t>
  </si>
  <si>
    <t>VLC-411076</t>
  </si>
  <si>
    <t>VT.360.N.05</t>
  </si>
  <si>
    <t>Кран шар. трехходовой, тип L 3/4" вн.-вн.-вн. (4 /48шт)</t>
  </si>
  <si>
    <t>2 285.00 руб.</t>
  </si>
  <si>
    <t>VLC-411077</t>
  </si>
  <si>
    <t>VT.361.N.04</t>
  </si>
  <si>
    <t>Кран шар. трехходовой, тип Т 1/2" вн.-вн.-вн. (6 /72шт)</t>
  </si>
  <si>
    <t>1 304.00 руб.</t>
  </si>
  <si>
    <t>VLC-411078</t>
  </si>
  <si>
    <t>VT.361.N.05</t>
  </si>
  <si>
    <t>Кран шар. трехходовой, тип Т 3/4" вн.-вн.-вн. (4 /48шт)</t>
  </si>
  <si>
    <t>2 300.00 руб.</t>
  </si>
  <si>
    <t>VLC-411081</t>
  </si>
  <si>
    <t>VT.430.N.04</t>
  </si>
  <si>
    <t>Кран дренажный 1/2" (16 /192шт)</t>
  </si>
  <si>
    <t>VLC-411082</t>
  </si>
  <si>
    <t>VT.435.N.02</t>
  </si>
  <si>
    <t>Кран дренажный 1/4" (16 /192шт)</t>
  </si>
  <si>
    <t>445.00 руб.</t>
  </si>
  <si>
    <t>VLC-1134004</t>
  </si>
  <si>
    <t>VT.806.N.0404</t>
  </si>
  <si>
    <t>Кран шаровой для подключения  манометра, 1/2"нар -1/2"вн. (8 /128шт)</t>
  </si>
  <si>
    <t>719.00 руб.</t>
  </si>
  <si>
    <t>VLC-1134005</t>
  </si>
  <si>
    <t>VT.806.N.0402</t>
  </si>
  <si>
    <t>Кран шаровой для подключения  манометра, 1/2"нар -1/4"вн. (10 /160шт)</t>
  </si>
  <si>
    <t>636.00 руб.</t>
  </si>
  <si>
    <t>VLC-1134006</t>
  </si>
  <si>
    <t>VT.806.N.0403</t>
  </si>
  <si>
    <t>Кран шаровой для подключения  манометра, 1/2"нар -3/8"вн. (9 /144шт)</t>
  </si>
  <si>
    <t>605.00 руб.</t>
  </si>
  <si>
    <t>VLC-1134007</t>
  </si>
  <si>
    <t>VT.807.N.0404</t>
  </si>
  <si>
    <t>Кран шаровой для подключения  манометра, 1/2"вн. -1/2"вн. (10 /160шт)</t>
  </si>
  <si>
    <t>601.00 руб.</t>
  </si>
  <si>
    <t>VLC-1134008</t>
  </si>
  <si>
    <t>VT.807.N.0402</t>
  </si>
  <si>
    <t>Кран шаровой для подключения  манометра, 1/2"вн. -1/4"вн. (10 /160шт)</t>
  </si>
  <si>
    <t>552.00 руб.</t>
  </si>
  <si>
    <t>VLC-1134009</t>
  </si>
  <si>
    <t>VT.807.N.0403</t>
  </si>
  <si>
    <t>Кран шаровой для подключения  манометра, 1/2"вн. -3/8"вн. (10 /160шт)</t>
  </si>
  <si>
    <t>558.00 руб.</t>
  </si>
  <si>
    <t>VLC-1134010</t>
  </si>
  <si>
    <t>VT.808.N.04</t>
  </si>
  <si>
    <t>Кран шаровой c термометром, 1/2" (1 /36шт)</t>
  </si>
  <si>
    <t>1 207.00 руб.</t>
  </si>
  <si>
    <t>VLC-1134011</t>
  </si>
  <si>
    <t>VT.808.N.05</t>
  </si>
  <si>
    <t>Кран шаровой c термометром, 3/4" (1 /36шт)</t>
  </si>
  <si>
    <t>1 593.00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</si>
</sst>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70cf68e_86a5_11e9_8101_003048fd731b_c530e112_2820_11ed_a30f_00259070b4871.jpeg"/><Relationship Id="rId2" Type="http://schemas.openxmlformats.org/officeDocument/2006/relationships/image" Target="../media/370cf6af_86a5_11e9_8101_003048fd731b_c530e136_2820_11ed_a30f_00259070b4872.jpeg"/><Relationship Id="rId3" Type="http://schemas.openxmlformats.org/officeDocument/2006/relationships/image" Target="../media/370cf6c7_86a5_11e9_8101_003048fd731b_c530e14e_2820_11ed_a30f_00259070b4873.jpeg"/><Relationship Id="rId4" Type="http://schemas.openxmlformats.org/officeDocument/2006/relationships/image" Target="../media/370cf6d3_86a5_11e9_8101_003048fd731b_c530e15a_2820_11ed_a30f_00259070b4874.jpeg"/><Relationship Id="rId5" Type="http://schemas.openxmlformats.org/officeDocument/2006/relationships/image" Target="../media/370cf6df_86a5_11e9_8101_003048fd731b_c530e166_2820_11ed_a30f_00259070b4875.jpeg"/><Relationship Id="rId6" Type="http://schemas.openxmlformats.org/officeDocument/2006/relationships/image" Target="../media/370cf6f3_86a5_11e9_8101_003048fd731b_c530e17a_2820_11ed_a30f_00259070b4876.jpeg"/><Relationship Id="rId7" Type="http://schemas.openxmlformats.org/officeDocument/2006/relationships/image" Target="../media/370cf6fb_86a5_11e9_8101_003048fd731b_c530e182_2820_11ed_a30f_00259070b4877.jpeg"/><Relationship Id="rId8" Type="http://schemas.openxmlformats.org/officeDocument/2006/relationships/image" Target="../media/370cf703_86a5_11e9_8101_003048fd731b_c530e18a_2820_11ed_a30f_00259070b4878.jpeg"/><Relationship Id="rId9" Type="http://schemas.openxmlformats.org/officeDocument/2006/relationships/image" Target="../media/370cf6ff_86a5_11e9_8101_003048fd731b_c530e186_2820_11ed_a30f_00259070b4879.jpeg"/><Relationship Id="rId10" Type="http://schemas.openxmlformats.org/officeDocument/2006/relationships/image" Target="../media/370cf71b_86a5_11e9_8101_003048fd731b_c530e1a2_2820_11ed_a30f_00259070b48710.jpeg"/><Relationship Id="rId11" Type="http://schemas.openxmlformats.org/officeDocument/2006/relationships/image" Target="../media/370cf723_86a5_11e9_8101_003048fd731b_c530e1aa_2820_11ed_a30f_00259070b48711.jpeg"/><Relationship Id="rId12" Type="http://schemas.openxmlformats.org/officeDocument/2006/relationships/image" Target="../media/370cf71f_86a5_11e9_8101_003048fd731b_c530e1a6_2820_11ed_a30f_00259070b48712.jpeg"/><Relationship Id="rId13" Type="http://schemas.openxmlformats.org/officeDocument/2006/relationships/image" Target="../media/370cf743_86a5_11e9_8101_003048fd731b_cbe1918b_2820_11ed_a30f_00259070b48713.jpeg"/><Relationship Id="rId14" Type="http://schemas.openxmlformats.org/officeDocument/2006/relationships/image" Target="../media/370cf6ef_86a5_11e9_8101_003048fd731b_c530e176_2820_11ed_a30f_00259070b48714.jpeg"/><Relationship Id="rId15" Type="http://schemas.openxmlformats.org/officeDocument/2006/relationships/image" Target="../media/370cf6eb_86a5_11e9_8101_003048fd731b_c530e172_2820_11ed_a30f_00259070b48715.jpeg"/><Relationship Id="rId16" Type="http://schemas.openxmlformats.org/officeDocument/2006/relationships/image" Target="../media/370cf74b_86a5_11e9_8101_003048fd731b_cbe19193_2820_11ed_a30f_00259070b48716.jpeg"/><Relationship Id="rId17" Type="http://schemas.openxmlformats.org/officeDocument/2006/relationships/image" Target="../media/3d0cfd58_86a5_11e9_8101_003048fd731b_c530e0e6_2820_11ed_a30f_00259070b48717.jpeg"/><Relationship Id="rId18" Type="http://schemas.openxmlformats.org/officeDocument/2006/relationships/image" Target="../media/370cf757_86a5_11e9_8101_003048fd731b_cbe1919f_2820_11ed_a30f_00259070b48718.jpeg"/><Relationship Id="rId19" Type="http://schemas.openxmlformats.org/officeDocument/2006/relationships/image" Target="../media/370cf75b_86a5_11e9_8101_003048fd731b_cbe191a3_2820_11ed_a30f_00259070b48719.jpeg"/><Relationship Id="rId20" Type="http://schemas.openxmlformats.org/officeDocument/2006/relationships/image" Target="../media/370cf763_86a5_11e9_8101_003048fd731b_cbe191ab_2820_11ed_a30f_00259070b48720.jpeg"/><Relationship Id="rId21" Type="http://schemas.openxmlformats.org/officeDocument/2006/relationships/image" Target="../media/3d0cfd44_86a5_11e9_8101_003048fd731b_cbe191fb_2820_11ed_a30f_00259070b48721.jpeg"/><Relationship Id="rId22" Type="http://schemas.openxmlformats.org/officeDocument/2006/relationships/image" Target="../media/370cf769_86a5_11e9_8101_003048fd731b_cbe191b3_2820_11ed_a30f_00259070b48722.jpeg"/><Relationship Id="rId23" Type="http://schemas.openxmlformats.org/officeDocument/2006/relationships/image" Target="../media/3a76c3ad_0b65_11ec_831e_003048fd731b_cbe19217_2820_11ed_a30f_00259070b48723.jpeg"/><Relationship Id="rId24" Type="http://schemas.openxmlformats.org/officeDocument/2006/relationships/image" Target="../media/370cf775_86a5_11e9_8101_003048fd731b_cbe191bf_2820_11ed_a30f_00259070b48724.jpeg"/><Relationship Id="rId25" Type="http://schemas.openxmlformats.org/officeDocument/2006/relationships/image" Target="../media/3a76c3b1_0b65_11ec_831e_003048fd731b_cbe1921f_2820_11ed_a30f_00259070b48725.jpeg"/><Relationship Id="rId26" Type="http://schemas.openxmlformats.org/officeDocument/2006/relationships/image" Target="../media/b33536b1_3462_11eb_81f3_003048fd731b_cbe1920f_2820_11ed_a30f_00259070b48726.jpeg"/><Relationship Id="rId27" Type="http://schemas.openxmlformats.org/officeDocument/2006/relationships/image" Target="../media/370cf785_86a5_11e9_8101_003048fd731b_cbe191cf_2820_11ed_a30f_00259070b48727.jpeg"/><Relationship Id="rId28" Type="http://schemas.openxmlformats.org/officeDocument/2006/relationships/image" Target="../media/3d0cfd1a_86a5_11e9_8101_003048fd731b_cbe191d7_2820_11ed_a30f_00259070b48728.jpeg"/><Relationship Id="rId29" Type="http://schemas.openxmlformats.org/officeDocument/2006/relationships/image" Target="../media/3d0cfd1e_86a5_11e9_8101_003048fd731b_cbe191db_2820_11ed_a30f_00259070b48729.jpeg"/><Relationship Id="rId30" Type="http://schemas.openxmlformats.org/officeDocument/2006/relationships/image" Target="../media/ccf1937d_ffba_11e9_810b_003048fd731b_cbe1920b_2820_11ed_a30f_00259070b48730.jpeg"/><Relationship Id="rId31" Type="http://schemas.openxmlformats.org/officeDocument/2006/relationships/image" Target="../media/3d0cfd2c_86a5_11e9_8101_003048fd731b_cbe191e3_2820_11ed_a30f_00259070b48731.jpeg"/><Relationship Id="rId32" Type="http://schemas.openxmlformats.org/officeDocument/2006/relationships/image" Target="../media/3d0cfd30_86a5_11e9_8101_003048fd731b_cbe191e7_2820_11ed_a30f_00259070b48732.jpeg"/><Relationship Id="rId33" Type="http://schemas.openxmlformats.org/officeDocument/2006/relationships/image" Target="../media/370cf73f_86a5_11e9_8101_003048fd731b_cbe19187_2820_11ed_a30f_00259070b48733.jpeg"/><Relationship Id="rId34" Type="http://schemas.openxmlformats.org/officeDocument/2006/relationships/image" Target="../media/370cf73b_86a5_11e9_8101_003048fd731b_cbe19183_2820_11ed_a30f_00259070b48734.jpeg"/><Relationship Id="rId35" Type="http://schemas.openxmlformats.org/officeDocument/2006/relationships/image" Target="../media/370cf737_86a5_11e9_8101_003048fd731b_cbe1917f_2820_11ed_a30f_00259070b48735.jpeg"/><Relationship Id="rId36" Type="http://schemas.openxmlformats.org/officeDocument/2006/relationships/image" Target="../media/3d0cfd34_86a5_11e9_8101_003048fd731b_cbe191eb_2820_11ed_a30f_00259070b48736.jpeg"/><Relationship Id="rId37" Type="http://schemas.openxmlformats.org/officeDocument/2006/relationships/image" Target="../media/3d0cfd4c_86a5_11e9_8101_003048fd731b_cbe19203_2820_11ed_a30f_00259070b48737.jpeg"/><Relationship Id="rId38" Type="http://schemas.openxmlformats.org/officeDocument/2006/relationships/image" Target="../media/3d0cfd50_86a5_11e9_8101_003048fd731b_cbe19207_2820_11ed_a30f_00259070b48738.jpeg"/><Relationship Id="rId39" Type="http://schemas.openxmlformats.org/officeDocument/2006/relationships/image" Target="../media/3d0cfd64_86a5_11e9_8101_003048fd731b_c530e0f2_2820_11ed_a30f_00259070b48739.jpeg"/><Relationship Id="rId40" Type="http://schemas.openxmlformats.org/officeDocument/2006/relationships/image" Target="../media/3d0cfd70_86a5_11e9_8101_003048fd731b_c530e0fe_2820_11ed_a30f_00259070b48740.jpeg"/><Relationship Id="rId41" Type="http://schemas.openxmlformats.org/officeDocument/2006/relationships/image" Target="../media/3d0cfd7c_86a5_11e9_8101_003048fd731b_c530e10a_2820_11ed_a30f_00259070b4874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375</xdr:row>
      <xdr:rowOff>95250</xdr:rowOff>
    </xdr:from>
    <xdr:ext cx="1143000" cy="1143000"/>
    <xdr:pic>
      <xdr:nvPicPr>
        <xdr:cNvPr id="1" name="Image_1" descr="Image_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384</xdr:row>
      <xdr:rowOff>95250</xdr:rowOff>
    </xdr:from>
    <xdr:ext cx="1143000" cy="1143000"/>
    <xdr:pic>
      <xdr:nvPicPr>
        <xdr:cNvPr id="2" name="Image_2" descr="Image_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390</xdr:row>
      <xdr:rowOff>95250</xdr:rowOff>
    </xdr:from>
    <xdr:ext cx="1143000" cy="1143000"/>
    <xdr:pic>
      <xdr:nvPicPr>
        <xdr:cNvPr id="3" name="Image_3" descr="Image_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393</xdr:row>
      <xdr:rowOff>95250</xdr:rowOff>
    </xdr:from>
    <xdr:ext cx="1143000" cy="1143000"/>
    <xdr:pic>
      <xdr:nvPicPr>
        <xdr:cNvPr id="4" name="Image_4" descr="Image_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396</xdr:row>
      <xdr:rowOff>95250</xdr:rowOff>
    </xdr:from>
    <xdr:ext cx="1143000" cy="1143000"/>
    <xdr:pic>
      <xdr:nvPicPr>
        <xdr:cNvPr id="5" name="Image_5" descr="Image_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399</xdr:row>
      <xdr:rowOff>95250</xdr:rowOff>
    </xdr:from>
    <xdr:ext cx="1143000" cy="1143000"/>
    <xdr:pic>
      <xdr:nvPicPr>
        <xdr:cNvPr id="6" name="Image_6" descr="Image_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401</xdr:row>
      <xdr:rowOff>95250</xdr:rowOff>
    </xdr:from>
    <xdr:ext cx="1143000" cy="1143000"/>
    <xdr:pic>
      <xdr:nvPicPr>
        <xdr:cNvPr id="7" name="Image_7" descr="Image_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405</xdr:row>
      <xdr:rowOff>95250</xdr:rowOff>
    </xdr:from>
    <xdr:ext cx="1143000" cy="1143000"/>
    <xdr:pic>
      <xdr:nvPicPr>
        <xdr:cNvPr id="8" name="Image_8" descr="Image_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407</xdr:row>
      <xdr:rowOff>95250</xdr:rowOff>
    </xdr:from>
    <xdr:ext cx="1143000" cy="1143000"/>
    <xdr:pic>
      <xdr:nvPicPr>
        <xdr:cNvPr id="9" name="Image_9" descr="Image_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409</xdr:row>
      <xdr:rowOff>95250</xdr:rowOff>
    </xdr:from>
    <xdr:ext cx="1143000" cy="1143000"/>
    <xdr:pic>
      <xdr:nvPicPr>
        <xdr:cNvPr id="10" name="Image_10" descr="Image_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412</xdr:row>
      <xdr:rowOff>95250</xdr:rowOff>
    </xdr:from>
    <xdr:ext cx="1143000" cy="1143000"/>
    <xdr:pic>
      <xdr:nvPicPr>
        <xdr:cNvPr id="11" name="Image_11" descr="Image_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414</xdr:row>
      <xdr:rowOff>95250</xdr:rowOff>
    </xdr:from>
    <xdr:ext cx="1143000" cy="1143000"/>
    <xdr:pic>
      <xdr:nvPicPr>
        <xdr:cNvPr id="12" name="Image_12" descr="Image_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416</xdr:row>
      <xdr:rowOff>95250</xdr:rowOff>
    </xdr:from>
    <xdr:ext cx="1143000" cy="1143000"/>
    <xdr:pic>
      <xdr:nvPicPr>
        <xdr:cNvPr id="13" name="Image_13" descr="Image_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418</xdr:row>
      <xdr:rowOff>95250</xdr:rowOff>
    </xdr:from>
    <xdr:ext cx="1143000" cy="1143000"/>
    <xdr:pic>
      <xdr:nvPicPr>
        <xdr:cNvPr id="14" name="Image_14" descr="Image_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419</xdr:row>
      <xdr:rowOff>95250</xdr:rowOff>
    </xdr:from>
    <xdr:ext cx="1143000" cy="1143000"/>
    <xdr:pic>
      <xdr:nvPicPr>
        <xdr:cNvPr id="15" name="Image_15" descr="Image_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420</xdr:row>
      <xdr:rowOff>95250</xdr:rowOff>
    </xdr:from>
    <xdr:ext cx="1143000" cy="1143000"/>
    <xdr:pic>
      <xdr:nvPicPr>
        <xdr:cNvPr id="16" name="Image_16" descr="Image_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423</xdr:row>
      <xdr:rowOff>95250</xdr:rowOff>
    </xdr:from>
    <xdr:ext cx="1143000" cy="1143000"/>
    <xdr:pic>
      <xdr:nvPicPr>
        <xdr:cNvPr id="17" name="Image_17" descr="Image_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426</xdr:row>
      <xdr:rowOff>95250</xdr:rowOff>
    </xdr:from>
    <xdr:ext cx="1143000" cy="1143000"/>
    <xdr:pic>
      <xdr:nvPicPr>
        <xdr:cNvPr id="18" name="Image_18" descr="Image_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427</xdr:row>
      <xdr:rowOff>95250</xdr:rowOff>
    </xdr:from>
    <xdr:ext cx="1143000" cy="1143000"/>
    <xdr:pic>
      <xdr:nvPicPr>
        <xdr:cNvPr id="19" name="Image_19" descr="Image_1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429</xdr:row>
      <xdr:rowOff>95250</xdr:rowOff>
    </xdr:from>
    <xdr:ext cx="1143000" cy="1143000"/>
    <xdr:pic>
      <xdr:nvPicPr>
        <xdr:cNvPr id="20" name="Image_20" descr="Image_2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431</xdr:row>
      <xdr:rowOff>95250</xdr:rowOff>
    </xdr:from>
    <xdr:ext cx="1143000" cy="1143000"/>
    <xdr:pic>
      <xdr:nvPicPr>
        <xdr:cNvPr id="21" name="Image_21" descr="Image_2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434</xdr:row>
      <xdr:rowOff>95250</xdr:rowOff>
    </xdr:from>
    <xdr:ext cx="1143000" cy="1143000"/>
    <xdr:pic>
      <xdr:nvPicPr>
        <xdr:cNvPr id="22" name="Image_22" descr="Image_2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437</xdr:row>
      <xdr:rowOff>95250</xdr:rowOff>
    </xdr:from>
    <xdr:ext cx="1143000" cy="1143000"/>
    <xdr:pic>
      <xdr:nvPicPr>
        <xdr:cNvPr id="23" name="Image_23" descr="Image_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439</xdr:row>
      <xdr:rowOff>95250</xdr:rowOff>
    </xdr:from>
    <xdr:ext cx="1143000" cy="1143000"/>
    <xdr:pic>
      <xdr:nvPicPr>
        <xdr:cNvPr id="24" name="Image_24" descr="Image_2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443</xdr:row>
      <xdr:rowOff>95250</xdr:rowOff>
    </xdr:from>
    <xdr:ext cx="1143000" cy="1143000"/>
    <xdr:pic>
      <xdr:nvPicPr>
        <xdr:cNvPr id="25" name="Image_25" descr="Image_2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445</xdr:row>
      <xdr:rowOff>95250</xdr:rowOff>
    </xdr:from>
    <xdr:ext cx="1143000" cy="1143000"/>
    <xdr:pic>
      <xdr:nvPicPr>
        <xdr:cNvPr id="26" name="Image_26" descr="Image_2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446</xdr:row>
      <xdr:rowOff>95250</xdr:rowOff>
    </xdr:from>
    <xdr:ext cx="1143000" cy="1143000"/>
    <xdr:pic>
      <xdr:nvPicPr>
        <xdr:cNvPr id="27" name="Image_27" descr="Image_2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448</xdr:row>
      <xdr:rowOff>95250</xdr:rowOff>
    </xdr:from>
    <xdr:ext cx="1143000" cy="1143000"/>
    <xdr:pic>
      <xdr:nvPicPr>
        <xdr:cNvPr id="28" name="Image_28" descr="Image_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449</xdr:row>
      <xdr:rowOff>95250</xdr:rowOff>
    </xdr:from>
    <xdr:ext cx="1143000" cy="1143000"/>
    <xdr:pic>
      <xdr:nvPicPr>
        <xdr:cNvPr id="29" name="Image_29" descr="Image_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451</xdr:row>
      <xdr:rowOff>95250</xdr:rowOff>
    </xdr:from>
    <xdr:ext cx="1143000" cy="1143000"/>
    <xdr:pic>
      <xdr:nvPicPr>
        <xdr:cNvPr id="30" name="Image_30" descr="Image_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452</xdr:row>
      <xdr:rowOff>95250</xdr:rowOff>
    </xdr:from>
    <xdr:ext cx="1143000" cy="1143000"/>
    <xdr:pic>
      <xdr:nvPicPr>
        <xdr:cNvPr id="31" name="Image_31" descr="Image_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453</xdr:row>
      <xdr:rowOff>95250</xdr:rowOff>
    </xdr:from>
    <xdr:ext cx="1143000" cy="1143000"/>
    <xdr:pic>
      <xdr:nvPicPr>
        <xdr:cNvPr id="32" name="Image_32" descr="Image_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454</xdr:row>
      <xdr:rowOff>95250</xdr:rowOff>
    </xdr:from>
    <xdr:ext cx="1143000" cy="1143000"/>
    <xdr:pic>
      <xdr:nvPicPr>
        <xdr:cNvPr id="33" name="Image_33" descr="Image_3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455</xdr:row>
      <xdr:rowOff>95250</xdr:rowOff>
    </xdr:from>
    <xdr:ext cx="1143000" cy="1143000"/>
    <xdr:pic>
      <xdr:nvPicPr>
        <xdr:cNvPr id="34" name="Image_34" descr="Image_3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456</xdr:row>
      <xdr:rowOff>95250</xdr:rowOff>
    </xdr:from>
    <xdr:ext cx="1143000" cy="1143000"/>
    <xdr:pic>
      <xdr:nvPicPr>
        <xdr:cNvPr id="35" name="Image_35" descr="Image_3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457</xdr:row>
      <xdr:rowOff>95250</xdr:rowOff>
    </xdr:from>
    <xdr:ext cx="1143000" cy="1143000"/>
    <xdr:pic>
      <xdr:nvPicPr>
        <xdr:cNvPr id="36" name="Image_36" descr="Image_36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461</xdr:row>
      <xdr:rowOff>95250</xdr:rowOff>
    </xdr:from>
    <xdr:ext cx="1143000" cy="1143000"/>
    <xdr:pic>
      <xdr:nvPicPr>
        <xdr:cNvPr id="37" name="Image_37" descr="Image_37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462</xdr:row>
      <xdr:rowOff>95250</xdr:rowOff>
    </xdr:from>
    <xdr:ext cx="1143000" cy="1143000"/>
    <xdr:pic>
      <xdr:nvPicPr>
        <xdr:cNvPr id="38" name="Image_38" descr="Image_3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463</xdr:row>
      <xdr:rowOff>95250</xdr:rowOff>
    </xdr:from>
    <xdr:ext cx="1143000" cy="1143000"/>
    <xdr:pic>
      <xdr:nvPicPr>
        <xdr:cNvPr id="39" name="Image_39" descr="Image_3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466</xdr:row>
      <xdr:rowOff>95250</xdr:rowOff>
    </xdr:from>
    <xdr:ext cx="1143000" cy="1143000"/>
    <xdr:pic>
      <xdr:nvPicPr>
        <xdr:cNvPr id="40" name="Image_40" descr="Image_4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469</xdr:row>
      <xdr:rowOff>95250</xdr:rowOff>
    </xdr:from>
    <xdr:ext cx="1143000" cy="1143000"/>
    <xdr:pic>
      <xdr:nvPicPr>
        <xdr:cNvPr id="41" name="Image_41" descr="Image_4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7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SUM(L2:L471)</f>
        <v>0</v>
      </c>
    </row>
    <row r="2" spans="1:12">
      <c r="A2" s="1"/>
      <c r="B2" s="1">
        <v>884199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K2*484.66</f>
        <v>0</v>
      </c>
    </row>
    <row r="3" spans="1:12">
      <c r="A3" s="1"/>
      <c r="B3" s="1">
        <v>884200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K3*686.87</f>
        <v>0</v>
      </c>
    </row>
    <row r="4" spans="1:12">
      <c r="A4" s="1"/>
      <c r="B4" s="1">
        <v>884201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K4*1164.55</f>
        <v>0</v>
      </c>
    </row>
    <row r="5" spans="1:12">
      <c r="A5" s="1"/>
      <c r="B5" s="1">
        <v>884202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K5*1818.62</f>
        <v>0</v>
      </c>
    </row>
    <row r="6" spans="1:12">
      <c r="A6" s="1"/>
      <c r="B6" s="1">
        <v>884203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K6*2900.00</f>
        <v>0</v>
      </c>
    </row>
    <row r="7" spans="1:12">
      <c r="A7" s="1"/>
      <c r="B7" s="1">
        <v>884204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K7*4110.31</f>
        <v>0</v>
      </c>
    </row>
    <row r="8" spans="1:12">
      <c r="A8" s="1"/>
      <c r="B8" s="1">
        <v>884205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K8*509.03</f>
        <v>0</v>
      </c>
    </row>
    <row r="9" spans="1:12">
      <c r="A9" s="1"/>
      <c r="B9" s="1">
        <v>884206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K9*729.43</f>
        <v>0</v>
      </c>
    </row>
    <row r="10" spans="1:12">
      <c r="A10" s="1"/>
      <c r="B10" s="1">
        <v>884207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K10*1205.92</f>
        <v>0</v>
      </c>
    </row>
    <row r="11" spans="1:12">
      <c r="A11" s="1"/>
      <c r="B11" s="1">
        <v>884208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K11*2134.15</f>
        <v>0</v>
      </c>
    </row>
    <row r="12" spans="1:12">
      <c r="A12" s="1"/>
      <c r="B12" s="1">
        <v>884209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K12*2874.32</f>
        <v>0</v>
      </c>
    </row>
    <row r="13" spans="1:12">
      <c r="A13" s="1"/>
      <c r="B13" s="1">
        <v>884210</v>
      </c>
      <c r="C13" s="1" t="s">
        <v>57</v>
      </c>
      <c r="D13" s="1"/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K13*0.00</f>
        <v>0</v>
      </c>
    </row>
    <row r="14" spans="1:12">
      <c r="A14" s="1"/>
      <c r="B14" s="1">
        <v>884211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K14*510.45</f>
        <v>0</v>
      </c>
    </row>
    <row r="15" spans="1:12">
      <c r="A15" s="1"/>
      <c r="B15" s="1">
        <v>884212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K15*750.25</f>
        <v>0</v>
      </c>
    </row>
    <row r="16" spans="1:12">
      <c r="A16" s="1"/>
      <c r="B16" s="1">
        <v>884213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K16*1241.75</f>
        <v>0</v>
      </c>
    </row>
    <row r="17" spans="1:12">
      <c r="A17" s="1"/>
      <c r="B17" s="1">
        <v>884214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K17*459.88</f>
        <v>0</v>
      </c>
    </row>
    <row r="18" spans="1:12">
      <c r="A18" s="1"/>
      <c r="B18" s="1">
        <v>884215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K18*643.25</f>
        <v>0</v>
      </c>
    </row>
    <row r="19" spans="1:12">
      <c r="A19" s="1"/>
      <c r="B19" s="1">
        <v>884216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K19*1144.40</f>
        <v>0</v>
      </c>
    </row>
    <row r="20" spans="1:12">
      <c r="A20" s="1"/>
      <c r="B20" s="1">
        <v>882244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K20*347.41</f>
        <v>0</v>
      </c>
    </row>
    <row r="21" spans="1:12">
      <c r="A21" s="1"/>
      <c r="B21" s="1">
        <v>884217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K21*479.13</f>
        <v>0</v>
      </c>
    </row>
    <row r="22" spans="1:12">
      <c r="A22" s="1"/>
      <c r="B22" s="1">
        <v>884218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K22*701.23</f>
        <v>0</v>
      </c>
    </row>
    <row r="23" spans="1:12">
      <c r="A23" s="1"/>
      <c r="B23" s="1">
        <v>884219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K23*1180.89</f>
        <v>0</v>
      </c>
    </row>
    <row r="24" spans="1:12">
      <c r="A24" s="1"/>
      <c r="B24" s="1">
        <v>884220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K24*484.53</f>
        <v>0</v>
      </c>
    </row>
    <row r="25" spans="1:12">
      <c r="A25" s="1"/>
      <c r="B25" s="1">
        <v>884221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K25*724.55</f>
        <v>0</v>
      </c>
    </row>
    <row r="26" spans="1:12">
      <c r="A26" s="1"/>
      <c r="B26" s="1">
        <v>884222</v>
      </c>
      <c r="C26" s="1" t="s">
        <v>108</v>
      </c>
      <c r="D26" s="1"/>
      <c r="E26" s="3" t="s">
        <v>109</v>
      </c>
      <c r="F26" s="1" t="s">
        <v>59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K26*0.00</f>
        <v>0</v>
      </c>
    </row>
    <row r="27" spans="1:12">
      <c r="A27" s="1"/>
      <c r="B27" s="1">
        <v>884223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K27*640.21</f>
        <v>0</v>
      </c>
    </row>
    <row r="28" spans="1:12">
      <c r="A28" s="1"/>
      <c r="B28" s="1">
        <v>884224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K28*953.15</f>
        <v>0</v>
      </c>
    </row>
    <row r="29" spans="1:12">
      <c r="A29" s="1"/>
      <c r="B29" s="1">
        <v>884225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K29*1727.99</f>
        <v>0</v>
      </c>
    </row>
    <row r="30" spans="1:12">
      <c r="A30" s="1"/>
      <c r="B30" s="1">
        <v>884226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K30*2587.96</f>
        <v>0</v>
      </c>
    </row>
    <row r="31" spans="1:12">
      <c r="A31" s="1"/>
      <c r="B31" s="1">
        <v>884227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K31*747.66</f>
        <v>0</v>
      </c>
    </row>
    <row r="32" spans="1:12">
      <c r="A32" s="1"/>
      <c r="B32" s="1">
        <v>884228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K32*1113.60</f>
        <v>0</v>
      </c>
    </row>
    <row r="33" spans="1:12">
      <c r="A33" s="1"/>
      <c r="B33" s="1">
        <v>884229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K33*1976.06</f>
        <v>0</v>
      </c>
    </row>
    <row r="34" spans="1:12">
      <c r="A34" s="1"/>
      <c r="B34" s="1">
        <v>884230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K34*640.28</f>
        <v>0</v>
      </c>
    </row>
    <row r="35" spans="1:12">
      <c r="A35" s="1"/>
      <c r="B35" s="1">
        <v>884231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K35*952.43</f>
        <v>0</v>
      </c>
    </row>
    <row r="36" spans="1:12">
      <c r="A36" s="1"/>
      <c r="B36" s="1">
        <v>884232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K36*751.13</f>
        <v>0</v>
      </c>
    </row>
    <row r="37" spans="1:12">
      <c r="A37" s="1"/>
      <c r="B37" s="1">
        <v>884233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K37*1162.25</f>
        <v>0</v>
      </c>
    </row>
    <row r="38" spans="1:12">
      <c r="A38" s="1"/>
      <c r="B38" s="1">
        <v>884234</v>
      </c>
      <c r="C38" s="1" t="s">
        <v>154</v>
      </c>
      <c r="D38" s="1" t="s">
        <v>155</v>
      </c>
      <c r="E38" s="3" t="s">
        <v>156</v>
      </c>
      <c r="F38" s="1" t="s">
        <v>157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K38*901.67</f>
        <v>0</v>
      </c>
    </row>
    <row r="39" spans="1:12">
      <c r="A39" s="1"/>
      <c r="B39" s="1">
        <v>884235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K39*779.02</f>
        <v>0</v>
      </c>
    </row>
    <row r="40" spans="1:12">
      <c r="A40" s="1"/>
      <c r="B40" s="1">
        <v>884236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K40*470.98</f>
        <v>0</v>
      </c>
    </row>
    <row r="41" spans="1:12">
      <c r="A41" s="1"/>
      <c r="B41" s="1">
        <v>882245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K41*625.81</f>
        <v>0</v>
      </c>
    </row>
    <row r="42" spans="1:12">
      <c r="A42" s="1"/>
      <c r="B42" s="1">
        <v>882246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K42*814.40</f>
        <v>0</v>
      </c>
    </row>
    <row r="43" spans="1:12">
      <c r="A43" s="1"/>
      <c r="B43" s="1">
        <v>884237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K43*493.35</f>
        <v>0</v>
      </c>
    </row>
    <row r="44" spans="1:12">
      <c r="A44" s="1"/>
      <c r="B44" s="1">
        <v>884238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K44*512.98</f>
        <v>0</v>
      </c>
    </row>
    <row r="45" spans="1:12">
      <c r="A45" s="1"/>
      <c r="B45" s="1">
        <v>884239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K45*338.39</f>
        <v>0</v>
      </c>
    </row>
    <row r="46" spans="1:12">
      <c r="A46" s="1"/>
      <c r="B46" s="1">
        <v>884240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K46*380.46</f>
        <v>0</v>
      </c>
    </row>
    <row r="47" spans="1:12">
      <c r="A47" s="1"/>
      <c r="B47" s="1">
        <v>884241</v>
      </c>
      <c r="C47" s="1" t="s">
        <v>190</v>
      </c>
      <c r="D47" s="1" t="s">
        <v>191</v>
      </c>
      <c r="E47" s="3" t="s">
        <v>192</v>
      </c>
      <c r="F47" s="1" t="s">
        <v>193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K47*681.96</f>
        <v>0</v>
      </c>
    </row>
    <row r="48" spans="1:12">
      <c r="A48" s="1"/>
      <c r="B48" s="1">
        <v>885401</v>
      </c>
      <c r="C48" s="1" t="s">
        <v>194</v>
      </c>
      <c r="D48" s="1" t="s">
        <v>195</v>
      </c>
      <c r="E48" s="3" t="s">
        <v>196</v>
      </c>
      <c r="F48" s="1" t="s">
        <v>197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K48*341.36</f>
        <v>0</v>
      </c>
    </row>
    <row r="49" spans="1:12">
      <c r="A49" s="1"/>
      <c r="B49" s="1">
        <v>885402</v>
      </c>
      <c r="C49" s="1" t="s">
        <v>198</v>
      </c>
      <c r="D49" s="1" t="s">
        <v>199</v>
      </c>
      <c r="E49" s="3" t="s">
        <v>200</v>
      </c>
      <c r="F49" s="1" t="s">
        <v>201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K49*528.84</f>
        <v>0</v>
      </c>
    </row>
    <row r="50" spans="1:12">
      <c r="A50" s="1"/>
      <c r="B50" s="1">
        <v>885403</v>
      </c>
      <c r="C50" s="1" t="s">
        <v>202</v>
      </c>
      <c r="D50" s="1" t="s">
        <v>203</v>
      </c>
      <c r="E50" s="3" t="s">
        <v>204</v>
      </c>
      <c r="F50" s="1" t="s">
        <v>205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K50*987.98</f>
        <v>0</v>
      </c>
    </row>
    <row r="51" spans="1:12">
      <c r="A51" s="1"/>
      <c r="B51" s="1">
        <v>885404</v>
      </c>
      <c r="C51" s="1" t="s">
        <v>206</v>
      </c>
      <c r="D51" s="1" t="s">
        <v>207</v>
      </c>
      <c r="E51" s="3" t="s">
        <v>208</v>
      </c>
      <c r="F51" s="1" t="s">
        <v>209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K51*497.67</f>
        <v>0</v>
      </c>
    </row>
    <row r="52" spans="1:12">
      <c r="A52" s="1"/>
      <c r="B52" s="1">
        <v>885405</v>
      </c>
      <c r="C52" s="1" t="s">
        <v>210</v>
      </c>
      <c r="D52" s="1" t="s">
        <v>211</v>
      </c>
      <c r="E52" s="3" t="s">
        <v>212</v>
      </c>
      <c r="F52" s="1" t="s">
        <v>213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K52*170.46</f>
        <v>0</v>
      </c>
    </row>
    <row r="53" spans="1:12">
      <c r="A53" s="1"/>
      <c r="B53" s="1">
        <v>882403</v>
      </c>
      <c r="C53" s="1" t="s">
        <v>214</v>
      </c>
      <c r="D53" s="1" t="s">
        <v>215</v>
      </c>
      <c r="E53" s="3" t="s">
        <v>216</v>
      </c>
      <c r="F53" s="1" t="s">
        <v>217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K53*361.25</f>
        <v>0</v>
      </c>
    </row>
    <row r="54" spans="1:12">
      <c r="A54" s="1"/>
      <c r="B54" s="1">
        <v>882404</v>
      </c>
      <c r="C54" s="1" t="s">
        <v>218</v>
      </c>
      <c r="D54" s="1" t="s">
        <v>219</v>
      </c>
      <c r="E54" s="3" t="s">
        <v>220</v>
      </c>
      <c r="F54" s="1" t="s">
        <v>221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K54*467.83</f>
        <v>0</v>
      </c>
    </row>
    <row r="55" spans="1:12">
      <c r="A55" s="1"/>
      <c r="B55" s="1">
        <v>882405</v>
      </c>
      <c r="C55" s="1" t="s">
        <v>222</v>
      </c>
      <c r="D55" s="1" t="s">
        <v>223</v>
      </c>
      <c r="E55" s="3" t="s">
        <v>224</v>
      </c>
      <c r="F55" s="1" t="s">
        <v>225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K55*908.43</f>
        <v>0</v>
      </c>
    </row>
    <row r="56" spans="1:12">
      <c r="A56" s="1"/>
      <c r="B56" s="1">
        <v>882406</v>
      </c>
      <c r="C56" s="1" t="s">
        <v>226</v>
      </c>
      <c r="D56" s="1" t="s">
        <v>227</v>
      </c>
      <c r="E56" s="3" t="s">
        <v>228</v>
      </c>
      <c r="F56" s="1" t="s">
        <v>229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K56*1415.03</f>
        <v>0</v>
      </c>
    </row>
    <row r="57" spans="1:12">
      <c r="A57" s="1"/>
      <c r="B57" s="1">
        <v>882407</v>
      </c>
      <c r="C57" s="1" t="s">
        <v>230</v>
      </c>
      <c r="D57" s="1" t="s">
        <v>231</v>
      </c>
      <c r="E57" s="3" t="s">
        <v>232</v>
      </c>
      <c r="F57" s="1" t="s">
        <v>233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K57*2373.07</f>
        <v>0</v>
      </c>
    </row>
    <row r="58" spans="1:12">
      <c r="A58" s="1"/>
      <c r="B58" s="1">
        <v>882408</v>
      </c>
      <c r="C58" s="1" t="s">
        <v>234</v>
      </c>
      <c r="D58" s="1" t="s">
        <v>235</v>
      </c>
      <c r="E58" s="3" t="s">
        <v>236</v>
      </c>
      <c r="F58" s="1" t="s">
        <v>237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K58*3650.51</f>
        <v>0</v>
      </c>
    </row>
    <row r="59" spans="1:12">
      <c r="A59" s="1"/>
      <c r="B59" s="1">
        <v>882409</v>
      </c>
      <c r="C59" s="1" t="s">
        <v>238</v>
      </c>
      <c r="D59" s="1" t="s">
        <v>239</v>
      </c>
      <c r="E59" s="3" t="s">
        <v>240</v>
      </c>
      <c r="F59" s="1" t="s">
        <v>241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K59*356.41</f>
        <v>0</v>
      </c>
    </row>
    <row r="60" spans="1:12">
      <c r="A60" s="1"/>
      <c r="B60" s="1">
        <v>882410</v>
      </c>
      <c r="C60" s="1" t="s">
        <v>242</v>
      </c>
      <c r="D60" s="1" t="s">
        <v>243</v>
      </c>
      <c r="E60" s="3" t="s">
        <v>244</v>
      </c>
      <c r="F60" s="1" t="s">
        <v>245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K60*462.67</f>
        <v>0</v>
      </c>
    </row>
    <row r="61" spans="1:12">
      <c r="A61" s="1"/>
      <c r="B61" s="1">
        <v>882411</v>
      </c>
      <c r="C61" s="1" t="s">
        <v>246</v>
      </c>
      <c r="D61" s="1" t="s">
        <v>247</v>
      </c>
      <c r="E61" s="3" t="s">
        <v>248</v>
      </c>
      <c r="F61" s="1" t="s">
        <v>225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K61*908.43</f>
        <v>0</v>
      </c>
    </row>
    <row r="62" spans="1:12">
      <c r="A62" s="1"/>
      <c r="B62" s="1">
        <v>882412</v>
      </c>
      <c r="C62" s="1" t="s">
        <v>249</v>
      </c>
      <c r="D62" s="1" t="s">
        <v>250</v>
      </c>
      <c r="E62" s="3" t="s">
        <v>251</v>
      </c>
      <c r="F62" s="1" t="s">
        <v>252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K62*363.45</f>
        <v>0</v>
      </c>
    </row>
    <row r="63" spans="1:12">
      <c r="A63" s="1"/>
      <c r="B63" s="1">
        <v>882413</v>
      </c>
      <c r="C63" s="1" t="s">
        <v>253</v>
      </c>
      <c r="D63" s="1" t="s">
        <v>254</v>
      </c>
      <c r="E63" s="3" t="s">
        <v>255</v>
      </c>
      <c r="F63" s="1" t="s">
        <v>256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K63*524.83</f>
        <v>0</v>
      </c>
    </row>
    <row r="64" spans="1:12">
      <c r="A64" s="1"/>
      <c r="B64" s="1">
        <v>882414</v>
      </c>
      <c r="C64" s="1" t="s">
        <v>257</v>
      </c>
      <c r="D64" s="1" t="s">
        <v>258</v>
      </c>
      <c r="E64" s="3" t="s">
        <v>259</v>
      </c>
      <c r="F64" s="1" t="s">
        <v>260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K64*952.09</f>
        <v>0</v>
      </c>
    </row>
    <row r="65" spans="1:12">
      <c r="A65" s="1"/>
      <c r="B65" s="1">
        <v>882415</v>
      </c>
      <c r="C65" s="1" t="s">
        <v>261</v>
      </c>
      <c r="D65" s="1" t="s">
        <v>262</v>
      </c>
      <c r="E65" s="3" t="s">
        <v>263</v>
      </c>
      <c r="F65" s="1" t="s">
        <v>264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K65*1619.45</f>
        <v>0</v>
      </c>
    </row>
    <row r="66" spans="1:12">
      <c r="A66" s="1"/>
      <c r="B66" s="1">
        <v>882416</v>
      </c>
      <c r="C66" s="1" t="s">
        <v>265</v>
      </c>
      <c r="D66" s="1" t="s">
        <v>266</v>
      </c>
      <c r="E66" s="3" t="s">
        <v>267</v>
      </c>
      <c r="F66" s="1" t="s">
        <v>268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K66*2450.28</f>
        <v>0</v>
      </c>
    </row>
    <row r="67" spans="1:12">
      <c r="A67" s="1"/>
      <c r="B67" s="1">
        <v>882417</v>
      </c>
      <c r="C67" s="1" t="s">
        <v>269</v>
      </c>
      <c r="D67" s="1" t="s">
        <v>270</v>
      </c>
      <c r="E67" s="3" t="s">
        <v>271</v>
      </c>
      <c r="F67" s="1" t="s">
        <v>272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K67*358.59</f>
        <v>0</v>
      </c>
    </row>
    <row r="68" spans="1:12">
      <c r="A68" s="1"/>
      <c r="B68" s="1">
        <v>882418</v>
      </c>
      <c r="C68" s="1" t="s">
        <v>273</v>
      </c>
      <c r="D68" s="1" t="s">
        <v>274</v>
      </c>
      <c r="E68" s="3" t="s">
        <v>275</v>
      </c>
      <c r="F68" s="1" t="s">
        <v>256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K68*524.83</f>
        <v>0</v>
      </c>
    </row>
    <row r="69" spans="1:12">
      <c r="A69" s="1"/>
      <c r="B69" s="1">
        <v>882419</v>
      </c>
      <c r="C69" s="1" t="s">
        <v>276</v>
      </c>
      <c r="D69" s="1" t="s">
        <v>277</v>
      </c>
      <c r="E69" s="3" t="s">
        <v>278</v>
      </c>
      <c r="F69" s="1" t="s">
        <v>279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K69*937.75</f>
        <v>0</v>
      </c>
    </row>
    <row r="70" spans="1:12">
      <c r="A70" s="1"/>
      <c r="B70" s="1">
        <v>882420</v>
      </c>
      <c r="C70" s="1" t="s">
        <v>280</v>
      </c>
      <c r="D70" s="1" t="s">
        <v>281</v>
      </c>
      <c r="E70" s="3" t="s">
        <v>282</v>
      </c>
      <c r="F70" s="1" t="s">
        <v>283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K70*558.87</f>
        <v>0</v>
      </c>
    </row>
    <row r="71" spans="1:12">
      <c r="A71" s="1"/>
      <c r="B71" s="1">
        <v>882421</v>
      </c>
      <c r="C71" s="1" t="s">
        <v>284</v>
      </c>
      <c r="D71" s="1" t="s">
        <v>285</v>
      </c>
      <c r="E71" s="3" t="s">
        <v>286</v>
      </c>
      <c r="F71" s="1" t="s">
        <v>287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K71*796.46</f>
        <v>0</v>
      </c>
    </row>
    <row r="72" spans="1:12">
      <c r="A72" s="1"/>
      <c r="B72" s="1">
        <v>882422</v>
      </c>
      <c r="C72" s="1" t="s">
        <v>288</v>
      </c>
      <c r="D72" s="1" t="s">
        <v>289</v>
      </c>
      <c r="E72" s="3" t="s">
        <v>290</v>
      </c>
      <c r="F72" s="1" t="s">
        <v>291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K72*1282.57</f>
        <v>0</v>
      </c>
    </row>
    <row r="73" spans="1:12">
      <c r="A73" s="1"/>
      <c r="B73" s="1">
        <v>882423</v>
      </c>
      <c r="C73" s="1" t="s">
        <v>292</v>
      </c>
      <c r="D73" s="1" t="s">
        <v>293</v>
      </c>
      <c r="E73" s="3" t="s">
        <v>294</v>
      </c>
      <c r="F73" s="1" t="s">
        <v>295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K73*1291.97</f>
        <v>0</v>
      </c>
    </row>
    <row r="74" spans="1:12">
      <c r="A74" s="1"/>
      <c r="B74" s="1">
        <v>882424</v>
      </c>
      <c r="C74" s="1" t="s">
        <v>296</v>
      </c>
      <c r="D74" s="1" t="s">
        <v>297</v>
      </c>
      <c r="E74" s="3" t="s">
        <v>298</v>
      </c>
      <c r="F74" s="1" t="s">
        <v>299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K74*1974.73</f>
        <v>0</v>
      </c>
    </row>
    <row r="75" spans="1:12">
      <c r="A75" s="1"/>
      <c r="B75" s="1">
        <v>882425</v>
      </c>
      <c r="C75" s="1" t="s">
        <v>300</v>
      </c>
      <c r="D75" s="1" t="s">
        <v>301</v>
      </c>
      <c r="E75" s="3" t="s">
        <v>302</v>
      </c>
      <c r="F75" s="1" t="s">
        <v>59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K75*0.00</f>
        <v>0</v>
      </c>
    </row>
    <row r="76" spans="1:12">
      <c r="A76" s="1"/>
      <c r="B76" s="1">
        <v>882426</v>
      </c>
      <c r="C76" s="1" t="s">
        <v>303</v>
      </c>
      <c r="D76" s="1" t="s">
        <v>304</v>
      </c>
      <c r="E76" s="3" t="s">
        <v>305</v>
      </c>
      <c r="F76" s="1" t="s">
        <v>306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K76*411.16</f>
        <v>0</v>
      </c>
    </row>
    <row r="77" spans="1:12">
      <c r="A77" s="1"/>
      <c r="B77" s="1">
        <v>882427</v>
      </c>
      <c r="C77" s="1" t="s">
        <v>307</v>
      </c>
      <c r="D77" s="1" t="s">
        <v>308</v>
      </c>
      <c r="E77" s="3" t="s">
        <v>309</v>
      </c>
      <c r="F77" s="1" t="s">
        <v>310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K77*581.34</f>
        <v>0</v>
      </c>
    </row>
    <row r="78" spans="1:12">
      <c r="A78" s="1"/>
      <c r="B78" s="1">
        <v>882428</v>
      </c>
      <c r="C78" s="1" t="s">
        <v>311</v>
      </c>
      <c r="D78" s="1" t="s">
        <v>312</v>
      </c>
      <c r="E78" s="3" t="s">
        <v>313</v>
      </c>
      <c r="F78" s="1" t="s">
        <v>314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K78*998.52</f>
        <v>0</v>
      </c>
    </row>
    <row r="79" spans="1:12">
      <c r="A79" s="1"/>
      <c r="B79" s="1">
        <v>882429</v>
      </c>
      <c r="C79" s="1" t="s">
        <v>315</v>
      </c>
      <c r="D79" s="1" t="s">
        <v>316</v>
      </c>
      <c r="E79" s="3" t="s">
        <v>317</v>
      </c>
      <c r="F79" s="1" t="s">
        <v>306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K79*411.16</f>
        <v>0</v>
      </c>
    </row>
    <row r="80" spans="1:12">
      <c r="A80" s="1"/>
      <c r="B80" s="1">
        <v>882430</v>
      </c>
      <c r="C80" s="1" t="s">
        <v>318</v>
      </c>
      <c r="D80" s="1" t="s">
        <v>319</v>
      </c>
      <c r="E80" s="3" t="s">
        <v>320</v>
      </c>
      <c r="F80" s="1" t="s">
        <v>310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K80*581.34</f>
        <v>0</v>
      </c>
    </row>
    <row r="81" spans="1:12">
      <c r="A81" s="1"/>
      <c r="B81" s="1">
        <v>882431</v>
      </c>
      <c r="C81" s="1" t="s">
        <v>321</v>
      </c>
      <c r="D81" s="1" t="s">
        <v>322</v>
      </c>
      <c r="E81" s="3" t="s">
        <v>323</v>
      </c>
      <c r="F81" s="1" t="s">
        <v>324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K81*998.48</f>
        <v>0</v>
      </c>
    </row>
    <row r="82" spans="1:12">
      <c r="A82" s="1"/>
      <c r="B82" s="1">
        <v>882447</v>
      </c>
      <c r="C82" s="1" t="s">
        <v>325</v>
      </c>
      <c r="D82" s="1" t="s">
        <v>326</v>
      </c>
      <c r="E82" s="3" t="s">
        <v>327</v>
      </c>
      <c r="F82" s="1" t="s">
        <v>328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K82*371.21</f>
        <v>0</v>
      </c>
    </row>
    <row r="83" spans="1:12">
      <c r="A83" s="1"/>
      <c r="B83" s="1">
        <v>882448</v>
      </c>
      <c r="C83" s="1" t="s">
        <v>329</v>
      </c>
      <c r="D83" s="1" t="s">
        <v>330</v>
      </c>
      <c r="E83" s="3" t="s">
        <v>331</v>
      </c>
      <c r="F83" s="1" t="s">
        <v>332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K83*482.16</f>
        <v>0</v>
      </c>
    </row>
    <row r="84" spans="1:12">
      <c r="A84" s="1"/>
      <c r="B84" s="1">
        <v>882449</v>
      </c>
      <c r="C84" s="1" t="s">
        <v>333</v>
      </c>
      <c r="D84" s="1" t="s">
        <v>334</v>
      </c>
      <c r="E84" s="3" t="s">
        <v>335</v>
      </c>
      <c r="F84" s="1" t="s">
        <v>336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K84*940.24</f>
        <v>0</v>
      </c>
    </row>
    <row r="85" spans="1:12">
      <c r="A85" s="1"/>
      <c r="B85" s="1">
        <v>882450</v>
      </c>
      <c r="C85" s="1" t="s">
        <v>337</v>
      </c>
      <c r="D85" s="1" t="s">
        <v>338</v>
      </c>
      <c r="E85" s="3" t="s">
        <v>339</v>
      </c>
      <c r="F85" s="1" t="s">
        <v>340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K85*1464.54</f>
        <v>0</v>
      </c>
    </row>
    <row r="86" spans="1:12">
      <c r="A86" s="1"/>
      <c r="B86" s="1">
        <v>882451</v>
      </c>
      <c r="C86" s="1" t="s">
        <v>341</v>
      </c>
      <c r="D86" s="1" t="s">
        <v>342</v>
      </c>
      <c r="E86" s="3" t="s">
        <v>343</v>
      </c>
      <c r="F86" s="1" t="s">
        <v>344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K86*2456.12</f>
        <v>0</v>
      </c>
    </row>
    <row r="87" spans="1:12">
      <c r="A87" s="1"/>
      <c r="B87" s="1">
        <v>882452</v>
      </c>
      <c r="C87" s="1" t="s">
        <v>345</v>
      </c>
      <c r="D87" s="1" t="s">
        <v>346</v>
      </c>
      <c r="E87" s="3" t="s">
        <v>347</v>
      </c>
      <c r="F87" s="1" t="s">
        <v>348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K87*3778.28</f>
        <v>0</v>
      </c>
    </row>
    <row r="88" spans="1:12">
      <c r="A88" s="1"/>
      <c r="B88" s="1">
        <v>882453</v>
      </c>
      <c r="C88" s="1" t="s">
        <v>349</v>
      </c>
      <c r="D88" s="1" t="s">
        <v>350</v>
      </c>
      <c r="E88" s="3" t="s">
        <v>351</v>
      </c>
      <c r="F88" s="1" t="s">
        <v>352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K88*366.37</f>
        <v>0</v>
      </c>
    </row>
    <row r="89" spans="1:12">
      <c r="A89" s="1"/>
      <c r="B89" s="1">
        <v>882454</v>
      </c>
      <c r="C89" s="1" t="s">
        <v>353</v>
      </c>
      <c r="D89" s="1" t="s">
        <v>354</v>
      </c>
      <c r="E89" s="3" t="s">
        <v>355</v>
      </c>
      <c r="F89" s="1" t="s">
        <v>356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K89*477.04</f>
        <v>0</v>
      </c>
    </row>
    <row r="90" spans="1:12">
      <c r="A90" s="1"/>
      <c r="B90" s="1">
        <v>882455</v>
      </c>
      <c r="C90" s="1" t="s">
        <v>357</v>
      </c>
      <c r="D90" s="1" t="s">
        <v>358</v>
      </c>
      <c r="E90" s="3" t="s">
        <v>359</v>
      </c>
      <c r="F90" s="1" t="s">
        <v>336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K90*940.24</f>
        <v>0</v>
      </c>
    </row>
    <row r="91" spans="1:12">
      <c r="A91" s="1"/>
      <c r="B91" s="1">
        <v>882456</v>
      </c>
      <c r="C91" s="1" t="s">
        <v>360</v>
      </c>
      <c r="D91" s="1" t="s">
        <v>361</v>
      </c>
      <c r="E91" s="3" t="s">
        <v>362</v>
      </c>
      <c r="F91" s="1" t="s">
        <v>363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K91*373.86</f>
        <v>0</v>
      </c>
    </row>
    <row r="92" spans="1:12">
      <c r="A92" s="1"/>
      <c r="B92" s="1">
        <v>882457</v>
      </c>
      <c r="C92" s="1" t="s">
        <v>364</v>
      </c>
      <c r="D92" s="1" t="s">
        <v>365</v>
      </c>
      <c r="E92" s="3" t="s">
        <v>366</v>
      </c>
      <c r="F92" s="1" t="s">
        <v>367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K92*543.19</f>
        <v>0</v>
      </c>
    </row>
    <row r="93" spans="1:12">
      <c r="A93" s="1"/>
      <c r="B93" s="1">
        <v>882458</v>
      </c>
      <c r="C93" s="1" t="s">
        <v>368</v>
      </c>
      <c r="D93" s="1" t="s">
        <v>369</v>
      </c>
      <c r="E93" s="3" t="s">
        <v>370</v>
      </c>
      <c r="F93" s="1" t="s">
        <v>371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K93*985.42</f>
        <v>0</v>
      </c>
    </row>
    <row r="94" spans="1:12">
      <c r="A94" s="1"/>
      <c r="B94" s="1">
        <v>882459</v>
      </c>
      <c r="C94" s="1" t="s">
        <v>372</v>
      </c>
      <c r="D94" s="1" t="s">
        <v>373</v>
      </c>
      <c r="E94" s="3" t="s">
        <v>374</v>
      </c>
      <c r="F94" s="1" t="s">
        <v>375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K94*1676.13</f>
        <v>0</v>
      </c>
    </row>
    <row r="95" spans="1:12">
      <c r="A95" s="1"/>
      <c r="B95" s="1">
        <v>882460</v>
      </c>
      <c r="C95" s="1" t="s">
        <v>376</v>
      </c>
      <c r="D95" s="1" t="s">
        <v>377</v>
      </c>
      <c r="E95" s="3" t="s">
        <v>378</v>
      </c>
      <c r="F95" s="1" t="s">
        <v>379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K95*2536.05</f>
        <v>0</v>
      </c>
    </row>
    <row r="96" spans="1:12">
      <c r="A96" s="1"/>
      <c r="B96" s="1">
        <v>882461</v>
      </c>
      <c r="C96" s="1" t="s">
        <v>380</v>
      </c>
      <c r="D96" s="1" t="s">
        <v>381</v>
      </c>
      <c r="E96" s="3" t="s">
        <v>382</v>
      </c>
      <c r="F96" s="1" t="s">
        <v>383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K96*369.02</f>
        <v>0</v>
      </c>
    </row>
    <row r="97" spans="1:12">
      <c r="A97" s="1"/>
      <c r="B97" s="1">
        <v>882462</v>
      </c>
      <c r="C97" s="1" t="s">
        <v>384</v>
      </c>
      <c r="D97" s="1" t="s">
        <v>385</v>
      </c>
      <c r="E97" s="3" t="s">
        <v>386</v>
      </c>
      <c r="F97" s="1" t="s">
        <v>367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K97*543.19</f>
        <v>0</v>
      </c>
    </row>
    <row r="98" spans="1:12">
      <c r="A98" s="1"/>
      <c r="B98" s="1">
        <v>882463</v>
      </c>
      <c r="C98" s="1" t="s">
        <v>387</v>
      </c>
      <c r="D98" s="1" t="s">
        <v>388</v>
      </c>
      <c r="E98" s="3" t="s">
        <v>389</v>
      </c>
      <c r="F98" s="1" t="s">
        <v>390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K98*970.59</f>
        <v>0</v>
      </c>
    </row>
    <row r="99" spans="1:12">
      <c r="A99" s="1"/>
      <c r="B99" s="1">
        <v>882464</v>
      </c>
      <c r="C99" s="1" t="s">
        <v>391</v>
      </c>
      <c r="D99" s="1" t="s">
        <v>392</v>
      </c>
      <c r="E99" s="3" t="s">
        <v>393</v>
      </c>
      <c r="F99" s="1" t="s">
        <v>394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K99*578.45</f>
        <v>0</v>
      </c>
    </row>
    <row r="100" spans="1:12">
      <c r="A100" s="1"/>
      <c r="B100" s="1">
        <v>882465</v>
      </c>
      <c r="C100" s="1" t="s">
        <v>395</v>
      </c>
      <c r="D100" s="1" t="s">
        <v>396</v>
      </c>
      <c r="E100" s="3" t="s">
        <v>397</v>
      </c>
      <c r="F100" s="1" t="s">
        <v>398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K100*868.65</f>
        <v>0</v>
      </c>
    </row>
    <row r="101" spans="1:12">
      <c r="A101" s="1"/>
      <c r="B101" s="1">
        <v>882466</v>
      </c>
      <c r="C101" s="1" t="s">
        <v>399</v>
      </c>
      <c r="D101" s="1" t="s">
        <v>400</v>
      </c>
      <c r="E101" s="3" t="s">
        <v>401</v>
      </c>
      <c r="F101" s="1" t="s">
        <v>402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K101*1376.00</f>
        <v>0</v>
      </c>
    </row>
    <row r="102" spans="1:12">
      <c r="A102" s="1"/>
      <c r="B102" s="1">
        <v>882467</v>
      </c>
      <c r="C102" s="1" t="s">
        <v>403</v>
      </c>
      <c r="D102" s="1" t="s">
        <v>404</v>
      </c>
      <c r="E102" s="3" t="s">
        <v>405</v>
      </c>
      <c r="F102" s="1" t="s">
        <v>406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K102*1385.38</f>
        <v>0</v>
      </c>
    </row>
    <row r="103" spans="1:12">
      <c r="A103" s="1"/>
      <c r="B103" s="1">
        <v>882468</v>
      </c>
      <c r="C103" s="1" t="s">
        <v>407</v>
      </c>
      <c r="D103" s="1" t="s">
        <v>408</v>
      </c>
      <c r="E103" s="3" t="s">
        <v>409</v>
      </c>
      <c r="F103" s="1" t="s">
        <v>410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K103*2069.92</f>
        <v>0</v>
      </c>
    </row>
    <row r="104" spans="1:12">
      <c r="A104" s="1"/>
      <c r="B104" s="1">
        <v>882469</v>
      </c>
      <c r="C104" s="1" t="s">
        <v>411</v>
      </c>
      <c r="D104" s="1" t="s">
        <v>412</v>
      </c>
      <c r="E104" s="3" t="s">
        <v>413</v>
      </c>
      <c r="F104" s="1" t="s">
        <v>414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K104*425.56</f>
        <v>0</v>
      </c>
    </row>
    <row r="105" spans="1:12">
      <c r="A105" s="1"/>
      <c r="B105" s="1">
        <v>882470</v>
      </c>
      <c r="C105" s="1" t="s">
        <v>415</v>
      </c>
      <c r="D105" s="1" t="s">
        <v>416</v>
      </c>
      <c r="E105" s="3" t="s">
        <v>417</v>
      </c>
      <c r="F105" s="1" t="s">
        <v>418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K105*601.68</f>
        <v>0</v>
      </c>
    </row>
    <row r="106" spans="1:12">
      <c r="A106" s="1"/>
      <c r="B106" s="1">
        <v>882471</v>
      </c>
      <c r="C106" s="1" t="s">
        <v>419</v>
      </c>
      <c r="D106" s="1" t="s">
        <v>420</v>
      </c>
      <c r="E106" s="3" t="s">
        <v>421</v>
      </c>
      <c r="F106" s="1" t="s">
        <v>422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K106*1033.44</f>
        <v>0</v>
      </c>
    </row>
    <row r="107" spans="1:12">
      <c r="A107" s="1"/>
      <c r="B107" s="1">
        <v>882472</v>
      </c>
      <c r="C107" s="1" t="s">
        <v>423</v>
      </c>
      <c r="D107" s="1" t="s">
        <v>424</v>
      </c>
      <c r="E107" s="3" t="s">
        <v>425</v>
      </c>
      <c r="F107" s="1" t="s">
        <v>414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K107*425.56</f>
        <v>0</v>
      </c>
    </row>
    <row r="108" spans="1:12">
      <c r="A108" s="1"/>
      <c r="B108" s="1">
        <v>882473</v>
      </c>
      <c r="C108" s="1" t="s">
        <v>426</v>
      </c>
      <c r="D108" s="1" t="s">
        <v>427</v>
      </c>
      <c r="E108" s="3" t="s">
        <v>428</v>
      </c>
      <c r="F108" s="1" t="s">
        <v>418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K108*601.68</f>
        <v>0</v>
      </c>
    </row>
    <row r="109" spans="1:12">
      <c r="A109" s="1"/>
      <c r="B109" s="1">
        <v>882474</v>
      </c>
      <c r="C109" s="1" t="s">
        <v>429</v>
      </c>
      <c r="D109" s="1" t="s">
        <v>430</v>
      </c>
      <c r="E109" s="3" t="s">
        <v>431</v>
      </c>
      <c r="F109" s="1" t="s">
        <v>432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K109*1033.40</f>
        <v>0</v>
      </c>
    </row>
    <row r="110" spans="1:12">
      <c r="A110" s="1"/>
      <c r="B110" s="1">
        <v>823957</v>
      </c>
      <c r="C110" s="1" t="s">
        <v>433</v>
      </c>
      <c r="D110" s="1"/>
      <c r="E110" s="3" t="s">
        <v>434</v>
      </c>
      <c r="F110" s="1" t="s">
        <v>435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K110*101.66</f>
        <v>0</v>
      </c>
    </row>
    <row r="111" spans="1:12">
      <c r="A111" s="1"/>
      <c r="B111" s="1">
        <v>882516</v>
      </c>
      <c r="C111" s="1" t="s">
        <v>436</v>
      </c>
      <c r="D111" s="1"/>
      <c r="E111" s="3" t="s">
        <v>437</v>
      </c>
      <c r="F111" s="1" t="s">
        <v>438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K111*242.62</f>
        <v>0</v>
      </c>
    </row>
    <row r="112" spans="1:12">
      <c r="A112" s="1"/>
      <c r="B112" s="1">
        <v>882517</v>
      </c>
      <c r="C112" s="1" t="s">
        <v>439</v>
      </c>
      <c r="D112" s="1"/>
      <c r="E112" s="3" t="s">
        <v>440</v>
      </c>
      <c r="F112" s="1" t="s">
        <v>441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K112*343.80</f>
        <v>0</v>
      </c>
    </row>
    <row r="113" spans="1:12">
      <c r="A113" s="1"/>
      <c r="B113" s="1">
        <v>882518</v>
      </c>
      <c r="C113" s="1" t="s">
        <v>442</v>
      </c>
      <c r="D113" s="1"/>
      <c r="E113" s="3" t="s">
        <v>443</v>
      </c>
      <c r="F113" s="1" t="s">
        <v>444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K113*444.92</f>
        <v>0</v>
      </c>
    </row>
    <row r="114" spans="1:12">
      <c r="A114" s="1"/>
      <c r="B114" s="1">
        <v>882519</v>
      </c>
      <c r="C114" s="1" t="s">
        <v>445</v>
      </c>
      <c r="D114" s="1"/>
      <c r="E114" s="3" t="s">
        <v>446</v>
      </c>
      <c r="F114" s="1" t="s">
        <v>438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K114*242.62</f>
        <v>0</v>
      </c>
    </row>
    <row r="115" spans="1:12">
      <c r="A115" s="1"/>
      <c r="B115" s="1">
        <v>882520</v>
      </c>
      <c r="C115" s="1" t="s">
        <v>447</v>
      </c>
      <c r="D115" s="1"/>
      <c r="E115" s="3" t="s">
        <v>448</v>
      </c>
      <c r="F115" s="1" t="s">
        <v>449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K115*353.92</f>
        <v>0</v>
      </c>
    </row>
    <row r="116" spans="1:12">
      <c r="A116" s="1"/>
      <c r="B116" s="1">
        <v>882521</v>
      </c>
      <c r="C116" s="1" t="s">
        <v>450</v>
      </c>
      <c r="D116" s="1"/>
      <c r="E116" s="3" t="s">
        <v>451</v>
      </c>
      <c r="F116" s="1" t="s">
        <v>452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K116*455.03</f>
        <v>0</v>
      </c>
    </row>
    <row r="117" spans="1:12">
      <c r="A117" s="1"/>
      <c r="B117" s="1">
        <v>882522</v>
      </c>
      <c r="C117" s="1" t="s">
        <v>453</v>
      </c>
      <c r="D117" s="1"/>
      <c r="E117" s="3" t="s">
        <v>454</v>
      </c>
      <c r="F117" s="1" t="s">
        <v>455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K117*261.56</f>
        <v>0</v>
      </c>
    </row>
    <row r="118" spans="1:12">
      <c r="A118" s="1"/>
      <c r="B118" s="1">
        <v>882524</v>
      </c>
      <c r="C118" s="1" t="s">
        <v>456</v>
      </c>
      <c r="D118" s="1"/>
      <c r="E118" s="3" t="s">
        <v>457</v>
      </c>
      <c r="F118" s="1" t="s">
        <v>458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K118*341.71</f>
        <v>0</v>
      </c>
    </row>
    <row r="119" spans="1:12">
      <c r="A119" s="1"/>
      <c r="B119" s="1">
        <v>882884</v>
      </c>
      <c r="C119" s="1" t="s">
        <v>459</v>
      </c>
      <c r="D119" s="1"/>
      <c r="E119" s="3" t="s">
        <v>460</v>
      </c>
      <c r="F119" s="1" t="s">
        <v>461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K119*463.75</f>
        <v>0</v>
      </c>
    </row>
    <row r="120" spans="1:12">
      <c r="A120" s="1"/>
      <c r="B120" s="1">
        <v>873430</v>
      </c>
      <c r="C120" s="1" t="s">
        <v>462</v>
      </c>
      <c r="D120" s="1"/>
      <c r="E120" s="3" t="s">
        <v>463</v>
      </c>
      <c r="F120" s="1" t="s">
        <v>464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K120*2942.40</f>
        <v>0</v>
      </c>
    </row>
    <row r="121" spans="1:12">
      <c r="A121" s="1"/>
      <c r="B121" s="1">
        <v>873431</v>
      </c>
      <c r="C121" s="1" t="s">
        <v>465</v>
      </c>
      <c r="D121" s="1"/>
      <c r="E121" s="3" t="s">
        <v>466</v>
      </c>
      <c r="F121" s="1" t="s">
        <v>467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K121*3518.40</f>
        <v>0</v>
      </c>
    </row>
    <row r="122" spans="1:12">
      <c r="A122" s="1"/>
      <c r="B122" s="1">
        <v>858507</v>
      </c>
      <c r="C122" s="1" t="s">
        <v>468</v>
      </c>
      <c r="D122" s="1"/>
      <c r="E122" s="3" t="s">
        <v>469</v>
      </c>
      <c r="F122" s="1" t="s">
        <v>470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K122*3688.00</f>
        <v>0</v>
      </c>
    </row>
    <row r="123" spans="1:12">
      <c r="A123" s="1"/>
      <c r="B123" s="1">
        <v>868618</v>
      </c>
      <c r="C123" s="1" t="s">
        <v>471</v>
      </c>
      <c r="D123" s="1"/>
      <c r="E123" s="3" t="s">
        <v>472</v>
      </c>
      <c r="F123" s="1" t="s">
        <v>473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K123*4211.20</f>
        <v>0</v>
      </c>
    </row>
    <row r="124" spans="1:12">
      <c r="A124" s="1"/>
      <c r="B124" s="1">
        <v>877728</v>
      </c>
      <c r="C124" s="1" t="s">
        <v>474</v>
      </c>
      <c r="D124" s="1"/>
      <c r="E124" s="3" t="s">
        <v>475</v>
      </c>
      <c r="F124" s="1" t="s">
        <v>476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K124*4648.00</f>
        <v>0</v>
      </c>
    </row>
    <row r="125" spans="1:12">
      <c r="A125" s="1"/>
      <c r="B125" s="1">
        <v>840137</v>
      </c>
      <c r="C125" s="1" t="s">
        <v>477</v>
      </c>
      <c r="D125" s="1"/>
      <c r="E125" s="3" t="s">
        <v>478</v>
      </c>
      <c r="F125" s="1" t="s">
        <v>479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K125*2080.00</f>
        <v>0</v>
      </c>
    </row>
    <row r="126" spans="1:12">
      <c r="A126" s="1"/>
      <c r="B126" s="1">
        <v>868611</v>
      </c>
      <c r="C126" s="1" t="s">
        <v>480</v>
      </c>
      <c r="D126" s="1"/>
      <c r="E126" s="3" t="s">
        <v>481</v>
      </c>
      <c r="F126" s="1" t="s">
        <v>482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K126*5820.80</f>
        <v>0</v>
      </c>
    </row>
    <row r="127" spans="1:12">
      <c r="A127" s="1"/>
      <c r="B127" s="1">
        <v>868612</v>
      </c>
      <c r="C127" s="1" t="s">
        <v>483</v>
      </c>
      <c r="D127" s="1"/>
      <c r="E127" s="3" t="s">
        <v>484</v>
      </c>
      <c r="F127" s="1" t="s">
        <v>485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K127*6044.80</f>
        <v>0</v>
      </c>
    </row>
    <row r="128" spans="1:12">
      <c r="A128" s="1"/>
      <c r="B128" s="1">
        <v>868613</v>
      </c>
      <c r="C128" s="1" t="s">
        <v>486</v>
      </c>
      <c r="D128" s="1"/>
      <c r="E128" s="3" t="s">
        <v>487</v>
      </c>
      <c r="F128" s="1" t="s">
        <v>488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K128*6334.40</f>
        <v>0</v>
      </c>
    </row>
    <row r="129" spans="1:12">
      <c r="A129" s="1"/>
      <c r="B129" s="1">
        <v>819423</v>
      </c>
      <c r="C129" s="1" t="s">
        <v>489</v>
      </c>
      <c r="D129" s="1" t="s">
        <v>490</v>
      </c>
      <c r="E129" s="3" t="s">
        <v>491</v>
      </c>
      <c r="F129" s="1" t="s">
        <v>492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K129*401.31</f>
        <v>0</v>
      </c>
    </row>
    <row r="130" spans="1:12">
      <c r="A130" s="1"/>
      <c r="B130" s="1">
        <v>837303</v>
      </c>
      <c r="C130" s="1" t="s">
        <v>493</v>
      </c>
      <c r="D130" s="1" t="s">
        <v>494</v>
      </c>
      <c r="E130" s="3" t="s">
        <v>495</v>
      </c>
      <c r="F130" s="1" t="s">
        <v>496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K130*632.22</f>
        <v>0</v>
      </c>
    </row>
    <row r="131" spans="1:12">
      <c r="A131" s="1"/>
      <c r="B131" s="1">
        <v>839784</v>
      </c>
      <c r="C131" s="1" t="s">
        <v>497</v>
      </c>
      <c r="D131" s="1" t="s">
        <v>498</v>
      </c>
      <c r="E131" s="3" t="s">
        <v>499</v>
      </c>
      <c r="F131" s="1" t="s">
        <v>500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K131*7741.14</f>
        <v>0</v>
      </c>
    </row>
    <row r="132" spans="1:12">
      <c r="A132" s="1"/>
      <c r="B132" s="1">
        <v>839785</v>
      </c>
      <c r="C132" s="1" t="s">
        <v>501</v>
      </c>
      <c r="D132" s="1" t="s">
        <v>502</v>
      </c>
      <c r="E132" s="3" t="s">
        <v>503</v>
      </c>
      <c r="F132" s="1" t="s">
        <v>504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K132*10857.67</f>
        <v>0</v>
      </c>
    </row>
    <row r="133" spans="1:12">
      <c r="A133" s="1"/>
      <c r="B133" s="1">
        <v>839786</v>
      </c>
      <c r="C133" s="1" t="s">
        <v>505</v>
      </c>
      <c r="D133" s="1" t="s">
        <v>506</v>
      </c>
      <c r="E133" s="3" t="s">
        <v>507</v>
      </c>
      <c r="F133" s="1" t="s">
        <v>508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K133*15878.82</f>
        <v>0</v>
      </c>
    </row>
    <row r="134" spans="1:12">
      <c r="A134" s="1"/>
      <c r="B134" s="1">
        <v>871395</v>
      </c>
      <c r="C134" s="1" t="s">
        <v>509</v>
      </c>
      <c r="D134" s="1" t="s">
        <v>510</v>
      </c>
      <c r="E134" s="3" t="s">
        <v>511</v>
      </c>
      <c r="F134" s="1" t="s">
        <v>512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K134*657.70</f>
        <v>0</v>
      </c>
    </row>
    <row r="135" spans="1:12">
      <c r="A135" s="1"/>
      <c r="B135" s="1">
        <v>884588</v>
      </c>
      <c r="C135" s="1" t="s">
        <v>513</v>
      </c>
      <c r="D135" s="1" t="s">
        <v>514</v>
      </c>
      <c r="E135" s="3" t="s">
        <v>515</v>
      </c>
      <c r="F135" s="1" t="s">
        <v>516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K135*923.65</f>
        <v>0</v>
      </c>
    </row>
    <row r="136" spans="1:12">
      <c r="A136" s="1"/>
      <c r="B136" s="1">
        <v>884589</v>
      </c>
      <c r="C136" s="1" t="s">
        <v>517</v>
      </c>
      <c r="D136" s="1" t="s">
        <v>518</v>
      </c>
      <c r="E136" s="3" t="s">
        <v>515</v>
      </c>
      <c r="F136" s="1" t="s">
        <v>519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K136*898.17</f>
        <v>0</v>
      </c>
    </row>
    <row r="137" spans="1:12">
      <c r="A137" s="1"/>
      <c r="B137" s="1">
        <v>879198</v>
      </c>
      <c r="C137" s="1" t="s">
        <v>520</v>
      </c>
      <c r="D137" s="1" t="s">
        <v>521</v>
      </c>
      <c r="E137" s="3" t="s">
        <v>522</v>
      </c>
      <c r="F137" s="1" t="s">
        <v>523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K137*3005.05</f>
        <v>0</v>
      </c>
    </row>
    <row r="138" spans="1:12">
      <c r="A138" s="1"/>
      <c r="B138" s="1">
        <v>879199</v>
      </c>
      <c r="C138" s="1" t="s">
        <v>524</v>
      </c>
      <c r="D138" s="1" t="s">
        <v>525</v>
      </c>
      <c r="E138" s="3" t="s">
        <v>526</v>
      </c>
      <c r="F138" s="1" t="s">
        <v>527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K138*3621.35</f>
        <v>0</v>
      </c>
    </row>
    <row r="139" spans="1:12">
      <c r="A139" s="1"/>
      <c r="B139" s="1">
        <v>879200</v>
      </c>
      <c r="C139" s="1" t="s">
        <v>528</v>
      </c>
      <c r="D139" s="1" t="s">
        <v>529</v>
      </c>
      <c r="E139" s="3" t="s">
        <v>530</v>
      </c>
      <c r="F139" s="1" t="s">
        <v>531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K139*4220.13</f>
        <v>0</v>
      </c>
    </row>
    <row r="140" spans="1:12">
      <c r="A140" s="1"/>
      <c r="B140" s="1">
        <v>879953</v>
      </c>
      <c r="C140" s="1" t="s">
        <v>532</v>
      </c>
      <c r="D140" s="1" t="s">
        <v>533</v>
      </c>
      <c r="E140" s="3" t="s">
        <v>534</v>
      </c>
      <c r="F140" s="1" t="s">
        <v>535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K140*1001.68</f>
        <v>0</v>
      </c>
    </row>
    <row r="141" spans="1:12">
      <c r="A141" s="1"/>
      <c r="B141" s="1">
        <v>882881</v>
      </c>
      <c r="C141" s="1" t="s">
        <v>536</v>
      </c>
      <c r="D141" s="1" t="s">
        <v>537</v>
      </c>
      <c r="E141" s="3" t="s">
        <v>538</v>
      </c>
      <c r="F141" s="1" t="s">
        <v>539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K141*5111.93</f>
        <v>0</v>
      </c>
    </row>
    <row r="142" spans="1:12">
      <c r="A142" s="1"/>
      <c r="B142" s="1">
        <v>882882</v>
      </c>
      <c r="C142" s="1" t="s">
        <v>540</v>
      </c>
      <c r="D142" s="1" t="s">
        <v>541</v>
      </c>
      <c r="E142" s="3" t="s">
        <v>542</v>
      </c>
      <c r="F142" s="1" t="s">
        <v>543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K142*5697.97</f>
        <v>0</v>
      </c>
    </row>
    <row r="143" spans="1:12">
      <c r="A143" s="1"/>
      <c r="B143" s="1">
        <v>883946</v>
      </c>
      <c r="C143" s="1" t="s">
        <v>544</v>
      </c>
      <c r="D143" s="1" t="s">
        <v>545</v>
      </c>
      <c r="E143" s="3" t="s">
        <v>546</v>
      </c>
      <c r="F143" s="1" t="s">
        <v>547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K143*6949.67</f>
        <v>0</v>
      </c>
    </row>
    <row r="144" spans="1:12">
      <c r="A144" s="1"/>
      <c r="B144" s="1">
        <v>883947</v>
      </c>
      <c r="C144" s="1" t="s">
        <v>548</v>
      </c>
      <c r="D144" s="1" t="s">
        <v>549</v>
      </c>
      <c r="E144" s="3" t="s">
        <v>550</v>
      </c>
      <c r="F144" s="1" t="s">
        <v>551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K144*7487.94</f>
        <v>0</v>
      </c>
    </row>
    <row r="145" spans="1:12">
      <c r="A145" s="1"/>
      <c r="B145" s="1">
        <v>885046</v>
      </c>
      <c r="C145" s="1" t="s">
        <v>552</v>
      </c>
      <c r="D145" s="1" t="s">
        <v>553</v>
      </c>
      <c r="E145" s="3" t="s">
        <v>554</v>
      </c>
      <c r="F145" s="1" t="s">
        <v>555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K145*246.84</f>
        <v>0</v>
      </c>
    </row>
    <row r="146" spans="1:12">
      <c r="A146" s="1"/>
      <c r="B146" s="1">
        <v>885109</v>
      </c>
      <c r="C146" s="1" t="s">
        <v>556</v>
      </c>
      <c r="D146" s="1" t="s">
        <v>557</v>
      </c>
      <c r="E146" s="3" t="s">
        <v>558</v>
      </c>
      <c r="F146" s="1" t="s">
        <v>559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K146*453.86</f>
        <v>0</v>
      </c>
    </row>
    <row r="147" spans="1:12">
      <c r="A147" s="1"/>
      <c r="B147" s="1">
        <v>885110</v>
      </c>
      <c r="C147" s="1" t="s">
        <v>560</v>
      </c>
      <c r="D147" s="1" t="s">
        <v>561</v>
      </c>
      <c r="E147" s="3" t="s">
        <v>562</v>
      </c>
      <c r="F147" s="1" t="s">
        <v>563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K147*477.75</f>
        <v>0</v>
      </c>
    </row>
    <row r="148" spans="1:12">
      <c r="A148" s="1"/>
      <c r="B148" s="1">
        <v>885820</v>
      </c>
      <c r="C148" s="1" t="s">
        <v>564</v>
      </c>
      <c r="D148" s="1" t="s">
        <v>565</v>
      </c>
      <c r="E148" s="3" t="s">
        <v>566</v>
      </c>
      <c r="F148" s="1" t="s">
        <v>567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K148*1863.23</f>
        <v>0</v>
      </c>
    </row>
    <row r="149" spans="1:12">
      <c r="A149" s="1"/>
      <c r="B149" s="1">
        <v>885821</v>
      </c>
      <c r="C149" s="1" t="s">
        <v>568</v>
      </c>
      <c r="D149" s="1" t="s">
        <v>569</v>
      </c>
      <c r="E149" s="3" t="s">
        <v>570</v>
      </c>
      <c r="F149" s="1" t="s">
        <v>571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K149*2081.40</f>
        <v>0</v>
      </c>
    </row>
    <row r="150" spans="1:12">
      <c r="A150" s="1"/>
      <c r="B150" s="1">
        <v>885822</v>
      </c>
      <c r="C150" s="1" t="s">
        <v>572</v>
      </c>
      <c r="D150" s="1" t="s">
        <v>573</v>
      </c>
      <c r="E150" s="3" t="s">
        <v>574</v>
      </c>
      <c r="F150" s="1" t="s">
        <v>575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K150*2297.98</f>
        <v>0</v>
      </c>
    </row>
    <row r="151" spans="1:12">
      <c r="A151" s="1"/>
      <c r="B151" s="1">
        <v>885823</v>
      </c>
      <c r="C151" s="1" t="s">
        <v>576</v>
      </c>
      <c r="D151" s="1" t="s">
        <v>577</v>
      </c>
      <c r="E151" s="3" t="s">
        <v>578</v>
      </c>
      <c r="F151" s="1" t="s">
        <v>579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K151*2503.41</f>
        <v>0</v>
      </c>
    </row>
    <row r="152" spans="1:12">
      <c r="A152" s="1"/>
      <c r="B152" s="1">
        <v>885824</v>
      </c>
      <c r="C152" s="1" t="s">
        <v>580</v>
      </c>
      <c r="D152" s="1" t="s">
        <v>581</v>
      </c>
      <c r="E152" s="3" t="s">
        <v>582</v>
      </c>
      <c r="F152" s="1" t="s">
        <v>583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K152*2664.25</f>
        <v>0</v>
      </c>
    </row>
    <row r="153" spans="1:12">
      <c r="A153" s="1"/>
      <c r="B153" s="1">
        <v>810823</v>
      </c>
      <c r="C153" s="1" t="s">
        <v>584</v>
      </c>
      <c r="D153" s="1" t="s">
        <v>585</v>
      </c>
      <c r="E153" s="3" t="s">
        <v>586</v>
      </c>
      <c r="F153" s="1" t="s">
        <v>587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K153*742.00</f>
        <v>0</v>
      </c>
    </row>
    <row r="154" spans="1:12">
      <c r="A154" s="1"/>
      <c r="B154" s="1">
        <v>810824</v>
      </c>
      <c r="C154" s="1" t="s">
        <v>588</v>
      </c>
      <c r="D154" s="1" t="s">
        <v>589</v>
      </c>
      <c r="E154" s="3" t="s">
        <v>590</v>
      </c>
      <c r="F154" s="1" t="s">
        <v>591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K154*1075.00</f>
        <v>0</v>
      </c>
    </row>
    <row r="155" spans="1:12">
      <c r="A155" s="1"/>
      <c r="B155" s="1">
        <v>810893</v>
      </c>
      <c r="C155" s="1" t="s">
        <v>592</v>
      </c>
      <c r="D155" s="1" t="s">
        <v>593</v>
      </c>
      <c r="E155" s="3" t="s">
        <v>594</v>
      </c>
      <c r="F155" s="1" t="s">
        <v>59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K155*0.00</f>
        <v>0</v>
      </c>
    </row>
    <row r="156" spans="1:12">
      <c r="A156" s="1"/>
      <c r="B156" s="1">
        <v>810894</v>
      </c>
      <c r="C156" s="1" t="s">
        <v>595</v>
      </c>
      <c r="D156" s="1" t="s">
        <v>596</v>
      </c>
      <c r="E156" s="3" t="s">
        <v>597</v>
      </c>
      <c r="F156" s="1" t="s">
        <v>59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K156*0.00</f>
        <v>0</v>
      </c>
    </row>
    <row r="157" spans="1:12">
      <c r="A157" s="1"/>
      <c r="B157" s="1">
        <v>810917</v>
      </c>
      <c r="C157" s="1" t="s">
        <v>598</v>
      </c>
      <c r="D157" s="1" t="s">
        <v>599</v>
      </c>
      <c r="E157" s="3" t="s">
        <v>600</v>
      </c>
      <c r="F157" s="1" t="s">
        <v>601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K157*444.00</f>
        <v>0</v>
      </c>
    </row>
    <row r="158" spans="1:12">
      <c r="A158" s="1"/>
      <c r="B158" s="1">
        <v>810918</v>
      </c>
      <c r="C158" s="1" t="s">
        <v>602</v>
      </c>
      <c r="D158" s="1" t="s">
        <v>603</v>
      </c>
      <c r="E158" s="3" t="s">
        <v>604</v>
      </c>
      <c r="F158" s="1" t="s">
        <v>605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K158*669.00</f>
        <v>0</v>
      </c>
    </row>
    <row r="159" spans="1:12">
      <c r="A159" s="1"/>
      <c r="B159" s="1">
        <v>810919</v>
      </c>
      <c r="C159" s="1" t="s">
        <v>606</v>
      </c>
      <c r="D159" s="1" t="s">
        <v>607</v>
      </c>
      <c r="E159" s="3" t="s">
        <v>608</v>
      </c>
      <c r="F159" s="1" t="s">
        <v>609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K159*417.00</f>
        <v>0</v>
      </c>
    </row>
    <row r="160" spans="1:12">
      <c r="A160" s="1"/>
      <c r="B160" s="1">
        <v>810920</v>
      </c>
      <c r="C160" s="1" t="s">
        <v>610</v>
      </c>
      <c r="D160" s="1" t="s">
        <v>611</v>
      </c>
      <c r="E160" s="3" t="s">
        <v>612</v>
      </c>
      <c r="F160" s="1" t="s">
        <v>613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K160*599.00</f>
        <v>0</v>
      </c>
    </row>
    <row r="161" spans="1:12">
      <c r="A161" s="1"/>
      <c r="B161" s="1">
        <v>810921</v>
      </c>
      <c r="C161" s="1" t="s">
        <v>614</v>
      </c>
      <c r="D161" s="1" t="s">
        <v>615</v>
      </c>
      <c r="E161" s="3" t="s">
        <v>616</v>
      </c>
      <c r="F161" s="1" t="s">
        <v>617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K161*365.00</f>
        <v>0</v>
      </c>
    </row>
    <row r="162" spans="1:12">
      <c r="A162" s="1"/>
      <c r="B162" s="1">
        <v>810922</v>
      </c>
      <c r="C162" s="1" t="s">
        <v>618</v>
      </c>
      <c r="D162" s="1" t="s">
        <v>619</v>
      </c>
      <c r="E162" s="3" t="s">
        <v>620</v>
      </c>
      <c r="F162" s="1" t="s">
        <v>621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K162*700.00</f>
        <v>0</v>
      </c>
    </row>
    <row r="163" spans="1:12">
      <c r="A163" s="1"/>
      <c r="B163" s="1">
        <v>810923</v>
      </c>
      <c r="C163" s="1" t="s">
        <v>622</v>
      </c>
      <c r="D163" s="1" t="s">
        <v>623</v>
      </c>
      <c r="E163" s="3" t="s">
        <v>624</v>
      </c>
      <c r="F163" s="1" t="s">
        <v>625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K163*829.00</f>
        <v>0</v>
      </c>
    </row>
    <row r="164" spans="1:12">
      <c r="A164" s="1"/>
      <c r="B164" s="1">
        <v>810924</v>
      </c>
      <c r="C164" s="1" t="s">
        <v>626</v>
      </c>
      <c r="D164" s="1" t="s">
        <v>627</v>
      </c>
      <c r="E164" s="3" t="s">
        <v>628</v>
      </c>
      <c r="F164" s="1" t="s">
        <v>629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K164*1522.00</f>
        <v>0</v>
      </c>
    </row>
    <row r="165" spans="1:12">
      <c r="A165" s="1"/>
      <c r="B165" s="1">
        <v>810925</v>
      </c>
      <c r="C165" s="1" t="s">
        <v>630</v>
      </c>
      <c r="D165" s="1" t="s">
        <v>631</v>
      </c>
      <c r="E165" s="3" t="s">
        <v>632</v>
      </c>
      <c r="F165" s="1" t="s">
        <v>633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K165*2696.00</f>
        <v>0</v>
      </c>
    </row>
    <row r="166" spans="1:12">
      <c r="A166" s="1"/>
      <c r="B166" s="1">
        <v>810926</v>
      </c>
      <c r="C166" s="1" t="s">
        <v>634</v>
      </c>
      <c r="D166" s="1" t="s">
        <v>635</v>
      </c>
      <c r="E166" s="3" t="s">
        <v>636</v>
      </c>
      <c r="F166" s="1" t="s">
        <v>637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K166*3585.00</f>
        <v>0</v>
      </c>
    </row>
    <row r="167" spans="1:12">
      <c r="A167" s="1"/>
      <c r="B167" s="1">
        <v>810927</v>
      </c>
      <c r="C167" s="1" t="s">
        <v>638</v>
      </c>
      <c r="D167" s="1" t="s">
        <v>639</v>
      </c>
      <c r="E167" s="3" t="s">
        <v>640</v>
      </c>
      <c r="F167" s="1" t="s">
        <v>641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K167*5934.00</f>
        <v>0</v>
      </c>
    </row>
    <row r="168" spans="1:12">
      <c r="A168" s="1"/>
      <c r="B168" s="1">
        <v>810928</v>
      </c>
      <c r="C168" s="1" t="s">
        <v>642</v>
      </c>
      <c r="D168" s="1" t="s">
        <v>643</v>
      </c>
      <c r="E168" s="3" t="s">
        <v>644</v>
      </c>
      <c r="F168" s="1" t="s">
        <v>645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K168*8060.00</f>
        <v>0</v>
      </c>
    </row>
    <row r="169" spans="1:12">
      <c r="A169" s="1"/>
      <c r="B169" s="1">
        <v>810929</v>
      </c>
      <c r="C169" s="1" t="s">
        <v>646</v>
      </c>
      <c r="D169" s="1" t="s">
        <v>647</v>
      </c>
      <c r="E169" s="3" t="s">
        <v>648</v>
      </c>
      <c r="F169" s="1" t="s">
        <v>649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K169*891.00</f>
        <v>0</v>
      </c>
    </row>
    <row r="170" spans="1:12">
      <c r="A170" s="1"/>
      <c r="B170" s="1">
        <v>810930</v>
      </c>
      <c r="C170" s="1" t="s">
        <v>650</v>
      </c>
      <c r="D170" s="1" t="s">
        <v>651</v>
      </c>
      <c r="E170" s="3" t="s">
        <v>652</v>
      </c>
      <c r="F170" s="1" t="s">
        <v>653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K170*1509.00</f>
        <v>0</v>
      </c>
    </row>
    <row r="171" spans="1:12">
      <c r="A171" s="1"/>
      <c r="B171" s="1">
        <v>810931</v>
      </c>
      <c r="C171" s="1" t="s">
        <v>654</v>
      </c>
      <c r="D171" s="1" t="s">
        <v>655</v>
      </c>
      <c r="E171" s="3" t="s">
        <v>656</v>
      </c>
      <c r="F171" s="1" t="s">
        <v>657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K171*2463.00</f>
        <v>0</v>
      </c>
    </row>
    <row r="172" spans="1:12">
      <c r="A172" s="1"/>
      <c r="B172" s="1">
        <v>810932</v>
      </c>
      <c r="C172" s="1" t="s">
        <v>658</v>
      </c>
      <c r="D172" s="1" t="s">
        <v>659</v>
      </c>
      <c r="E172" s="3" t="s">
        <v>660</v>
      </c>
      <c r="F172" s="1" t="s">
        <v>661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K172*3983.00</f>
        <v>0</v>
      </c>
    </row>
    <row r="173" spans="1:12">
      <c r="A173" s="1"/>
      <c r="B173" s="1">
        <v>810933</v>
      </c>
      <c r="C173" s="1" t="s">
        <v>662</v>
      </c>
      <c r="D173" s="1" t="s">
        <v>663</v>
      </c>
      <c r="E173" s="3" t="s">
        <v>664</v>
      </c>
      <c r="F173" s="1" t="s">
        <v>665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K173*818.00</f>
        <v>0</v>
      </c>
    </row>
    <row r="174" spans="1:12">
      <c r="A174" s="1"/>
      <c r="B174" s="1">
        <v>810934</v>
      </c>
      <c r="C174" s="1" t="s">
        <v>666</v>
      </c>
      <c r="D174" s="1" t="s">
        <v>667</v>
      </c>
      <c r="E174" s="3" t="s">
        <v>668</v>
      </c>
      <c r="F174" s="1" t="s">
        <v>669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K174*1467.00</f>
        <v>0</v>
      </c>
    </row>
    <row r="175" spans="1:12">
      <c r="A175" s="1"/>
      <c r="B175" s="1">
        <v>810935</v>
      </c>
      <c r="C175" s="1" t="s">
        <v>670</v>
      </c>
      <c r="D175" s="1" t="s">
        <v>671</v>
      </c>
      <c r="E175" s="3" t="s">
        <v>672</v>
      </c>
      <c r="F175" s="1" t="s">
        <v>673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K175*2605.00</f>
        <v>0</v>
      </c>
    </row>
    <row r="176" spans="1:12">
      <c r="A176" s="1"/>
      <c r="B176" s="1">
        <v>810936</v>
      </c>
      <c r="C176" s="1" t="s">
        <v>674</v>
      </c>
      <c r="D176" s="1" t="s">
        <v>675</v>
      </c>
      <c r="E176" s="3" t="s">
        <v>676</v>
      </c>
      <c r="F176" s="1" t="s">
        <v>677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K176*855.00</f>
        <v>0</v>
      </c>
    </row>
    <row r="177" spans="1:12">
      <c r="A177" s="1"/>
      <c r="B177" s="1">
        <v>810937</v>
      </c>
      <c r="C177" s="1" t="s">
        <v>678</v>
      </c>
      <c r="D177" s="1" t="s">
        <v>679</v>
      </c>
      <c r="E177" s="3" t="s">
        <v>680</v>
      </c>
      <c r="F177" s="1" t="s">
        <v>681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K177*1488.00</f>
        <v>0</v>
      </c>
    </row>
    <row r="178" spans="1:12">
      <c r="A178" s="1"/>
      <c r="B178" s="1">
        <v>810938</v>
      </c>
      <c r="C178" s="1" t="s">
        <v>682</v>
      </c>
      <c r="D178" s="1" t="s">
        <v>683</v>
      </c>
      <c r="E178" s="3" t="s">
        <v>684</v>
      </c>
      <c r="F178" s="1" t="s">
        <v>685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K178*2694.00</f>
        <v>0</v>
      </c>
    </row>
    <row r="179" spans="1:12">
      <c r="A179" s="1"/>
      <c r="B179" s="1">
        <v>810939</v>
      </c>
      <c r="C179" s="1" t="s">
        <v>686</v>
      </c>
      <c r="D179" s="1" t="s">
        <v>687</v>
      </c>
      <c r="E179" s="3" t="s">
        <v>688</v>
      </c>
      <c r="F179" s="1" t="s">
        <v>689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K179*974.00</f>
        <v>0</v>
      </c>
    </row>
    <row r="180" spans="1:12">
      <c r="A180" s="1"/>
      <c r="B180" s="1">
        <v>810940</v>
      </c>
      <c r="C180" s="1" t="s">
        <v>690</v>
      </c>
      <c r="D180" s="1" t="s">
        <v>691</v>
      </c>
      <c r="E180" s="3" t="s">
        <v>692</v>
      </c>
      <c r="F180" s="1" t="s">
        <v>693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K180*1841.00</f>
        <v>0</v>
      </c>
    </row>
    <row r="181" spans="1:12">
      <c r="A181" s="1"/>
      <c r="B181" s="1">
        <v>810941</v>
      </c>
      <c r="C181" s="1" t="s">
        <v>694</v>
      </c>
      <c r="D181" s="1" t="s">
        <v>695</v>
      </c>
      <c r="E181" s="3" t="s">
        <v>696</v>
      </c>
      <c r="F181" s="1" t="s">
        <v>697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K181*3201.00</f>
        <v>0</v>
      </c>
    </row>
    <row r="182" spans="1:12">
      <c r="A182" s="1"/>
      <c r="B182" s="1">
        <v>810942</v>
      </c>
      <c r="C182" s="1" t="s">
        <v>698</v>
      </c>
      <c r="D182" s="1" t="s">
        <v>699</v>
      </c>
      <c r="E182" s="3" t="s">
        <v>700</v>
      </c>
      <c r="F182" s="1" t="s">
        <v>701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K182*1134.00</f>
        <v>0</v>
      </c>
    </row>
    <row r="183" spans="1:12">
      <c r="A183" s="1"/>
      <c r="B183" s="1">
        <v>810943</v>
      </c>
      <c r="C183" s="1" t="s">
        <v>702</v>
      </c>
      <c r="D183" s="1" t="s">
        <v>703</v>
      </c>
      <c r="E183" s="3" t="s">
        <v>704</v>
      </c>
      <c r="F183" s="1" t="s">
        <v>705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K183*1975.00</f>
        <v>0</v>
      </c>
    </row>
    <row r="184" spans="1:12">
      <c r="A184" s="1"/>
      <c r="B184" s="1">
        <v>810974</v>
      </c>
      <c r="C184" s="1" t="s">
        <v>706</v>
      </c>
      <c r="D184" s="1" t="s">
        <v>707</v>
      </c>
      <c r="E184" s="3" t="s">
        <v>708</v>
      </c>
      <c r="F184" s="1" t="s">
        <v>709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K184*321.00</f>
        <v>0</v>
      </c>
    </row>
    <row r="185" spans="1:12">
      <c r="A185" s="1"/>
      <c r="B185" s="1">
        <v>810975</v>
      </c>
      <c r="C185" s="1" t="s">
        <v>710</v>
      </c>
      <c r="D185" s="1" t="s">
        <v>711</v>
      </c>
      <c r="E185" s="3" t="s">
        <v>712</v>
      </c>
      <c r="F185" s="1" t="s">
        <v>713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K185*42.00</f>
        <v>0</v>
      </c>
    </row>
    <row r="186" spans="1:12">
      <c r="A186" s="1"/>
      <c r="B186" s="1">
        <v>810976</v>
      </c>
      <c r="C186" s="1" t="s">
        <v>714</v>
      </c>
      <c r="D186" s="1" t="s">
        <v>715</v>
      </c>
      <c r="E186" s="3" t="s">
        <v>716</v>
      </c>
      <c r="F186" s="1" t="s">
        <v>717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K186*39.00</f>
        <v>0</v>
      </c>
    </row>
    <row r="187" spans="1:12">
      <c r="A187" s="1"/>
      <c r="B187" s="1">
        <v>810977</v>
      </c>
      <c r="C187" s="1" t="s">
        <v>718</v>
      </c>
      <c r="D187" s="1" t="s">
        <v>719</v>
      </c>
      <c r="E187" s="3" t="s">
        <v>720</v>
      </c>
      <c r="F187" s="1" t="s">
        <v>713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K187*42.00</f>
        <v>0</v>
      </c>
    </row>
    <row r="188" spans="1:12">
      <c r="A188" s="1"/>
      <c r="B188" s="1">
        <v>810978</v>
      </c>
      <c r="C188" s="1" t="s">
        <v>721</v>
      </c>
      <c r="D188" s="1" t="s">
        <v>722</v>
      </c>
      <c r="E188" s="3" t="s">
        <v>723</v>
      </c>
      <c r="F188" s="1" t="s">
        <v>724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K188*183.00</f>
        <v>0</v>
      </c>
    </row>
    <row r="189" spans="1:12">
      <c r="A189" s="1"/>
      <c r="B189" s="1">
        <v>810979</v>
      </c>
      <c r="C189" s="1" t="s">
        <v>725</v>
      </c>
      <c r="D189" s="1" t="s">
        <v>726</v>
      </c>
      <c r="E189" s="3" t="s">
        <v>727</v>
      </c>
      <c r="F189" s="1" t="s">
        <v>728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K189*103.00</f>
        <v>0</v>
      </c>
    </row>
    <row r="190" spans="1:12">
      <c r="A190" s="1"/>
      <c r="B190" s="1">
        <v>810980</v>
      </c>
      <c r="C190" s="1" t="s">
        <v>729</v>
      </c>
      <c r="D190" s="1" t="s">
        <v>730</v>
      </c>
      <c r="E190" s="3" t="s">
        <v>731</v>
      </c>
      <c r="F190" s="1" t="s">
        <v>732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K190*68.00</f>
        <v>0</v>
      </c>
    </row>
    <row r="191" spans="1:12">
      <c r="A191" s="1"/>
      <c r="B191" s="1">
        <v>810981</v>
      </c>
      <c r="C191" s="1" t="s">
        <v>733</v>
      </c>
      <c r="D191" s="1" t="s">
        <v>734</v>
      </c>
      <c r="E191" s="3" t="s">
        <v>735</v>
      </c>
      <c r="F191" s="1" t="s">
        <v>736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K191*52.00</f>
        <v>0</v>
      </c>
    </row>
    <row r="192" spans="1:12">
      <c r="A192" s="1"/>
      <c r="B192" s="1">
        <v>810982</v>
      </c>
      <c r="C192" s="1" t="s">
        <v>737</v>
      </c>
      <c r="D192" s="1" t="s">
        <v>738</v>
      </c>
      <c r="E192" s="3" t="s">
        <v>739</v>
      </c>
      <c r="F192" s="1" t="s">
        <v>740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K192*234.00</f>
        <v>0</v>
      </c>
    </row>
    <row r="193" spans="1:12">
      <c r="A193" s="1"/>
      <c r="B193" s="1">
        <v>810983</v>
      </c>
      <c r="C193" s="1" t="s">
        <v>741</v>
      </c>
      <c r="D193" s="1" t="s">
        <v>742</v>
      </c>
      <c r="E193" s="3" t="s">
        <v>743</v>
      </c>
      <c r="F193" s="1" t="s">
        <v>744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K193*174.00</f>
        <v>0</v>
      </c>
    </row>
    <row r="194" spans="1:12">
      <c r="A194" s="1"/>
      <c r="B194" s="1">
        <v>810984</v>
      </c>
      <c r="C194" s="1" t="s">
        <v>745</v>
      </c>
      <c r="D194" s="1" t="s">
        <v>746</v>
      </c>
      <c r="E194" s="3" t="s">
        <v>747</v>
      </c>
      <c r="F194" s="1" t="s">
        <v>748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K194*112.00</f>
        <v>0</v>
      </c>
    </row>
    <row r="195" spans="1:12">
      <c r="A195" s="1"/>
      <c r="B195" s="1">
        <v>810985</v>
      </c>
      <c r="C195" s="1" t="s">
        <v>749</v>
      </c>
      <c r="D195" s="1" t="s">
        <v>750</v>
      </c>
      <c r="E195" s="3" t="s">
        <v>751</v>
      </c>
      <c r="F195" s="1" t="s">
        <v>752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K195*69.00</f>
        <v>0</v>
      </c>
    </row>
    <row r="196" spans="1:12">
      <c r="A196" s="1"/>
      <c r="B196" s="1">
        <v>810986</v>
      </c>
      <c r="C196" s="1" t="s">
        <v>753</v>
      </c>
      <c r="D196" s="1" t="s">
        <v>754</v>
      </c>
      <c r="E196" s="3" t="s">
        <v>755</v>
      </c>
      <c r="F196" s="1" t="s">
        <v>752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K196*69.00</f>
        <v>0</v>
      </c>
    </row>
    <row r="197" spans="1:12">
      <c r="A197" s="1"/>
      <c r="B197" s="1">
        <v>810987</v>
      </c>
      <c r="C197" s="1" t="s">
        <v>756</v>
      </c>
      <c r="D197" s="1" t="s">
        <v>757</v>
      </c>
      <c r="E197" s="3" t="s">
        <v>758</v>
      </c>
      <c r="F197" s="1" t="s">
        <v>759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K197*43.00</f>
        <v>0</v>
      </c>
    </row>
    <row r="198" spans="1:12">
      <c r="A198" s="1"/>
      <c r="B198" s="1">
        <v>810988</v>
      </c>
      <c r="C198" s="1" t="s">
        <v>760</v>
      </c>
      <c r="D198" s="1" t="s">
        <v>761</v>
      </c>
      <c r="E198" s="3" t="s">
        <v>762</v>
      </c>
      <c r="F198" s="1" t="s">
        <v>763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K198*86.00</f>
        <v>0</v>
      </c>
    </row>
    <row r="199" spans="1:12">
      <c r="A199" s="1"/>
      <c r="B199" s="1">
        <v>810989</v>
      </c>
      <c r="C199" s="1" t="s">
        <v>764</v>
      </c>
      <c r="D199" s="1" t="s">
        <v>765</v>
      </c>
      <c r="E199" s="3" t="s">
        <v>766</v>
      </c>
      <c r="F199" s="1" t="s">
        <v>767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K199*342.00</f>
        <v>0</v>
      </c>
    </row>
    <row r="200" spans="1:12">
      <c r="A200" s="1"/>
      <c r="B200" s="1">
        <v>810990</v>
      </c>
      <c r="C200" s="1" t="s">
        <v>768</v>
      </c>
      <c r="D200" s="1" t="s">
        <v>769</v>
      </c>
      <c r="E200" s="3" t="s">
        <v>770</v>
      </c>
      <c r="F200" s="1" t="s">
        <v>771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K200*319.00</f>
        <v>0</v>
      </c>
    </row>
    <row r="201" spans="1:12">
      <c r="A201" s="1"/>
      <c r="B201" s="1">
        <v>810991</v>
      </c>
      <c r="C201" s="1" t="s">
        <v>772</v>
      </c>
      <c r="D201" s="1" t="s">
        <v>773</v>
      </c>
      <c r="E201" s="3" t="s">
        <v>774</v>
      </c>
      <c r="F201" s="1" t="s">
        <v>775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K201*56.00</f>
        <v>0</v>
      </c>
    </row>
    <row r="202" spans="1:12">
      <c r="A202" s="1"/>
      <c r="B202" s="1">
        <v>883783</v>
      </c>
      <c r="C202" s="1" t="s">
        <v>776</v>
      </c>
      <c r="D202" s="1" t="s">
        <v>777</v>
      </c>
      <c r="E202" s="3" t="s">
        <v>778</v>
      </c>
      <c r="F202" s="1" t="s">
        <v>779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K202*670.00</f>
        <v>0</v>
      </c>
    </row>
    <row r="203" spans="1:12">
      <c r="A203" s="1"/>
      <c r="B203" s="1">
        <v>883784</v>
      </c>
      <c r="C203" s="1" t="s">
        <v>780</v>
      </c>
      <c r="D203" s="1" t="s">
        <v>781</v>
      </c>
      <c r="E203" s="3" t="s">
        <v>782</v>
      </c>
      <c r="F203" s="1" t="s">
        <v>783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K203*1208.00</f>
        <v>0</v>
      </c>
    </row>
    <row r="204" spans="1:12">
      <c r="A204" s="1"/>
      <c r="B204" s="1">
        <v>883785</v>
      </c>
      <c r="C204" s="1" t="s">
        <v>784</v>
      </c>
      <c r="D204" s="1" t="s">
        <v>785</v>
      </c>
      <c r="E204" s="3" t="s">
        <v>786</v>
      </c>
      <c r="F204" s="1" t="s">
        <v>787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K204*1278.00</f>
        <v>0</v>
      </c>
    </row>
    <row r="205" spans="1:12">
      <c r="A205" s="1"/>
      <c r="B205" s="1">
        <v>883786</v>
      </c>
      <c r="C205" s="1" t="s">
        <v>788</v>
      </c>
      <c r="D205" s="1" t="s">
        <v>789</v>
      </c>
      <c r="E205" s="3" t="s">
        <v>790</v>
      </c>
      <c r="F205" s="1" t="s">
        <v>791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K205*617.00</f>
        <v>0</v>
      </c>
    </row>
    <row r="206" spans="1:12">
      <c r="A206" s="1"/>
      <c r="B206" s="1">
        <v>883787</v>
      </c>
      <c r="C206" s="1" t="s">
        <v>792</v>
      </c>
      <c r="D206" s="1" t="s">
        <v>793</v>
      </c>
      <c r="E206" s="3" t="s">
        <v>794</v>
      </c>
      <c r="F206" s="1" t="s">
        <v>795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K206*641.00</f>
        <v>0</v>
      </c>
    </row>
    <row r="207" spans="1:12">
      <c r="A207" s="1"/>
      <c r="B207" s="1">
        <v>883788</v>
      </c>
      <c r="C207" s="1" t="s">
        <v>796</v>
      </c>
      <c r="D207" s="1" t="s">
        <v>797</v>
      </c>
      <c r="E207" s="3" t="s">
        <v>798</v>
      </c>
      <c r="F207" s="1" t="s">
        <v>799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K207*1158.00</f>
        <v>0</v>
      </c>
    </row>
    <row r="208" spans="1:12">
      <c r="A208" s="1"/>
      <c r="B208" s="1">
        <v>885135</v>
      </c>
      <c r="C208" s="1" t="s">
        <v>800</v>
      </c>
      <c r="D208" s="1" t="s">
        <v>801</v>
      </c>
      <c r="E208" s="3" t="s">
        <v>802</v>
      </c>
      <c r="F208" s="1" t="s">
        <v>803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K208*318.00</f>
        <v>0</v>
      </c>
    </row>
    <row r="209" spans="1:12">
      <c r="A209" s="1"/>
      <c r="B209" s="1">
        <v>885136</v>
      </c>
      <c r="C209" s="1" t="s">
        <v>804</v>
      </c>
      <c r="D209" s="1" t="s">
        <v>805</v>
      </c>
      <c r="E209" s="3" t="s">
        <v>806</v>
      </c>
      <c r="F209" s="1" t="s">
        <v>807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K209*453.00</f>
        <v>0</v>
      </c>
    </row>
    <row r="210" spans="1:12">
      <c r="A210" s="1"/>
      <c r="B210" s="1">
        <v>885137</v>
      </c>
      <c r="C210" s="1" t="s">
        <v>808</v>
      </c>
      <c r="D210" s="1" t="s">
        <v>809</v>
      </c>
      <c r="E210" s="3" t="s">
        <v>810</v>
      </c>
      <c r="F210" s="1" t="s">
        <v>811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K210*793.00</f>
        <v>0</v>
      </c>
    </row>
    <row r="211" spans="1:12">
      <c r="A211" s="1"/>
      <c r="B211" s="1">
        <v>883983</v>
      </c>
      <c r="C211" s="1" t="s">
        <v>812</v>
      </c>
      <c r="D211" s="1" t="s">
        <v>813</v>
      </c>
      <c r="E211" s="3" t="s">
        <v>814</v>
      </c>
      <c r="F211" s="1" t="s">
        <v>815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K211*349.00</f>
        <v>0</v>
      </c>
    </row>
    <row r="212" spans="1:12">
      <c r="A212" s="1"/>
      <c r="B212" s="1">
        <v>883984</v>
      </c>
      <c r="C212" s="1" t="s">
        <v>816</v>
      </c>
      <c r="D212" s="1" t="s">
        <v>817</v>
      </c>
      <c r="E212" s="3" t="s">
        <v>818</v>
      </c>
      <c r="F212" s="1" t="s">
        <v>819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K212*512.00</f>
        <v>0</v>
      </c>
    </row>
    <row r="213" spans="1:12">
      <c r="A213" s="1"/>
      <c r="B213" s="1">
        <v>883985</v>
      </c>
      <c r="C213" s="1" t="s">
        <v>820</v>
      </c>
      <c r="D213" s="1" t="s">
        <v>821</v>
      </c>
      <c r="E213" s="3" t="s">
        <v>822</v>
      </c>
      <c r="F213" s="1" t="s">
        <v>823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K213*308.00</f>
        <v>0</v>
      </c>
    </row>
    <row r="214" spans="1:12">
      <c r="A214" s="1"/>
      <c r="B214" s="1">
        <v>883986</v>
      </c>
      <c r="C214" s="1" t="s">
        <v>824</v>
      </c>
      <c r="D214" s="1" t="s">
        <v>825</v>
      </c>
      <c r="E214" s="3" t="s">
        <v>826</v>
      </c>
      <c r="F214" s="1" t="s">
        <v>827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K214*447.00</f>
        <v>0</v>
      </c>
    </row>
    <row r="215" spans="1:12">
      <c r="A215" s="1"/>
      <c r="B215" s="1">
        <v>883987</v>
      </c>
      <c r="C215" s="1" t="s">
        <v>828</v>
      </c>
      <c r="D215" s="1" t="s">
        <v>829</v>
      </c>
      <c r="E215" s="3" t="s">
        <v>830</v>
      </c>
      <c r="F215" s="1" t="s">
        <v>831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K215*340.00</f>
        <v>0</v>
      </c>
    </row>
    <row r="216" spans="1:12">
      <c r="A216" s="1"/>
      <c r="B216" s="1">
        <v>883988</v>
      </c>
      <c r="C216" s="1" t="s">
        <v>832</v>
      </c>
      <c r="D216" s="1" t="s">
        <v>833</v>
      </c>
      <c r="E216" s="3" t="s">
        <v>834</v>
      </c>
      <c r="F216" s="1" t="s">
        <v>835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K216*498.00</f>
        <v>0</v>
      </c>
    </row>
    <row r="217" spans="1:12">
      <c r="A217" s="1"/>
      <c r="B217" s="1">
        <v>884153</v>
      </c>
      <c r="C217" s="1" t="s">
        <v>836</v>
      </c>
      <c r="D217" s="1" t="s">
        <v>837</v>
      </c>
      <c r="E217" s="3" t="s">
        <v>838</v>
      </c>
      <c r="F217" s="1" t="s">
        <v>839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K217*386.00</f>
        <v>0</v>
      </c>
    </row>
    <row r="218" spans="1:12">
      <c r="A218" s="1"/>
      <c r="B218" s="1">
        <v>883989</v>
      </c>
      <c r="C218" s="1" t="s">
        <v>840</v>
      </c>
      <c r="D218" s="1" t="s">
        <v>841</v>
      </c>
      <c r="E218" s="3" t="s">
        <v>842</v>
      </c>
      <c r="F218" s="1" t="s">
        <v>843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K218*596.00</f>
        <v>0</v>
      </c>
    </row>
    <row r="219" spans="1:12">
      <c r="A219" s="1"/>
      <c r="B219" s="1">
        <v>883990</v>
      </c>
      <c r="C219" s="1" t="s">
        <v>844</v>
      </c>
      <c r="D219" s="1" t="s">
        <v>845</v>
      </c>
      <c r="E219" s="3" t="s">
        <v>846</v>
      </c>
      <c r="F219" s="1" t="s">
        <v>847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K219*344.00</f>
        <v>0</v>
      </c>
    </row>
    <row r="220" spans="1:12">
      <c r="A220" s="1"/>
      <c r="B220" s="1">
        <v>833016</v>
      </c>
      <c r="C220" s="1" t="s">
        <v>848</v>
      </c>
      <c r="D220" s="1" t="s">
        <v>849</v>
      </c>
      <c r="E220" s="3" t="s">
        <v>850</v>
      </c>
      <c r="F220" s="1" t="s">
        <v>851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K220*2015.00</f>
        <v>0</v>
      </c>
    </row>
    <row r="221" spans="1:12">
      <c r="A221" s="1"/>
      <c r="B221" s="1">
        <v>837260</v>
      </c>
      <c r="C221" s="1" t="s">
        <v>852</v>
      </c>
      <c r="D221" s="1" t="s">
        <v>853</v>
      </c>
      <c r="E221" s="3" t="s">
        <v>854</v>
      </c>
      <c r="F221" s="1" t="s">
        <v>855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K221*240.00</f>
        <v>0</v>
      </c>
    </row>
    <row r="222" spans="1:12">
      <c r="A222" s="1"/>
      <c r="B222" s="1">
        <v>837261</v>
      </c>
      <c r="C222" s="1" t="s">
        <v>856</v>
      </c>
      <c r="D222" s="1" t="s">
        <v>857</v>
      </c>
      <c r="E222" s="3" t="s">
        <v>858</v>
      </c>
      <c r="F222" s="1" t="s">
        <v>859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K222*339.00</f>
        <v>0</v>
      </c>
    </row>
    <row r="223" spans="1:12">
      <c r="A223" s="1"/>
      <c r="B223" s="1">
        <v>837262</v>
      </c>
      <c r="C223" s="1" t="s">
        <v>860</v>
      </c>
      <c r="D223" s="1" t="s">
        <v>861</v>
      </c>
      <c r="E223" s="3" t="s">
        <v>862</v>
      </c>
      <c r="F223" s="1" t="s">
        <v>863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K223*267.00</f>
        <v>0</v>
      </c>
    </row>
    <row r="224" spans="1:12">
      <c r="A224" s="1"/>
      <c r="B224" s="1">
        <v>837263</v>
      </c>
      <c r="C224" s="1" t="s">
        <v>864</v>
      </c>
      <c r="D224" s="1" t="s">
        <v>865</v>
      </c>
      <c r="E224" s="3" t="s">
        <v>866</v>
      </c>
      <c r="F224" s="1" t="s">
        <v>867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K224*383.00</f>
        <v>0</v>
      </c>
    </row>
    <row r="225" spans="1:12">
      <c r="A225" s="1"/>
      <c r="B225" s="1">
        <v>837264</v>
      </c>
      <c r="C225" s="1" t="s">
        <v>868</v>
      </c>
      <c r="D225" s="1" t="s">
        <v>869</v>
      </c>
      <c r="E225" s="3" t="s">
        <v>870</v>
      </c>
      <c r="F225" s="1" t="s">
        <v>871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K225*681.00</f>
        <v>0</v>
      </c>
    </row>
    <row r="226" spans="1:12">
      <c r="A226" s="1"/>
      <c r="B226" s="1">
        <v>837265</v>
      </c>
      <c r="C226" s="1" t="s">
        <v>872</v>
      </c>
      <c r="D226" s="1" t="s">
        <v>873</v>
      </c>
      <c r="E226" s="3" t="s">
        <v>874</v>
      </c>
      <c r="F226" s="1" t="s">
        <v>875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K226*300.00</f>
        <v>0</v>
      </c>
    </row>
    <row r="227" spans="1:12">
      <c r="A227" s="1"/>
      <c r="B227" s="1">
        <v>837266</v>
      </c>
      <c r="C227" s="1" t="s">
        <v>876</v>
      </c>
      <c r="D227" s="1" t="s">
        <v>877</v>
      </c>
      <c r="E227" s="3" t="s">
        <v>878</v>
      </c>
      <c r="F227" s="1" t="s">
        <v>879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K227*436.00</f>
        <v>0</v>
      </c>
    </row>
    <row r="228" spans="1:12">
      <c r="A228" s="1"/>
      <c r="B228" s="1">
        <v>837267</v>
      </c>
      <c r="C228" s="1" t="s">
        <v>880</v>
      </c>
      <c r="D228" s="1" t="s">
        <v>881</v>
      </c>
      <c r="E228" s="3" t="s">
        <v>882</v>
      </c>
      <c r="F228" s="1" t="s">
        <v>883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K228*324.00</f>
        <v>0</v>
      </c>
    </row>
    <row r="229" spans="1:12">
      <c r="A229" s="1"/>
      <c r="B229" s="1">
        <v>837268</v>
      </c>
      <c r="C229" s="1" t="s">
        <v>884</v>
      </c>
      <c r="D229" s="1" t="s">
        <v>885</v>
      </c>
      <c r="E229" s="3" t="s">
        <v>886</v>
      </c>
      <c r="F229" s="1" t="s">
        <v>887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K229*473.00</f>
        <v>0</v>
      </c>
    </row>
    <row r="230" spans="1:12">
      <c r="A230" s="1"/>
      <c r="B230" s="1">
        <v>837882</v>
      </c>
      <c r="C230" s="1" t="s">
        <v>888</v>
      </c>
      <c r="D230" s="1" t="s">
        <v>889</v>
      </c>
      <c r="E230" s="3" t="s">
        <v>890</v>
      </c>
      <c r="F230" s="1" t="s">
        <v>891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K230*607.00</f>
        <v>0</v>
      </c>
    </row>
    <row r="231" spans="1:12">
      <c r="A231" s="1"/>
      <c r="B231" s="1">
        <v>837883</v>
      </c>
      <c r="C231" s="1" t="s">
        <v>892</v>
      </c>
      <c r="D231" s="1" t="s">
        <v>893</v>
      </c>
      <c r="E231" s="3" t="s">
        <v>894</v>
      </c>
      <c r="F231" s="1" t="s">
        <v>895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K231*294.00</f>
        <v>0</v>
      </c>
    </row>
    <row r="232" spans="1:12">
      <c r="A232" s="1"/>
      <c r="B232" s="1">
        <v>837884</v>
      </c>
      <c r="C232" s="1" t="s">
        <v>896</v>
      </c>
      <c r="D232" s="1" t="s">
        <v>897</v>
      </c>
      <c r="E232" s="3" t="s">
        <v>898</v>
      </c>
      <c r="F232" s="1" t="s">
        <v>899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K232*582.00</f>
        <v>0</v>
      </c>
    </row>
    <row r="233" spans="1:12">
      <c r="A233" s="1"/>
      <c r="B233" s="1">
        <v>837885</v>
      </c>
      <c r="C233" s="1" t="s">
        <v>900</v>
      </c>
      <c r="D233" s="1" t="s">
        <v>901</v>
      </c>
      <c r="E233" s="3" t="s">
        <v>902</v>
      </c>
      <c r="F233" s="1" t="s">
        <v>903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K233*335.00</f>
        <v>0</v>
      </c>
    </row>
    <row r="234" spans="1:12">
      <c r="A234" s="1"/>
      <c r="B234" s="1">
        <v>810787</v>
      </c>
      <c r="C234" s="1" t="s">
        <v>904</v>
      </c>
      <c r="D234" s="1" t="s">
        <v>905</v>
      </c>
      <c r="E234" s="3" t="s">
        <v>906</v>
      </c>
      <c r="F234" s="1" t="s">
        <v>907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K234*347.05</f>
        <v>0</v>
      </c>
    </row>
    <row r="235" spans="1:12">
      <c r="A235" s="1"/>
      <c r="B235" s="1">
        <v>810788</v>
      </c>
      <c r="C235" s="1" t="s">
        <v>908</v>
      </c>
      <c r="D235" s="1" t="s">
        <v>909</v>
      </c>
      <c r="E235" s="3" t="s">
        <v>910</v>
      </c>
      <c r="F235" s="1" t="s">
        <v>911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K235*294.10</f>
        <v>0</v>
      </c>
    </row>
    <row r="236" spans="1:12">
      <c r="A236" s="1"/>
      <c r="B236" s="1">
        <v>825090</v>
      </c>
      <c r="C236" s="1" t="s">
        <v>912</v>
      </c>
      <c r="D236" s="1" t="s">
        <v>913</v>
      </c>
      <c r="E236" s="3" t="s">
        <v>914</v>
      </c>
      <c r="F236" s="1" t="s">
        <v>915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K236*302.60</f>
        <v>0</v>
      </c>
    </row>
    <row r="237" spans="1:12">
      <c r="A237" s="1"/>
      <c r="B237" s="1">
        <v>825089</v>
      </c>
      <c r="C237" s="1" t="s">
        <v>916</v>
      </c>
      <c r="D237" s="1" t="s">
        <v>917</v>
      </c>
      <c r="E237" s="3" t="s">
        <v>918</v>
      </c>
      <c r="F237" s="1" t="s">
        <v>919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K237*50.86</f>
        <v>0</v>
      </c>
    </row>
    <row r="238" spans="1:12">
      <c r="A238" s="1"/>
      <c r="B238" s="1">
        <v>825088</v>
      </c>
      <c r="C238" s="1" t="s">
        <v>920</v>
      </c>
      <c r="D238" s="1" t="s">
        <v>921</v>
      </c>
      <c r="E238" s="3" t="s">
        <v>922</v>
      </c>
      <c r="F238" s="1" t="s">
        <v>919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K238*50.86</f>
        <v>0</v>
      </c>
    </row>
    <row r="239" spans="1:12">
      <c r="A239" s="1"/>
      <c r="B239" s="1">
        <v>824564</v>
      </c>
      <c r="C239" s="1" t="s">
        <v>923</v>
      </c>
      <c r="D239" s="1" t="s">
        <v>924</v>
      </c>
      <c r="E239" s="3" t="s">
        <v>925</v>
      </c>
      <c r="F239" s="1" t="s">
        <v>926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K239*51.26</f>
        <v>0</v>
      </c>
    </row>
    <row r="240" spans="1:12">
      <c r="A240" s="1"/>
      <c r="B240" s="1">
        <v>825170</v>
      </c>
      <c r="C240" s="1" t="s">
        <v>927</v>
      </c>
      <c r="D240" s="1" t="s">
        <v>928</v>
      </c>
      <c r="E240" s="3" t="s">
        <v>929</v>
      </c>
      <c r="F240" s="1" t="s">
        <v>930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K240*316.20</f>
        <v>0</v>
      </c>
    </row>
    <row r="241" spans="1:12">
      <c r="A241" s="1"/>
      <c r="B241" s="1">
        <v>828270</v>
      </c>
      <c r="C241" s="1" t="s">
        <v>931</v>
      </c>
      <c r="D241" s="1">
        <v>554751</v>
      </c>
      <c r="E241" s="3" t="s">
        <v>932</v>
      </c>
      <c r="F241" s="1" t="s">
        <v>933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K241*158.14</f>
        <v>0</v>
      </c>
    </row>
    <row r="242" spans="1:12">
      <c r="A242" s="1"/>
      <c r="B242" s="1">
        <v>828272</v>
      </c>
      <c r="C242" s="1" t="s">
        <v>934</v>
      </c>
      <c r="D242" s="1">
        <v>554155</v>
      </c>
      <c r="E242" s="3" t="s">
        <v>935</v>
      </c>
      <c r="F242" s="1" t="s">
        <v>936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K242*225.82</f>
        <v>0</v>
      </c>
    </row>
    <row r="243" spans="1:12">
      <c r="A243" s="1"/>
      <c r="B243" s="1">
        <v>882508</v>
      </c>
      <c r="C243" s="1" t="s">
        <v>937</v>
      </c>
      <c r="D243" s="1"/>
      <c r="E243" s="3" t="s">
        <v>938</v>
      </c>
      <c r="F243" s="1" t="s">
        <v>939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K243*259.25</f>
        <v>0</v>
      </c>
    </row>
    <row r="244" spans="1:12">
      <c r="A244" s="1"/>
      <c r="B244" s="1">
        <v>810791</v>
      </c>
      <c r="C244" s="1" t="s">
        <v>940</v>
      </c>
      <c r="D244" s="1" t="s">
        <v>941</v>
      </c>
      <c r="E244" s="3" t="s">
        <v>942</v>
      </c>
      <c r="F244" s="1" t="s">
        <v>943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K244*302.58</f>
        <v>0</v>
      </c>
    </row>
    <row r="245" spans="1:12">
      <c r="A245" s="1"/>
      <c r="B245" s="1">
        <v>810792</v>
      </c>
      <c r="C245" s="1" t="s">
        <v>944</v>
      </c>
      <c r="D245" s="1" t="s">
        <v>945</v>
      </c>
      <c r="E245" s="3" t="s">
        <v>946</v>
      </c>
      <c r="F245" s="1" t="s">
        <v>947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K245*417.24</f>
        <v>0</v>
      </c>
    </row>
    <row r="246" spans="1:12">
      <c r="A246" s="1"/>
      <c r="B246" s="1">
        <v>810793</v>
      </c>
      <c r="C246" s="1" t="s">
        <v>948</v>
      </c>
      <c r="D246" s="1" t="s">
        <v>949</v>
      </c>
      <c r="E246" s="3" t="s">
        <v>950</v>
      </c>
      <c r="F246" s="1" t="s">
        <v>951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K246*691.15</f>
        <v>0</v>
      </c>
    </row>
    <row r="247" spans="1:12">
      <c r="A247" s="1"/>
      <c r="B247" s="1">
        <v>810794</v>
      </c>
      <c r="C247" s="1" t="s">
        <v>952</v>
      </c>
      <c r="D247" s="1" t="s">
        <v>953</v>
      </c>
      <c r="E247" s="3" t="s">
        <v>954</v>
      </c>
      <c r="F247" s="1" t="s">
        <v>955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K247*767.59</f>
        <v>0</v>
      </c>
    </row>
    <row r="248" spans="1:12">
      <c r="A248" s="1"/>
      <c r="B248" s="1">
        <v>810795</v>
      </c>
      <c r="C248" s="1" t="s">
        <v>956</v>
      </c>
      <c r="D248" s="1" t="s">
        <v>957</v>
      </c>
      <c r="E248" s="3" t="s">
        <v>958</v>
      </c>
      <c r="F248" s="1" t="s">
        <v>959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K248*1506.51</f>
        <v>0</v>
      </c>
    </row>
    <row r="249" spans="1:12">
      <c r="A249" s="1"/>
      <c r="B249" s="1">
        <v>810796</v>
      </c>
      <c r="C249" s="1" t="s">
        <v>960</v>
      </c>
      <c r="D249" s="1" t="s">
        <v>961</v>
      </c>
      <c r="E249" s="3" t="s">
        <v>962</v>
      </c>
      <c r="F249" s="1" t="s">
        <v>963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K249*1681.68</f>
        <v>0</v>
      </c>
    </row>
    <row r="250" spans="1:12">
      <c r="A250" s="1"/>
      <c r="B250" s="1">
        <v>810992</v>
      </c>
      <c r="C250" s="1" t="s">
        <v>964</v>
      </c>
      <c r="D250" s="1" t="s">
        <v>965</v>
      </c>
      <c r="E250" s="3" t="s">
        <v>966</v>
      </c>
      <c r="F250" s="1" t="s">
        <v>967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K250*415.64</f>
        <v>0</v>
      </c>
    </row>
    <row r="251" spans="1:12">
      <c r="A251" s="1"/>
      <c r="B251" s="1">
        <v>810993</v>
      </c>
      <c r="C251" s="1" t="s">
        <v>968</v>
      </c>
      <c r="D251" s="1" t="s">
        <v>969</v>
      </c>
      <c r="E251" s="3" t="s">
        <v>970</v>
      </c>
      <c r="F251" s="1" t="s">
        <v>971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K251*606.74</f>
        <v>0</v>
      </c>
    </row>
    <row r="252" spans="1:12">
      <c r="A252" s="1"/>
      <c r="B252" s="1">
        <v>810994</v>
      </c>
      <c r="C252" s="1" t="s">
        <v>972</v>
      </c>
      <c r="D252" s="1" t="s">
        <v>973</v>
      </c>
      <c r="E252" s="3" t="s">
        <v>974</v>
      </c>
      <c r="F252" s="1" t="s">
        <v>975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K252*944.35</f>
        <v>0</v>
      </c>
    </row>
    <row r="253" spans="1:12">
      <c r="A253" s="1"/>
      <c r="B253" s="1">
        <v>810995</v>
      </c>
      <c r="C253" s="1" t="s">
        <v>976</v>
      </c>
      <c r="D253" s="1" t="s">
        <v>977</v>
      </c>
      <c r="E253" s="3" t="s">
        <v>978</v>
      </c>
      <c r="F253" s="1" t="s">
        <v>979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K253*1544.73</f>
        <v>0</v>
      </c>
    </row>
    <row r="254" spans="1:12">
      <c r="A254" s="1"/>
      <c r="B254" s="1">
        <v>810996</v>
      </c>
      <c r="C254" s="1" t="s">
        <v>980</v>
      </c>
      <c r="D254" s="1" t="s">
        <v>981</v>
      </c>
      <c r="E254" s="3" t="s">
        <v>982</v>
      </c>
      <c r="F254" s="1" t="s">
        <v>983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K254*2329.83</f>
        <v>0</v>
      </c>
    </row>
    <row r="255" spans="1:12">
      <c r="A255" s="1"/>
      <c r="B255" s="1">
        <v>810997</v>
      </c>
      <c r="C255" s="1" t="s">
        <v>984</v>
      </c>
      <c r="D255" s="1" t="s">
        <v>985</v>
      </c>
      <c r="E255" s="3" t="s">
        <v>986</v>
      </c>
      <c r="F255" s="1" t="s">
        <v>987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K255*3716.90</f>
        <v>0</v>
      </c>
    </row>
    <row r="256" spans="1:12">
      <c r="A256" s="1"/>
      <c r="B256" s="1">
        <v>810998</v>
      </c>
      <c r="C256" s="1" t="s">
        <v>988</v>
      </c>
      <c r="D256" s="1" t="s">
        <v>989</v>
      </c>
      <c r="E256" s="3" t="s">
        <v>990</v>
      </c>
      <c r="F256" s="1" t="s">
        <v>991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K256*437.94</f>
        <v>0</v>
      </c>
    </row>
    <row r="257" spans="1:12">
      <c r="A257" s="1"/>
      <c r="B257" s="1">
        <v>810999</v>
      </c>
      <c r="C257" s="1" t="s">
        <v>992</v>
      </c>
      <c r="D257" s="1" t="s">
        <v>993</v>
      </c>
      <c r="E257" s="3" t="s">
        <v>994</v>
      </c>
      <c r="F257" s="1" t="s">
        <v>995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K257*651.33</f>
        <v>0</v>
      </c>
    </row>
    <row r="258" spans="1:12">
      <c r="A258" s="1"/>
      <c r="B258" s="1">
        <v>811000</v>
      </c>
      <c r="C258" s="1" t="s">
        <v>996</v>
      </c>
      <c r="D258" s="1" t="s">
        <v>997</v>
      </c>
      <c r="E258" s="3" t="s">
        <v>998</v>
      </c>
      <c r="F258" s="1" t="s">
        <v>999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K258*1031.94</f>
        <v>0</v>
      </c>
    </row>
    <row r="259" spans="1:12">
      <c r="A259" s="1"/>
      <c r="B259" s="1">
        <v>811001</v>
      </c>
      <c r="C259" s="1" t="s">
        <v>1000</v>
      </c>
      <c r="D259" s="1" t="s">
        <v>1001</v>
      </c>
      <c r="E259" s="3" t="s">
        <v>1002</v>
      </c>
      <c r="F259" s="1" t="s">
        <v>1003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K259*1616.39</f>
        <v>0</v>
      </c>
    </row>
    <row r="260" spans="1:12">
      <c r="A260" s="1"/>
      <c r="B260" s="1">
        <v>811002</v>
      </c>
      <c r="C260" s="1" t="s">
        <v>1004</v>
      </c>
      <c r="D260" s="1" t="s">
        <v>1005</v>
      </c>
      <c r="E260" s="3" t="s">
        <v>1006</v>
      </c>
      <c r="F260" s="1" t="s">
        <v>1007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K260*2568.70</f>
        <v>0</v>
      </c>
    </row>
    <row r="261" spans="1:12">
      <c r="A261" s="1"/>
      <c r="B261" s="1">
        <v>811003</v>
      </c>
      <c r="C261" s="1" t="s">
        <v>1008</v>
      </c>
      <c r="D261" s="1" t="s">
        <v>1009</v>
      </c>
      <c r="E261" s="3" t="s">
        <v>1010</v>
      </c>
      <c r="F261" s="1" t="s">
        <v>1011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K261*3839.52</f>
        <v>0</v>
      </c>
    </row>
    <row r="262" spans="1:12">
      <c r="A262" s="1"/>
      <c r="B262" s="1">
        <v>811004</v>
      </c>
      <c r="C262" s="1" t="s">
        <v>1012</v>
      </c>
      <c r="D262" s="1" t="s">
        <v>1013</v>
      </c>
      <c r="E262" s="3" t="s">
        <v>1014</v>
      </c>
      <c r="F262" s="1" t="s">
        <v>1015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K262*398.13</f>
        <v>0</v>
      </c>
    </row>
    <row r="263" spans="1:12">
      <c r="A263" s="1"/>
      <c r="B263" s="1">
        <v>811005</v>
      </c>
      <c r="C263" s="1" t="s">
        <v>1016</v>
      </c>
      <c r="D263" s="1" t="s">
        <v>1017</v>
      </c>
      <c r="E263" s="3" t="s">
        <v>1018</v>
      </c>
      <c r="F263" s="1" t="s">
        <v>496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K263*632.22</f>
        <v>0</v>
      </c>
    </row>
    <row r="264" spans="1:12">
      <c r="A264" s="1"/>
      <c r="B264" s="1">
        <v>811006</v>
      </c>
      <c r="C264" s="1" t="s">
        <v>1019</v>
      </c>
      <c r="D264" s="1" t="s">
        <v>1020</v>
      </c>
      <c r="E264" s="3" t="s">
        <v>1021</v>
      </c>
      <c r="F264" s="1" t="s">
        <v>1022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K264*960.28</f>
        <v>0</v>
      </c>
    </row>
    <row r="265" spans="1:12">
      <c r="A265" s="1"/>
      <c r="B265" s="1">
        <v>811007</v>
      </c>
      <c r="C265" s="1" t="s">
        <v>1023</v>
      </c>
      <c r="D265" s="1" t="s">
        <v>1024</v>
      </c>
      <c r="E265" s="3" t="s">
        <v>1025</v>
      </c>
      <c r="F265" s="1" t="s">
        <v>1026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K265*433.16</f>
        <v>0</v>
      </c>
    </row>
    <row r="266" spans="1:12">
      <c r="A266" s="1"/>
      <c r="B266" s="1">
        <v>811008</v>
      </c>
      <c r="C266" s="1" t="s">
        <v>1027</v>
      </c>
      <c r="D266" s="1" t="s">
        <v>1028</v>
      </c>
      <c r="E266" s="3" t="s">
        <v>1029</v>
      </c>
      <c r="F266" s="1" t="s">
        <v>512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K266*657.70</f>
        <v>0</v>
      </c>
    </row>
    <row r="267" spans="1:12">
      <c r="A267" s="1"/>
      <c r="B267" s="1">
        <v>811009</v>
      </c>
      <c r="C267" s="1" t="s">
        <v>1030</v>
      </c>
      <c r="D267" s="1" t="s">
        <v>1031</v>
      </c>
      <c r="E267" s="3" t="s">
        <v>1032</v>
      </c>
      <c r="F267" s="1" t="s">
        <v>1033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K267*1027.16</f>
        <v>0</v>
      </c>
    </row>
    <row r="268" spans="1:12">
      <c r="A268" s="1"/>
      <c r="B268" s="1">
        <v>811010</v>
      </c>
      <c r="C268" s="1" t="s">
        <v>1034</v>
      </c>
      <c r="D268" s="1" t="s">
        <v>1035</v>
      </c>
      <c r="E268" s="3" t="s">
        <v>1036</v>
      </c>
      <c r="F268" s="1" t="s">
        <v>1037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K268*444.31</f>
        <v>0</v>
      </c>
    </row>
    <row r="269" spans="1:12">
      <c r="A269" s="1"/>
      <c r="B269" s="1">
        <v>811011</v>
      </c>
      <c r="C269" s="1" t="s">
        <v>1038</v>
      </c>
      <c r="D269" s="1" t="s">
        <v>1039</v>
      </c>
      <c r="E269" s="3" t="s">
        <v>1040</v>
      </c>
      <c r="F269" s="1" t="s">
        <v>1041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K269*643.37</f>
        <v>0</v>
      </c>
    </row>
    <row r="270" spans="1:12">
      <c r="A270" s="1"/>
      <c r="B270" s="1">
        <v>811012</v>
      </c>
      <c r="C270" s="1" t="s">
        <v>1042</v>
      </c>
      <c r="D270" s="1" t="s">
        <v>1043</v>
      </c>
      <c r="E270" s="3" t="s">
        <v>1044</v>
      </c>
      <c r="F270" s="1" t="s">
        <v>1045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K270*538.27</f>
        <v>0</v>
      </c>
    </row>
    <row r="271" spans="1:12">
      <c r="A271" s="1"/>
      <c r="B271" s="1">
        <v>811013</v>
      </c>
      <c r="C271" s="1" t="s">
        <v>1046</v>
      </c>
      <c r="D271" s="1" t="s">
        <v>1047</v>
      </c>
      <c r="E271" s="3" t="s">
        <v>1048</v>
      </c>
      <c r="F271" s="1" t="s">
        <v>1049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K271*820.14</f>
        <v>0</v>
      </c>
    </row>
    <row r="272" spans="1:12">
      <c r="A272" s="1"/>
      <c r="B272" s="1">
        <v>811014</v>
      </c>
      <c r="C272" s="1" t="s">
        <v>1050</v>
      </c>
      <c r="D272" s="1" t="s">
        <v>1051</v>
      </c>
      <c r="E272" s="3" t="s">
        <v>1052</v>
      </c>
      <c r="F272" s="1" t="s">
        <v>1053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K272*1320.18</f>
        <v>0</v>
      </c>
    </row>
    <row r="273" spans="1:12">
      <c r="A273" s="1"/>
      <c r="B273" s="1">
        <v>811015</v>
      </c>
      <c r="C273" s="1" t="s">
        <v>1054</v>
      </c>
      <c r="D273" s="1" t="s">
        <v>1055</v>
      </c>
      <c r="E273" s="3" t="s">
        <v>1056</v>
      </c>
      <c r="F273" s="1" t="s">
        <v>1057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K273*2186.50</f>
        <v>0</v>
      </c>
    </row>
    <row r="274" spans="1:12">
      <c r="A274" s="1"/>
      <c r="B274" s="1">
        <v>811016</v>
      </c>
      <c r="C274" s="1" t="s">
        <v>1058</v>
      </c>
      <c r="D274" s="1" t="s">
        <v>1059</v>
      </c>
      <c r="E274" s="3" t="s">
        <v>1060</v>
      </c>
      <c r="F274" s="1" t="s">
        <v>1061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K274*528.71</f>
        <v>0</v>
      </c>
    </row>
    <row r="275" spans="1:12">
      <c r="A275" s="1"/>
      <c r="B275" s="1">
        <v>811017</v>
      </c>
      <c r="C275" s="1" t="s">
        <v>1062</v>
      </c>
      <c r="D275" s="1" t="s">
        <v>1063</v>
      </c>
      <c r="E275" s="3" t="s">
        <v>1064</v>
      </c>
      <c r="F275" s="1" t="s">
        <v>1065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K275*896.58</f>
        <v>0</v>
      </c>
    </row>
    <row r="276" spans="1:12">
      <c r="A276" s="1"/>
      <c r="B276" s="1">
        <v>828532</v>
      </c>
      <c r="C276" s="1" t="s">
        <v>1066</v>
      </c>
      <c r="D276" s="1" t="s">
        <v>1067</v>
      </c>
      <c r="E276" s="3" t="s">
        <v>1068</v>
      </c>
      <c r="F276" s="1" t="s">
        <v>1069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K276*1425.29</f>
        <v>0</v>
      </c>
    </row>
    <row r="277" spans="1:12">
      <c r="A277" s="1"/>
      <c r="B277" s="1">
        <v>823083</v>
      </c>
      <c r="C277" s="1" t="s">
        <v>1070</v>
      </c>
      <c r="D277" s="1" t="s">
        <v>1071</v>
      </c>
      <c r="E277" s="3" t="s">
        <v>1072</v>
      </c>
      <c r="F277" s="1" t="s">
        <v>1073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K277*574.89</f>
        <v>0</v>
      </c>
    </row>
    <row r="278" spans="1:12">
      <c r="A278" s="1"/>
      <c r="B278" s="1">
        <v>823116</v>
      </c>
      <c r="C278" s="1" t="s">
        <v>1074</v>
      </c>
      <c r="D278" s="1" t="s">
        <v>1075</v>
      </c>
      <c r="E278" s="3" t="s">
        <v>1076</v>
      </c>
      <c r="F278" s="1" t="s">
        <v>1077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K278*861.54</f>
        <v>0</v>
      </c>
    </row>
    <row r="279" spans="1:12">
      <c r="A279" s="1"/>
      <c r="B279" s="1">
        <v>823089</v>
      </c>
      <c r="C279" s="1" t="s">
        <v>1078</v>
      </c>
      <c r="D279" s="1" t="s">
        <v>1079</v>
      </c>
      <c r="E279" s="3" t="s">
        <v>1080</v>
      </c>
      <c r="F279" s="1" t="s">
        <v>1081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K279*1383.88</f>
        <v>0</v>
      </c>
    </row>
    <row r="280" spans="1:12">
      <c r="A280" s="1"/>
      <c r="B280" s="1">
        <v>823084</v>
      </c>
      <c r="C280" s="1" t="s">
        <v>1082</v>
      </c>
      <c r="D280" s="1" t="s">
        <v>1083</v>
      </c>
      <c r="E280" s="3" t="s">
        <v>1084</v>
      </c>
      <c r="F280" s="1" t="s">
        <v>1045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K280*538.27</f>
        <v>0</v>
      </c>
    </row>
    <row r="281" spans="1:12">
      <c r="A281" s="1"/>
      <c r="B281" s="1">
        <v>823090</v>
      </c>
      <c r="C281" s="1" t="s">
        <v>1085</v>
      </c>
      <c r="D281" s="1" t="s">
        <v>1086</v>
      </c>
      <c r="E281" s="3" t="s">
        <v>1087</v>
      </c>
      <c r="F281" s="1" t="s">
        <v>1049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K281*820.14</f>
        <v>0</v>
      </c>
    </row>
    <row r="282" spans="1:12">
      <c r="A282" s="1"/>
      <c r="B282" s="1">
        <v>823117</v>
      </c>
      <c r="C282" s="1" t="s">
        <v>1088</v>
      </c>
      <c r="D282" s="1" t="s">
        <v>1089</v>
      </c>
      <c r="E282" s="3" t="s">
        <v>1090</v>
      </c>
      <c r="F282" s="1" t="s">
        <v>1053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K282*1320.18</f>
        <v>0</v>
      </c>
    </row>
    <row r="283" spans="1:12">
      <c r="A283" s="1"/>
      <c r="B283" s="1">
        <v>824567</v>
      </c>
      <c r="C283" s="1" t="s">
        <v>1091</v>
      </c>
      <c r="D283" s="1" t="s">
        <v>1092</v>
      </c>
      <c r="E283" s="3" t="s">
        <v>1093</v>
      </c>
      <c r="F283" s="1" t="s">
        <v>1045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K283*538.27</f>
        <v>0</v>
      </c>
    </row>
    <row r="284" spans="1:12">
      <c r="A284" s="1"/>
      <c r="B284" s="1">
        <v>824568</v>
      </c>
      <c r="C284" s="1" t="s">
        <v>1094</v>
      </c>
      <c r="D284" s="1" t="s">
        <v>1095</v>
      </c>
      <c r="E284" s="3" t="s">
        <v>1096</v>
      </c>
      <c r="F284" s="1" t="s">
        <v>1097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K284*799.44</f>
        <v>0</v>
      </c>
    </row>
    <row r="285" spans="1:12">
      <c r="A285" s="1"/>
      <c r="B285" s="1">
        <v>824569</v>
      </c>
      <c r="C285" s="1" t="s">
        <v>1098</v>
      </c>
      <c r="D285" s="1" t="s">
        <v>1099</v>
      </c>
      <c r="E285" s="3" t="s">
        <v>1100</v>
      </c>
      <c r="F285" s="1" t="s">
        <v>1101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K285*525.53</f>
        <v>0</v>
      </c>
    </row>
    <row r="286" spans="1:12">
      <c r="A286" s="1"/>
      <c r="B286" s="1">
        <v>824570</v>
      </c>
      <c r="C286" s="1" t="s">
        <v>1102</v>
      </c>
      <c r="D286" s="1" t="s">
        <v>1103</v>
      </c>
      <c r="E286" s="3" t="s">
        <v>1104</v>
      </c>
      <c r="F286" s="1" t="s">
        <v>1105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K286*781.92</f>
        <v>0</v>
      </c>
    </row>
    <row r="287" spans="1:12">
      <c r="A287" s="1"/>
      <c r="B287" s="1">
        <v>824571</v>
      </c>
      <c r="C287" s="1" t="s">
        <v>1106</v>
      </c>
      <c r="D287" s="1" t="s">
        <v>1107</v>
      </c>
      <c r="E287" s="3" t="s">
        <v>1108</v>
      </c>
      <c r="F287" s="1" t="s">
        <v>1109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K287*660.89</f>
        <v>0</v>
      </c>
    </row>
    <row r="288" spans="1:12">
      <c r="A288" s="1"/>
      <c r="B288" s="1">
        <v>824572</v>
      </c>
      <c r="C288" s="1" t="s">
        <v>1110</v>
      </c>
      <c r="D288" s="1" t="s">
        <v>1111</v>
      </c>
      <c r="E288" s="3" t="s">
        <v>1112</v>
      </c>
      <c r="F288" s="1" t="s">
        <v>1113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K288*883.84</f>
        <v>0</v>
      </c>
    </row>
    <row r="289" spans="1:12">
      <c r="A289" s="1"/>
      <c r="B289" s="1">
        <v>824573</v>
      </c>
      <c r="C289" s="1" t="s">
        <v>1114</v>
      </c>
      <c r="D289" s="1" t="s">
        <v>1115</v>
      </c>
      <c r="E289" s="3" t="s">
        <v>1116</v>
      </c>
      <c r="F289" s="1" t="s">
        <v>1117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K289*1399.81</f>
        <v>0</v>
      </c>
    </row>
    <row r="290" spans="1:12">
      <c r="A290" s="1"/>
      <c r="B290" s="1">
        <v>826540</v>
      </c>
      <c r="C290" s="1" t="s">
        <v>1118</v>
      </c>
      <c r="D290" s="1" t="s">
        <v>1119</v>
      </c>
      <c r="E290" s="3" t="s">
        <v>1120</v>
      </c>
      <c r="F290" s="1" t="s">
        <v>1121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K290*605.15</f>
        <v>0</v>
      </c>
    </row>
    <row r="291" spans="1:12">
      <c r="A291" s="1"/>
      <c r="B291" s="1">
        <v>826541</v>
      </c>
      <c r="C291" s="1" t="s">
        <v>1122</v>
      </c>
      <c r="D291" s="1" t="s">
        <v>1123</v>
      </c>
      <c r="E291" s="3" t="s">
        <v>1124</v>
      </c>
      <c r="F291" s="1" t="s">
        <v>1125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K291*1487.40</f>
        <v>0</v>
      </c>
    </row>
    <row r="292" spans="1:12">
      <c r="A292" s="1"/>
      <c r="B292" s="1">
        <v>826542</v>
      </c>
      <c r="C292" s="1" t="s">
        <v>1126</v>
      </c>
      <c r="D292" s="1" t="s">
        <v>1127</v>
      </c>
      <c r="E292" s="3" t="s">
        <v>1128</v>
      </c>
      <c r="F292" s="1" t="s">
        <v>1129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K292*558.97</f>
        <v>0</v>
      </c>
    </row>
    <row r="293" spans="1:12">
      <c r="A293" s="1"/>
      <c r="B293" s="1">
        <v>826543</v>
      </c>
      <c r="C293" s="1" t="s">
        <v>1130</v>
      </c>
      <c r="D293" s="1" t="s">
        <v>1131</v>
      </c>
      <c r="E293" s="3" t="s">
        <v>1132</v>
      </c>
      <c r="F293" s="1" t="s">
        <v>1133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K293*1441.21</f>
        <v>0</v>
      </c>
    </row>
    <row r="294" spans="1:12">
      <c r="A294" s="1"/>
      <c r="B294" s="1">
        <v>826544</v>
      </c>
      <c r="C294" s="1" t="s">
        <v>1134</v>
      </c>
      <c r="D294" s="1" t="s">
        <v>1135</v>
      </c>
      <c r="E294" s="3" t="s">
        <v>1136</v>
      </c>
      <c r="F294" s="1" t="s">
        <v>1137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K294*1216.67</f>
        <v>0</v>
      </c>
    </row>
    <row r="295" spans="1:12">
      <c r="A295" s="1"/>
      <c r="B295" s="1">
        <v>879929</v>
      </c>
      <c r="C295" s="1" t="s">
        <v>1138</v>
      </c>
      <c r="D295" s="1" t="s">
        <v>1139</v>
      </c>
      <c r="E295" s="3" t="s">
        <v>1140</v>
      </c>
      <c r="F295" s="1" t="s">
        <v>1141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K295*447.49</f>
        <v>0</v>
      </c>
    </row>
    <row r="296" spans="1:12">
      <c r="A296" s="1"/>
      <c r="B296" s="1">
        <v>811019</v>
      </c>
      <c r="C296" s="1" t="s">
        <v>1142</v>
      </c>
      <c r="D296" s="1" t="s">
        <v>1143</v>
      </c>
      <c r="E296" s="3" t="s">
        <v>1144</v>
      </c>
      <c r="F296" s="1" t="s">
        <v>1145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K296*226.14</f>
        <v>0</v>
      </c>
    </row>
    <row r="297" spans="1:12">
      <c r="A297" s="1"/>
      <c r="B297" s="1">
        <v>811020</v>
      </c>
      <c r="C297" s="1" t="s">
        <v>1146</v>
      </c>
      <c r="D297" s="1" t="s">
        <v>1147</v>
      </c>
      <c r="E297" s="3" t="s">
        <v>1148</v>
      </c>
      <c r="F297" s="1" t="s">
        <v>1149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K297*304.17</f>
        <v>0</v>
      </c>
    </row>
    <row r="298" spans="1:12">
      <c r="A298" s="1"/>
      <c r="B298" s="1">
        <v>811021</v>
      </c>
      <c r="C298" s="1" t="s">
        <v>1150</v>
      </c>
      <c r="D298" s="1" t="s">
        <v>1151</v>
      </c>
      <c r="E298" s="3" t="s">
        <v>1152</v>
      </c>
      <c r="F298" s="1" t="s">
        <v>1153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K298*480.94</f>
        <v>0</v>
      </c>
    </row>
    <row r="299" spans="1:12">
      <c r="A299" s="1"/>
      <c r="B299" s="1">
        <v>811022</v>
      </c>
      <c r="C299" s="1" t="s">
        <v>1154</v>
      </c>
      <c r="D299" s="1" t="s">
        <v>1155</v>
      </c>
      <c r="E299" s="3" t="s">
        <v>1156</v>
      </c>
      <c r="F299" s="1" t="s">
        <v>1157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K299*232.51</f>
        <v>0</v>
      </c>
    </row>
    <row r="300" spans="1:12">
      <c r="A300" s="1"/>
      <c r="B300" s="1">
        <v>811023</v>
      </c>
      <c r="C300" s="1" t="s">
        <v>1158</v>
      </c>
      <c r="D300" s="1" t="s">
        <v>1159</v>
      </c>
      <c r="E300" s="3" t="s">
        <v>1160</v>
      </c>
      <c r="F300" s="1" t="s">
        <v>1161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K300*318.50</f>
        <v>0</v>
      </c>
    </row>
    <row r="301" spans="1:12">
      <c r="A301" s="1"/>
      <c r="B301" s="1">
        <v>811024</v>
      </c>
      <c r="C301" s="1" t="s">
        <v>1162</v>
      </c>
      <c r="D301" s="1" t="s">
        <v>1163</v>
      </c>
      <c r="E301" s="3" t="s">
        <v>1164</v>
      </c>
      <c r="F301" s="1" t="s">
        <v>1165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K301*523.93</f>
        <v>0</v>
      </c>
    </row>
    <row r="302" spans="1:12">
      <c r="A302" s="1"/>
      <c r="B302" s="1">
        <v>823091</v>
      </c>
      <c r="C302" s="1" t="s">
        <v>1166</v>
      </c>
      <c r="D302" s="1" t="s">
        <v>1167</v>
      </c>
      <c r="E302" s="3" t="s">
        <v>1168</v>
      </c>
      <c r="F302" s="1" t="s">
        <v>1169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K302*229.32</f>
        <v>0</v>
      </c>
    </row>
    <row r="303" spans="1:12">
      <c r="A303" s="1"/>
      <c r="B303" s="1">
        <v>823092</v>
      </c>
      <c r="C303" s="1" t="s">
        <v>1170</v>
      </c>
      <c r="D303" s="1" t="s">
        <v>1171</v>
      </c>
      <c r="E303" s="3" t="s">
        <v>1172</v>
      </c>
      <c r="F303" s="1" t="s">
        <v>1173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K303*328.06</f>
        <v>0</v>
      </c>
    </row>
    <row r="304" spans="1:12">
      <c r="A304" s="1"/>
      <c r="B304" s="1">
        <v>823118</v>
      </c>
      <c r="C304" s="1" t="s">
        <v>1174</v>
      </c>
      <c r="D304" s="1" t="s">
        <v>1175</v>
      </c>
      <c r="E304" s="3" t="s">
        <v>1176</v>
      </c>
      <c r="F304" s="1" t="s">
        <v>1177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K304*496.86</f>
        <v>0</v>
      </c>
    </row>
    <row r="305" spans="1:12">
      <c r="A305" s="1"/>
      <c r="B305" s="1">
        <v>823119</v>
      </c>
      <c r="C305" s="1" t="s">
        <v>1178</v>
      </c>
      <c r="D305" s="1" t="s">
        <v>1179</v>
      </c>
      <c r="E305" s="3" t="s">
        <v>1180</v>
      </c>
      <c r="F305" s="1" t="s">
        <v>1181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K305*982.67</f>
        <v>0</v>
      </c>
    </row>
    <row r="306" spans="1:12">
      <c r="A306" s="1"/>
      <c r="B306" s="1">
        <v>823120</v>
      </c>
      <c r="C306" s="1" t="s">
        <v>1182</v>
      </c>
      <c r="D306" s="1" t="s">
        <v>1183</v>
      </c>
      <c r="E306" s="3" t="s">
        <v>1184</v>
      </c>
      <c r="F306" s="1" t="s">
        <v>1185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K306*1417.35</f>
        <v>0</v>
      </c>
    </row>
    <row r="307" spans="1:12">
      <c r="A307" s="1"/>
      <c r="B307" s="1">
        <v>823121</v>
      </c>
      <c r="C307" s="1" t="s">
        <v>1186</v>
      </c>
      <c r="D307" s="1" t="s">
        <v>1187</v>
      </c>
      <c r="E307" s="3" t="s">
        <v>1188</v>
      </c>
      <c r="F307" s="1" t="s">
        <v>1189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K307*2262.56</f>
        <v>0</v>
      </c>
    </row>
    <row r="308" spans="1:12">
      <c r="A308" s="1"/>
      <c r="B308" s="1">
        <v>823971</v>
      </c>
      <c r="C308" s="1" t="s">
        <v>1190</v>
      </c>
      <c r="D308" s="1" t="s">
        <v>1191</v>
      </c>
      <c r="E308" s="3" t="s">
        <v>1192</v>
      </c>
      <c r="F308" s="1" t="s">
        <v>1193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K308*234.10</f>
        <v>0</v>
      </c>
    </row>
    <row r="309" spans="1:12">
      <c r="A309" s="1"/>
      <c r="B309" s="1">
        <v>823972</v>
      </c>
      <c r="C309" s="1" t="s">
        <v>1194</v>
      </c>
      <c r="D309" s="1" t="s">
        <v>1195</v>
      </c>
      <c r="E309" s="3" t="s">
        <v>1196</v>
      </c>
      <c r="F309" s="1" t="s">
        <v>1197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K309*339.20</f>
        <v>0</v>
      </c>
    </row>
    <row r="310" spans="1:12">
      <c r="A310" s="1"/>
      <c r="B310" s="1">
        <v>823122</v>
      </c>
      <c r="C310" s="1" t="s">
        <v>1198</v>
      </c>
      <c r="D310" s="1" t="s">
        <v>1199</v>
      </c>
      <c r="E310" s="3" t="s">
        <v>1200</v>
      </c>
      <c r="F310" s="1" t="s">
        <v>1201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K310*519.16</f>
        <v>0</v>
      </c>
    </row>
    <row r="311" spans="1:12">
      <c r="A311" s="1"/>
      <c r="B311" s="1">
        <v>823123</v>
      </c>
      <c r="C311" s="1" t="s">
        <v>1202</v>
      </c>
      <c r="D311" s="1" t="s">
        <v>1203</v>
      </c>
      <c r="E311" s="3" t="s">
        <v>1204</v>
      </c>
      <c r="F311" s="1" t="s">
        <v>1205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K311*1019.82</f>
        <v>0</v>
      </c>
    </row>
    <row r="312" spans="1:12">
      <c r="A312" s="1"/>
      <c r="B312" s="1">
        <v>823124</v>
      </c>
      <c r="C312" s="1" t="s">
        <v>1206</v>
      </c>
      <c r="D312" s="1" t="s">
        <v>1207</v>
      </c>
      <c r="E312" s="3" t="s">
        <v>1208</v>
      </c>
      <c r="F312" s="1" t="s">
        <v>1209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K312*1439.64</f>
        <v>0</v>
      </c>
    </row>
    <row r="313" spans="1:12">
      <c r="A313" s="1"/>
      <c r="B313" s="1">
        <v>823125</v>
      </c>
      <c r="C313" s="1" t="s">
        <v>1210</v>
      </c>
      <c r="D313" s="1" t="s">
        <v>1211</v>
      </c>
      <c r="E313" s="3" t="s">
        <v>1212</v>
      </c>
      <c r="F313" s="1" t="s">
        <v>1213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K313*2331.29</f>
        <v>0</v>
      </c>
    </row>
    <row r="314" spans="1:12">
      <c r="A314" s="1"/>
      <c r="B314" s="1">
        <v>833140</v>
      </c>
      <c r="C314" s="1" t="s">
        <v>1214</v>
      </c>
      <c r="D314" s="1" t="s">
        <v>1215</v>
      </c>
      <c r="E314" s="3" t="s">
        <v>1216</v>
      </c>
      <c r="F314" s="1" t="s">
        <v>1217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K314*365.91</f>
        <v>0</v>
      </c>
    </row>
    <row r="315" spans="1:12">
      <c r="A315" s="1"/>
      <c r="B315" s="1">
        <v>833141</v>
      </c>
      <c r="C315" s="1" t="s">
        <v>1218</v>
      </c>
      <c r="D315" s="1" t="s">
        <v>1219</v>
      </c>
      <c r="E315" s="3" t="s">
        <v>1220</v>
      </c>
      <c r="F315" s="1" t="s">
        <v>1221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K315*539.31</f>
        <v>0</v>
      </c>
    </row>
    <row r="316" spans="1:12">
      <c r="A316" s="1"/>
      <c r="B316" s="1">
        <v>833142</v>
      </c>
      <c r="C316" s="1" t="s">
        <v>1222</v>
      </c>
      <c r="D316" s="1" t="s">
        <v>1223</v>
      </c>
      <c r="E316" s="3" t="s">
        <v>1224</v>
      </c>
      <c r="F316" s="1" t="s">
        <v>1225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K316*717.49</f>
        <v>0</v>
      </c>
    </row>
    <row r="317" spans="1:12">
      <c r="A317" s="1"/>
      <c r="B317" s="1">
        <v>833143</v>
      </c>
      <c r="C317" s="1" t="s">
        <v>1226</v>
      </c>
      <c r="D317" s="1" t="s">
        <v>1227</v>
      </c>
      <c r="E317" s="3" t="s">
        <v>1228</v>
      </c>
      <c r="F317" s="1" t="s">
        <v>1229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K317*386.82</f>
        <v>0</v>
      </c>
    </row>
    <row r="318" spans="1:12">
      <c r="A318" s="1"/>
      <c r="B318" s="1">
        <v>833144</v>
      </c>
      <c r="C318" s="1" t="s">
        <v>1230</v>
      </c>
      <c r="D318" s="1" t="s">
        <v>1231</v>
      </c>
      <c r="E318" s="3" t="s">
        <v>1232</v>
      </c>
      <c r="F318" s="1" t="s">
        <v>1233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K318*560.46</f>
        <v>0</v>
      </c>
    </row>
    <row r="319" spans="1:12">
      <c r="A319" s="1"/>
      <c r="B319" s="1">
        <v>833145</v>
      </c>
      <c r="C319" s="1" t="s">
        <v>1234</v>
      </c>
      <c r="D319" s="1" t="s">
        <v>1235</v>
      </c>
      <c r="E319" s="3" t="s">
        <v>1236</v>
      </c>
      <c r="F319" s="1" t="s">
        <v>1237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K319*842.49</f>
        <v>0</v>
      </c>
    </row>
    <row r="320" spans="1:12">
      <c r="A320" s="1"/>
      <c r="B320" s="1">
        <v>833146</v>
      </c>
      <c r="C320" s="1" t="s">
        <v>1238</v>
      </c>
      <c r="D320" s="1" t="s">
        <v>1239</v>
      </c>
      <c r="E320" s="3" t="s">
        <v>1240</v>
      </c>
      <c r="F320" s="1" t="s">
        <v>1241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K320*372.84</f>
        <v>0</v>
      </c>
    </row>
    <row r="321" spans="1:12">
      <c r="A321" s="1"/>
      <c r="B321" s="1">
        <v>833147</v>
      </c>
      <c r="C321" s="1" t="s">
        <v>1242</v>
      </c>
      <c r="D321" s="1" t="s">
        <v>1243</v>
      </c>
      <c r="E321" s="3" t="s">
        <v>1244</v>
      </c>
      <c r="F321" s="1" t="s">
        <v>1245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K321*400.64</f>
        <v>0</v>
      </c>
    </row>
    <row r="322" spans="1:12">
      <c r="A322" s="1"/>
      <c r="B322" s="1">
        <v>833148</v>
      </c>
      <c r="C322" s="1" t="s">
        <v>1246</v>
      </c>
      <c r="D322" s="1" t="s">
        <v>1247</v>
      </c>
      <c r="E322" s="3" t="s">
        <v>1248</v>
      </c>
      <c r="F322" s="1" t="s">
        <v>1249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K322*570.94</f>
        <v>0</v>
      </c>
    </row>
    <row r="323" spans="1:12">
      <c r="A323" s="1"/>
      <c r="B323" s="1">
        <v>833149</v>
      </c>
      <c r="C323" s="1" t="s">
        <v>1250</v>
      </c>
      <c r="D323" s="1" t="s">
        <v>1251</v>
      </c>
      <c r="E323" s="3" t="s">
        <v>1252</v>
      </c>
      <c r="F323" s="1" t="s">
        <v>1253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K323*848.04</f>
        <v>0</v>
      </c>
    </row>
    <row r="324" spans="1:12">
      <c r="A324" s="1"/>
      <c r="B324" s="1">
        <v>833150</v>
      </c>
      <c r="C324" s="1" t="s">
        <v>1254</v>
      </c>
      <c r="D324" s="1" t="s">
        <v>1255</v>
      </c>
      <c r="E324" s="3" t="s">
        <v>1256</v>
      </c>
      <c r="F324" s="1" t="s">
        <v>1257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K324*1167.12</f>
        <v>0</v>
      </c>
    </row>
    <row r="325" spans="1:12">
      <c r="A325" s="1"/>
      <c r="B325" s="1">
        <v>833151</v>
      </c>
      <c r="C325" s="1" t="s">
        <v>1258</v>
      </c>
      <c r="D325" s="1" t="s">
        <v>1259</v>
      </c>
      <c r="E325" s="3" t="s">
        <v>1260</v>
      </c>
      <c r="F325" s="1" t="s">
        <v>1261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K325*1901.32</f>
        <v>0</v>
      </c>
    </row>
    <row r="326" spans="1:12">
      <c r="A326" s="1"/>
      <c r="B326" s="1">
        <v>833152</v>
      </c>
      <c r="C326" s="1" t="s">
        <v>1262</v>
      </c>
      <c r="D326" s="1" t="s">
        <v>1263</v>
      </c>
      <c r="E326" s="3" t="s">
        <v>1264</v>
      </c>
      <c r="F326" s="1" t="s">
        <v>1265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K326*3104.98</f>
        <v>0</v>
      </c>
    </row>
    <row r="327" spans="1:12">
      <c r="A327" s="1"/>
      <c r="B327" s="1">
        <v>833153</v>
      </c>
      <c r="C327" s="1" t="s">
        <v>1266</v>
      </c>
      <c r="D327" s="1" t="s">
        <v>1267</v>
      </c>
      <c r="E327" s="3" t="s">
        <v>1268</v>
      </c>
      <c r="F327" s="1" t="s">
        <v>1269</v>
      </c>
      <c r="G327" s="1" t="s">
        <v>15</v>
      </c>
      <c r="H327" s="1" t="s">
        <v>15</v>
      </c>
      <c r="I327" s="1" t="s">
        <v>15</v>
      </c>
      <c r="J327" s="1" t="s">
        <v>16</v>
      </c>
      <c r="K327" s="2"/>
      <c r="L327" s="5">
        <f>K327*339.23</f>
        <v>0</v>
      </c>
    </row>
    <row r="328" spans="1:12">
      <c r="A328" s="1"/>
      <c r="B328" s="1">
        <v>833154</v>
      </c>
      <c r="C328" s="1" t="s">
        <v>1270</v>
      </c>
      <c r="D328" s="1" t="s">
        <v>1271</v>
      </c>
      <c r="E328" s="3" t="s">
        <v>1272</v>
      </c>
      <c r="F328" s="1" t="s">
        <v>1273</v>
      </c>
      <c r="G328" s="1" t="s">
        <v>15</v>
      </c>
      <c r="H328" s="1" t="s">
        <v>15</v>
      </c>
      <c r="I328" s="1" t="s">
        <v>15</v>
      </c>
      <c r="J328" s="1" t="s">
        <v>16</v>
      </c>
      <c r="K328" s="2"/>
      <c r="L328" s="5">
        <f>K328*559.66</f>
        <v>0</v>
      </c>
    </row>
    <row r="329" spans="1:12">
      <c r="A329" s="1"/>
      <c r="B329" s="1">
        <v>833155</v>
      </c>
      <c r="C329" s="1" t="s">
        <v>1274</v>
      </c>
      <c r="D329" s="1" t="s">
        <v>1275</v>
      </c>
      <c r="E329" s="3" t="s">
        <v>1276</v>
      </c>
      <c r="F329" s="1" t="s">
        <v>1277</v>
      </c>
      <c r="G329" s="1" t="s">
        <v>15</v>
      </c>
      <c r="H329" s="1" t="s">
        <v>15</v>
      </c>
      <c r="I329" s="1" t="s">
        <v>15</v>
      </c>
      <c r="J329" s="1" t="s">
        <v>16</v>
      </c>
      <c r="K329" s="2"/>
      <c r="L329" s="5">
        <f>K329*919.99</f>
        <v>0</v>
      </c>
    </row>
    <row r="330" spans="1:12">
      <c r="A330" s="1"/>
      <c r="B330" s="1">
        <v>833156</v>
      </c>
      <c r="C330" s="1" t="s">
        <v>1278</v>
      </c>
      <c r="D330" s="1" t="s">
        <v>1279</v>
      </c>
      <c r="E330" s="3" t="s">
        <v>1280</v>
      </c>
      <c r="F330" s="1" t="s">
        <v>1281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K330*1379.99</f>
        <v>0</v>
      </c>
    </row>
    <row r="331" spans="1:12">
      <c r="A331" s="1"/>
      <c r="B331" s="1">
        <v>833157</v>
      </c>
      <c r="C331" s="1" t="s">
        <v>1282</v>
      </c>
      <c r="D331" s="1" t="s">
        <v>1283</v>
      </c>
      <c r="E331" s="3" t="s">
        <v>1284</v>
      </c>
      <c r="F331" s="1" t="s">
        <v>1285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K331*2156.23</f>
        <v>0</v>
      </c>
    </row>
    <row r="332" spans="1:12">
      <c r="A332" s="1"/>
      <c r="B332" s="1">
        <v>833158</v>
      </c>
      <c r="C332" s="1" t="s">
        <v>1286</v>
      </c>
      <c r="D332" s="1" t="s">
        <v>1287</v>
      </c>
      <c r="E332" s="3" t="s">
        <v>1288</v>
      </c>
      <c r="F332" s="1" t="s">
        <v>1289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K332*3436.44</f>
        <v>0</v>
      </c>
    </row>
    <row r="333" spans="1:12">
      <c r="A333" s="1"/>
      <c r="B333" s="1">
        <v>833159</v>
      </c>
      <c r="C333" s="1" t="s">
        <v>1290</v>
      </c>
      <c r="D333" s="1" t="s">
        <v>1291</v>
      </c>
      <c r="E333" s="3" t="s">
        <v>1292</v>
      </c>
      <c r="F333" s="1" t="s">
        <v>1293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K333*512.27</f>
        <v>0</v>
      </c>
    </row>
    <row r="334" spans="1:12">
      <c r="A334" s="1"/>
      <c r="B334" s="1">
        <v>833160</v>
      </c>
      <c r="C334" s="1" t="s">
        <v>1294</v>
      </c>
      <c r="D334" s="1" t="s">
        <v>1295</v>
      </c>
      <c r="E334" s="3" t="s">
        <v>1296</v>
      </c>
      <c r="F334" s="1" t="s">
        <v>1297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K334*744.88</f>
        <v>0</v>
      </c>
    </row>
    <row r="335" spans="1:12">
      <c r="A335" s="1"/>
      <c r="B335" s="1">
        <v>833161</v>
      </c>
      <c r="C335" s="1" t="s">
        <v>1298</v>
      </c>
      <c r="D335" s="1" t="s">
        <v>1299</v>
      </c>
      <c r="E335" s="3" t="s">
        <v>1300</v>
      </c>
      <c r="F335" s="1" t="s">
        <v>1301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K335*1218.99</f>
        <v>0</v>
      </c>
    </row>
    <row r="336" spans="1:12">
      <c r="A336" s="1"/>
      <c r="B336" s="1">
        <v>833162</v>
      </c>
      <c r="C336" s="1" t="s">
        <v>1302</v>
      </c>
      <c r="D336" s="1" t="s">
        <v>1303</v>
      </c>
      <c r="E336" s="3" t="s">
        <v>1304</v>
      </c>
      <c r="F336" s="1" t="s">
        <v>1305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K336*506.49</f>
        <v>0</v>
      </c>
    </row>
    <row r="337" spans="1:12">
      <c r="A337" s="1"/>
      <c r="B337" s="1">
        <v>833163</v>
      </c>
      <c r="C337" s="1" t="s">
        <v>1306</v>
      </c>
      <c r="D337" s="1" t="s">
        <v>1307</v>
      </c>
      <c r="E337" s="3" t="s">
        <v>1308</v>
      </c>
      <c r="F337" s="1" t="s">
        <v>1309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K337*827.01</f>
        <v>0</v>
      </c>
    </row>
    <row r="338" spans="1:12">
      <c r="A338" s="1"/>
      <c r="B338" s="1">
        <v>833164</v>
      </c>
      <c r="C338" s="1" t="s">
        <v>1310</v>
      </c>
      <c r="D338" s="1" t="s">
        <v>1311</v>
      </c>
      <c r="E338" s="3" t="s">
        <v>1312</v>
      </c>
      <c r="F338" s="1" t="s">
        <v>1313</v>
      </c>
      <c r="G338" s="1" t="s">
        <v>15</v>
      </c>
      <c r="H338" s="1" t="s">
        <v>15</v>
      </c>
      <c r="I338" s="1" t="s">
        <v>15</v>
      </c>
      <c r="J338" s="1" t="s">
        <v>16</v>
      </c>
      <c r="K338" s="2"/>
      <c r="L338" s="5">
        <f>K338*524.60</f>
        <v>0</v>
      </c>
    </row>
    <row r="339" spans="1:12">
      <c r="A339" s="1"/>
      <c r="B339" s="1">
        <v>833165</v>
      </c>
      <c r="C339" s="1" t="s">
        <v>1314</v>
      </c>
      <c r="D339" s="1" t="s">
        <v>1315</v>
      </c>
      <c r="E339" s="3" t="s">
        <v>1316</v>
      </c>
      <c r="F339" s="1" t="s">
        <v>1317</v>
      </c>
      <c r="G339" s="1" t="s">
        <v>15</v>
      </c>
      <c r="H339" s="1" t="s">
        <v>15</v>
      </c>
      <c r="I339" s="1" t="s">
        <v>15</v>
      </c>
      <c r="J339" s="1" t="s">
        <v>16</v>
      </c>
      <c r="K339" s="2"/>
      <c r="L339" s="5">
        <f>K339*791.62</f>
        <v>0</v>
      </c>
    </row>
    <row r="340" spans="1:12">
      <c r="A340" s="1"/>
      <c r="B340" s="1">
        <v>833166</v>
      </c>
      <c r="C340" s="1" t="s">
        <v>1318</v>
      </c>
      <c r="D340" s="1" t="s">
        <v>1319</v>
      </c>
      <c r="E340" s="3" t="s">
        <v>1320</v>
      </c>
      <c r="F340" s="1" t="s">
        <v>1321</v>
      </c>
      <c r="G340" s="1" t="s">
        <v>15</v>
      </c>
      <c r="H340" s="1" t="s">
        <v>15</v>
      </c>
      <c r="I340" s="1" t="s">
        <v>15</v>
      </c>
      <c r="J340" s="1" t="s">
        <v>16</v>
      </c>
      <c r="K340" s="2"/>
      <c r="L340" s="5">
        <f>K340*580.06</f>
        <v>0</v>
      </c>
    </row>
    <row r="341" spans="1:12">
      <c r="A341" s="1"/>
      <c r="B341" s="1">
        <v>833167</v>
      </c>
      <c r="C341" s="1" t="s">
        <v>1322</v>
      </c>
      <c r="D341" s="1" t="s">
        <v>1323</v>
      </c>
      <c r="E341" s="3" t="s">
        <v>1324</v>
      </c>
      <c r="F341" s="1" t="s">
        <v>1325</v>
      </c>
      <c r="G341" s="1" t="s">
        <v>15</v>
      </c>
      <c r="H341" s="1" t="s">
        <v>15</v>
      </c>
      <c r="I341" s="1" t="s">
        <v>15</v>
      </c>
      <c r="J341" s="1" t="s">
        <v>16</v>
      </c>
      <c r="K341" s="2"/>
      <c r="L341" s="5">
        <f>K341*1063.40</f>
        <v>0</v>
      </c>
    </row>
    <row r="342" spans="1:12">
      <c r="A342" s="1"/>
      <c r="B342" s="1">
        <v>833168</v>
      </c>
      <c r="C342" s="1" t="s">
        <v>1326</v>
      </c>
      <c r="D342" s="1" t="s">
        <v>1327</v>
      </c>
      <c r="E342" s="3" t="s">
        <v>1328</v>
      </c>
      <c r="F342" s="1" t="s">
        <v>1329</v>
      </c>
      <c r="G342" s="1" t="s">
        <v>15</v>
      </c>
      <c r="H342" s="1" t="s">
        <v>15</v>
      </c>
      <c r="I342" s="1" t="s">
        <v>15</v>
      </c>
      <c r="J342" s="1" t="s">
        <v>16</v>
      </c>
      <c r="K342" s="2"/>
      <c r="L342" s="5">
        <f>K342*520.37</f>
        <v>0</v>
      </c>
    </row>
    <row r="343" spans="1:12">
      <c r="A343" s="1"/>
      <c r="B343" s="1">
        <v>833169</v>
      </c>
      <c r="C343" s="1" t="s">
        <v>1330</v>
      </c>
      <c r="D343" s="1" t="s">
        <v>1331</v>
      </c>
      <c r="E343" s="3" t="s">
        <v>1332</v>
      </c>
      <c r="F343" s="1" t="s">
        <v>1333</v>
      </c>
      <c r="G343" s="1" t="s">
        <v>15</v>
      </c>
      <c r="H343" s="1" t="s">
        <v>15</v>
      </c>
      <c r="I343" s="1" t="s">
        <v>15</v>
      </c>
      <c r="J343" s="1" t="s">
        <v>16</v>
      </c>
      <c r="K343" s="2"/>
      <c r="L343" s="5">
        <f>K343*703.52</f>
        <v>0</v>
      </c>
    </row>
    <row r="344" spans="1:12">
      <c r="A344" s="1"/>
      <c r="B344" s="1">
        <v>833170</v>
      </c>
      <c r="C344" s="1" t="s">
        <v>1334</v>
      </c>
      <c r="D344" s="1" t="s">
        <v>1335</v>
      </c>
      <c r="E344" s="3" t="s">
        <v>1336</v>
      </c>
      <c r="F344" s="1" t="s">
        <v>1337</v>
      </c>
      <c r="G344" s="1" t="s">
        <v>15</v>
      </c>
      <c r="H344" s="1" t="s">
        <v>15</v>
      </c>
      <c r="I344" s="1" t="s">
        <v>15</v>
      </c>
      <c r="J344" s="1" t="s">
        <v>16</v>
      </c>
      <c r="K344" s="2"/>
      <c r="L344" s="5">
        <f>K344*321.99</f>
        <v>0</v>
      </c>
    </row>
    <row r="345" spans="1:12">
      <c r="A345" s="1"/>
      <c r="B345" s="1">
        <v>833171</v>
      </c>
      <c r="C345" s="1" t="s">
        <v>1338</v>
      </c>
      <c r="D345" s="1" t="s">
        <v>1339</v>
      </c>
      <c r="E345" s="3" t="s">
        <v>1340</v>
      </c>
      <c r="F345" s="1" t="s">
        <v>1341</v>
      </c>
      <c r="G345" s="1" t="s">
        <v>15</v>
      </c>
      <c r="H345" s="1" t="s">
        <v>15</v>
      </c>
      <c r="I345" s="1" t="s">
        <v>15</v>
      </c>
      <c r="J345" s="1" t="s">
        <v>16</v>
      </c>
      <c r="K345" s="2"/>
      <c r="L345" s="5">
        <f>K345*531.26</f>
        <v>0</v>
      </c>
    </row>
    <row r="346" spans="1:12">
      <c r="A346" s="1"/>
      <c r="B346" s="1">
        <v>833172</v>
      </c>
      <c r="C346" s="1" t="s">
        <v>1342</v>
      </c>
      <c r="D346" s="1" t="s">
        <v>1343</v>
      </c>
      <c r="E346" s="3" t="s">
        <v>1344</v>
      </c>
      <c r="F346" s="1" t="s">
        <v>1345</v>
      </c>
      <c r="G346" s="1" t="s">
        <v>15</v>
      </c>
      <c r="H346" s="1" t="s">
        <v>15</v>
      </c>
      <c r="I346" s="1" t="s">
        <v>15</v>
      </c>
      <c r="J346" s="1" t="s">
        <v>16</v>
      </c>
      <c r="K346" s="2"/>
      <c r="L346" s="5">
        <f>K346*807.61</f>
        <v>0</v>
      </c>
    </row>
    <row r="347" spans="1:12">
      <c r="A347" s="1"/>
      <c r="B347" s="1">
        <v>833173</v>
      </c>
      <c r="C347" s="1" t="s">
        <v>1346</v>
      </c>
      <c r="D347" s="1" t="s">
        <v>1347</v>
      </c>
      <c r="E347" s="3" t="s">
        <v>1348</v>
      </c>
      <c r="F347" s="1" t="s">
        <v>1349</v>
      </c>
      <c r="G347" s="1" t="s">
        <v>15</v>
      </c>
      <c r="H347" s="1" t="s">
        <v>15</v>
      </c>
      <c r="I347" s="1" t="s">
        <v>15</v>
      </c>
      <c r="J347" s="1" t="s">
        <v>16</v>
      </c>
      <c r="K347" s="2"/>
      <c r="L347" s="5">
        <f>K347*1120.61</f>
        <v>0</v>
      </c>
    </row>
    <row r="348" spans="1:12">
      <c r="A348" s="1"/>
      <c r="B348" s="1">
        <v>833174</v>
      </c>
      <c r="C348" s="1" t="s">
        <v>1350</v>
      </c>
      <c r="D348" s="1" t="s">
        <v>1351</v>
      </c>
      <c r="E348" s="3" t="s">
        <v>1352</v>
      </c>
      <c r="F348" s="1" t="s">
        <v>1353</v>
      </c>
      <c r="G348" s="1" t="s">
        <v>15</v>
      </c>
      <c r="H348" s="1" t="s">
        <v>15</v>
      </c>
      <c r="I348" s="1" t="s">
        <v>15</v>
      </c>
      <c r="J348" s="1" t="s">
        <v>16</v>
      </c>
      <c r="K348" s="2"/>
      <c r="L348" s="5">
        <f>K348*428.37</f>
        <v>0</v>
      </c>
    </row>
    <row r="349" spans="1:12">
      <c r="A349" s="1"/>
      <c r="B349" s="1">
        <v>833175</v>
      </c>
      <c r="C349" s="1" t="s">
        <v>1354</v>
      </c>
      <c r="D349" s="1" t="s">
        <v>1355</v>
      </c>
      <c r="E349" s="3" t="s">
        <v>1356</v>
      </c>
      <c r="F349" s="1" t="s">
        <v>1357</v>
      </c>
      <c r="G349" s="1" t="s">
        <v>15</v>
      </c>
      <c r="H349" s="1" t="s">
        <v>15</v>
      </c>
      <c r="I349" s="1" t="s">
        <v>15</v>
      </c>
      <c r="J349" s="1" t="s">
        <v>16</v>
      </c>
      <c r="K349" s="2"/>
      <c r="L349" s="5">
        <f>K349*595.12</f>
        <v>0</v>
      </c>
    </row>
    <row r="350" spans="1:12">
      <c r="A350" s="1"/>
      <c r="B350" s="1">
        <v>833176</v>
      </c>
      <c r="C350" s="1" t="s">
        <v>1358</v>
      </c>
      <c r="D350" s="1" t="s">
        <v>1359</v>
      </c>
      <c r="E350" s="3" t="s">
        <v>1360</v>
      </c>
      <c r="F350" s="1" t="s">
        <v>1361</v>
      </c>
      <c r="G350" s="1" t="s">
        <v>15</v>
      </c>
      <c r="H350" s="1" t="s">
        <v>15</v>
      </c>
      <c r="I350" s="1" t="s">
        <v>15</v>
      </c>
      <c r="J350" s="1" t="s">
        <v>16</v>
      </c>
      <c r="K350" s="2"/>
      <c r="L350" s="5">
        <f>K350*400.47</f>
        <v>0</v>
      </c>
    </row>
    <row r="351" spans="1:12">
      <c r="A351" s="1"/>
      <c r="B351" s="1">
        <v>833177</v>
      </c>
      <c r="C351" s="1" t="s">
        <v>1362</v>
      </c>
      <c r="D351" s="1" t="s">
        <v>1363</v>
      </c>
      <c r="E351" s="3" t="s">
        <v>1364</v>
      </c>
      <c r="F351" s="1" t="s">
        <v>1365</v>
      </c>
      <c r="G351" s="1" t="s">
        <v>15</v>
      </c>
      <c r="H351" s="1" t="s">
        <v>15</v>
      </c>
      <c r="I351" s="1" t="s">
        <v>15</v>
      </c>
      <c r="J351" s="1" t="s">
        <v>16</v>
      </c>
      <c r="K351" s="2"/>
      <c r="L351" s="5">
        <f>K351*554.70</f>
        <v>0</v>
      </c>
    </row>
    <row r="352" spans="1:12">
      <c r="A352" s="1"/>
      <c r="B352" s="1">
        <v>833178</v>
      </c>
      <c r="C352" s="1" t="s">
        <v>1366</v>
      </c>
      <c r="D352" s="1" t="s">
        <v>1367</v>
      </c>
      <c r="E352" s="3" t="s">
        <v>1368</v>
      </c>
      <c r="F352" s="1" t="s">
        <v>1369</v>
      </c>
      <c r="G352" s="1" t="s">
        <v>15</v>
      </c>
      <c r="H352" s="1" t="s">
        <v>15</v>
      </c>
      <c r="I352" s="1" t="s">
        <v>15</v>
      </c>
      <c r="J352" s="1" t="s">
        <v>16</v>
      </c>
      <c r="K352" s="2"/>
      <c r="L352" s="5">
        <f>K352*492.47</f>
        <v>0</v>
      </c>
    </row>
    <row r="353" spans="1:12">
      <c r="A353" s="1"/>
      <c r="B353" s="1">
        <v>833179</v>
      </c>
      <c r="C353" s="1" t="s">
        <v>1370</v>
      </c>
      <c r="D353" s="1" t="s">
        <v>1371</v>
      </c>
      <c r="E353" s="3" t="s">
        <v>1372</v>
      </c>
      <c r="F353" s="1" t="s">
        <v>1373</v>
      </c>
      <c r="G353" s="1" t="s">
        <v>15</v>
      </c>
      <c r="H353" s="1" t="s">
        <v>15</v>
      </c>
      <c r="I353" s="1" t="s">
        <v>15</v>
      </c>
      <c r="J353" s="1" t="s">
        <v>16</v>
      </c>
      <c r="K353" s="2"/>
      <c r="L353" s="5">
        <f>K353*679.17</f>
        <v>0</v>
      </c>
    </row>
    <row r="354" spans="1:12">
      <c r="A354" s="1"/>
      <c r="B354" s="1">
        <v>833180</v>
      </c>
      <c r="C354" s="1" t="s">
        <v>1374</v>
      </c>
      <c r="D354" s="1" t="s">
        <v>1375</v>
      </c>
      <c r="E354" s="3" t="s">
        <v>1376</v>
      </c>
      <c r="F354" s="1" t="s">
        <v>1377</v>
      </c>
      <c r="G354" s="1" t="s">
        <v>15</v>
      </c>
      <c r="H354" s="1" t="s">
        <v>15</v>
      </c>
      <c r="I354" s="1" t="s">
        <v>15</v>
      </c>
      <c r="J354" s="1" t="s">
        <v>16</v>
      </c>
      <c r="K354" s="2"/>
      <c r="L354" s="5">
        <f>K354*374.36</f>
        <v>0</v>
      </c>
    </row>
    <row r="355" spans="1:12">
      <c r="A355" s="1"/>
      <c r="B355" s="1">
        <v>833181</v>
      </c>
      <c r="C355" s="1" t="s">
        <v>1378</v>
      </c>
      <c r="D355" s="1" t="s">
        <v>1379</v>
      </c>
      <c r="E355" s="3" t="s">
        <v>1380</v>
      </c>
      <c r="F355" s="1" t="s">
        <v>1381</v>
      </c>
      <c r="G355" s="1" t="s">
        <v>15</v>
      </c>
      <c r="H355" s="1" t="s">
        <v>15</v>
      </c>
      <c r="I355" s="1" t="s">
        <v>15</v>
      </c>
      <c r="J355" s="1" t="s">
        <v>16</v>
      </c>
      <c r="K355" s="2"/>
      <c r="L355" s="5">
        <f>K355*526.06</f>
        <v>0</v>
      </c>
    </row>
    <row r="356" spans="1:12">
      <c r="A356" s="1"/>
      <c r="B356" s="1">
        <v>837290</v>
      </c>
      <c r="C356" s="1" t="s">
        <v>1382</v>
      </c>
      <c r="D356" s="1" t="s">
        <v>1383</v>
      </c>
      <c r="E356" s="3" t="s">
        <v>1384</v>
      </c>
      <c r="F356" s="1" t="s">
        <v>1385</v>
      </c>
      <c r="G356" s="1" t="s">
        <v>15</v>
      </c>
      <c r="H356" s="1" t="s">
        <v>15</v>
      </c>
      <c r="I356" s="1" t="s">
        <v>15</v>
      </c>
      <c r="J356" s="1" t="s">
        <v>16</v>
      </c>
      <c r="K356" s="2"/>
      <c r="L356" s="5">
        <f>K356*565.00</f>
        <v>0</v>
      </c>
    </row>
    <row r="357" spans="1:12">
      <c r="A357" s="1"/>
      <c r="B357" s="1">
        <v>837293</v>
      </c>
      <c r="C357" s="1" t="s">
        <v>1386</v>
      </c>
      <c r="D357" s="1" t="s">
        <v>1387</v>
      </c>
      <c r="E357" s="3" t="s">
        <v>1388</v>
      </c>
      <c r="F357" s="1" t="s">
        <v>1389</v>
      </c>
      <c r="G357" s="1" t="s">
        <v>15</v>
      </c>
      <c r="H357" s="1" t="s">
        <v>15</v>
      </c>
      <c r="I357" s="1" t="s">
        <v>15</v>
      </c>
      <c r="J357" s="1" t="s">
        <v>16</v>
      </c>
      <c r="K357" s="2"/>
      <c r="L357" s="5">
        <f>K357*508.57</f>
        <v>0</v>
      </c>
    </row>
    <row r="358" spans="1:12">
      <c r="A358" s="1"/>
      <c r="B358" s="1">
        <v>837294</v>
      </c>
      <c r="C358" s="1" t="s">
        <v>1390</v>
      </c>
      <c r="D358" s="1" t="s">
        <v>1391</v>
      </c>
      <c r="E358" s="3" t="s">
        <v>1392</v>
      </c>
      <c r="F358" s="1" t="s">
        <v>1393</v>
      </c>
      <c r="G358" s="1" t="s">
        <v>15</v>
      </c>
      <c r="H358" s="1" t="s">
        <v>15</v>
      </c>
      <c r="I358" s="1" t="s">
        <v>15</v>
      </c>
      <c r="J358" s="1" t="s">
        <v>16</v>
      </c>
      <c r="K358" s="2"/>
      <c r="L358" s="5">
        <f>K358*966.82</f>
        <v>0</v>
      </c>
    </row>
    <row r="359" spans="1:12">
      <c r="A359" s="1"/>
      <c r="B359" s="1">
        <v>859024</v>
      </c>
      <c r="C359" s="1" t="s">
        <v>1394</v>
      </c>
      <c r="D359" s="1" t="s">
        <v>1395</v>
      </c>
      <c r="E359" s="3" t="s">
        <v>1396</v>
      </c>
      <c r="F359" s="1" t="s">
        <v>1397</v>
      </c>
      <c r="G359" s="1" t="s">
        <v>15</v>
      </c>
      <c r="H359" s="1" t="s">
        <v>15</v>
      </c>
      <c r="I359" s="1" t="s">
        <v>15</v>
      </c>
      <c r="J359" s="1" t="s">
        <v>16</v>
      </c>
      <c r="K359" s="2"/>
      <c r="L359" s="5">
        <f>K359*1609.99</f>
        <v>0</v>
      </c>
    </row>
    <row r="360" spans="1:12">
      <c r="A360" s="1"/>
      <c r="B360" s="1">
        <v>859025</v>
      </c>
      <c r="C360" s="1" t="s">
        <v>1398</v>
      </c>
      <c r="D360" s="1" t="s">
        <v>1399</v>
      </c>
      <c r="E360" s="3" t="s">
        <v>1400</v>
      </c>
      <c r="F360" s="1" t="s">
        <v>1401</v>
      </c>
      <c r="G360" s="1" t="s">
        <v>15</v>
      </c>
      <c r="H360" s="1" t="s">
        <v>15</v>
      </c>
      <c r="I360" s="1" t="s">
        <v>15</v>
      </c>
      <c r="J360" s="1" t="s">
        <v>16</v>
      </c>
      <c r="K360" s="2"/>
      <c r="L360" s="5">
        <f>K360*403.72</f>
        <v>0</v>
      </c>
    </row>
    <row r="361" spans="1:12">
      <c r="A361" s="1"/>
      <c r="B361" s="1">
        <v>859026</v>
      </c>
      <c r="C361" s="1" t="s">
        <v>1402</v>
      </c>
      <c r="D361" s="1" t="s">
        <v>1403</v>
      </c>
      <c r="E361" s="3" t="s">
        <v>1404</v>
      </c>
      <c r="F361" s="1" t="s">
        <v>59</v>
      </c>
      <c r="G361" s="1" t="s">
        <v>15</v>
      </c>
      <c r="H361" s="1" t="s">
        <v>15</v>
      </c>
      <c r="I361" s="1" t="s">
        <v>15</v>
      </c>
      <c r="J361" s="1" t="s">
        <v>16</v>
      </c>
      <c r="K361" s="2"/>
      <c r="L361" s="5">
        <f>K361*0.00</f>
        <v>0</v>
      </c>
    </row>
    <row r="362" spans="1:12">
      <c r="A362" s="1"/>
      <c r="B362" s="1">
        <v>859027</v>
      </c>
      <c r="C362" s="1" t="s">
        <v>1405</v>
      </c>
      <c r="D362" s="1" t="s">
        <v>1406</v>
      </c>
      <c r="E362" s="3" t="s">
        <v>1407</v>
      </c>
      <c r="F362" s="1" t="s">
        <v>59</v>
      </c>
      <c r="G362" s="1" t="s">
        <v>15</v>
      </c>
      <c r="H362" s="1" t="s">
        <v>15</v>
      </c>
      <c r="I362" s="1" t="s">
        <v>15</v>
      </c>
      <c r="J362" s="1" t="s">
        <v>16</v>
      </c>
      <c r="K362" s="2"/>
      <c r="L362" s="5">
        <f>K362*0.00</f>
        <v>0</v>
      </c>
    </row>
    <row r="363" spans="1:12">
      <c r="A363" s="1"/>
      <c r="B363" s="1">
        <v>859028</v>
      </c>
      <c r="C363" s="1" t="s">
        <v>1408</v>
      </c>
      <c r="D363" s="1" t="s">
        <v>1409</v>
      </c>
      <c r="E363" s="3" t="s">
        <v>1410</v>
      </c>
      <c r="F363" s="1" t="s">
        <v>1411</v>
      </c>
      <c r="G363" s="1" t="s">
        <v>15</v>
      </c>
      <c r="H363" s="1" t="s">
        <v>15</v>
      </c>
      <c r="I363" s="1" t="s">
        <v>15</v>
      </c>
      <c r="J363" s="1" t="s">
        <v>16</v>
      </c>
      <c r="K363" s="2"/>
      <c r="L363" s="5">
        <f>K363*423.29</f>
        <v>0</v>
      </c>
    </row>
    <row r="364" spans="1:12">
      <c r="A364" s="1"/>
      <c r="B364" s="1">
        <v>859029</v>
      </c>
      <c r="C364" s="1" t="s">
        <v>1412</v>
      </c>
      <c r="D364" s="1" t="s">
        <v>1413</v>
      </c>
      <c r="E364" s="3" t="s">
        <v>1414</v>
      </c>
      <c r="F364" s="1" t="s">
        <v>59</v>
      </c>
      <c r="G364" s="1" t="s">
        <v>15</v>
      </c>
      <c r="H364" s="1" t="s">
        <v>15</v>
      </c>
      <c r="I364" s="1" t="s">
        <v>15</v>
      </c>
      <c r="J364" s="1" t="s">
        <v>16</v>
      </c>
      <c r="K364" s="2"/>
      <c r="L364" s="5">
        <f>K364*0.00</f>
        <v>0</v>
      </c>
    </row>
    <row r="365" spans="1:12">
      <c r="A365" s="1"/>
      <c r="B365" s="1">
        <v>859030</v>
      </c>
      <c r="C365" s="1" t="s">
        <v>1415</v>
      </c>
      <c r="D365" s="1" t="s">
        <v>1416</v>
      </c>
      <c r="E365" s="3" t="s">
        <v>1417</v>
      </c>
      <c r="F365" s="1" t="s">
        <v>59</v>
      </c>
      <c r="G365" s="1" t="s">
        <v>15</v>
      </c>
      <c r="H365" s="1" t="s">
        <v>15</v>
      </c>
      <c r="I365" s="1" t="s">
        <v>15</v>
      </c>
      <c r="J365" s="1" t="s">
        <v>16</v>
      </c>
      <c r="K365" s="2"/>
      <c r="L365" s="5">
        <f>K365*0.00</f>
        <v>0</v>
      </c>
    </row>
    <row r="366" spans="1:12">
      <c r="A366" s="1"/>
      <c r="B366" s="1">
        <v>859031</v>
      </c>
      <c r="C366" s="1" t="s">
        <v>1418</v>
      </c>
      <c r="D366" s="1" t="s">
        <v>1419</v>
      </c>
      <c r="E366" s="3" t="s">
        <v>1420</v>
      </c>
      <c r="F366" s="1" t="s">
        <v>1421</v>
      </c>
      <c r="G366" s="1" t="s">
        <v>15</v>
      </c>
      <c r="H366" s="1" t="s">
        <v>15</v>
      </c>
      <c r="I366" s="1" t="s">
        <v>15</v>
      </c>
      <c r="J366" s="1" t="s">
        <v>16</v>
      </c>
      <c r="K366" s="2"/>
      <c r="L366" s="5">
        <f>K366*406.17</f>
        <v>0</v>
      </c>
    </row>
    <row r="367" spans="1:12">
      <c r="A367" s="1"/>
      <c r="B367" s="1">
        <v>859032</v>
      </c>
      <c r="C367" s="1" t="s">
        <v>1422</v>
      </c>
      <c r="D367" s="1" t="s">
        <v>1423</v>
      </c>
      <c r="E367" s="3" t="s">
        <v>1424</v>
      </c>
      <c r="F367" s="1" t="s">
        <v>59</v>
      </c>
      <c r="G367" s="1" t="s">
        <v>15</v>
      </c>
      <c r="H367" s="1" t="s">
        <v>15</v>
      </c>
      <c r="I367" s="1" t="s">
        <v>15</v>
      </c>
      <c r="J367" s="1" t="s">
        <v>16</v>
      </c>
      <c r="K367" s="2"/>
      <c r="L367" s="5">
        <f>K367*0.00</f>
        <v>0</v>
      </c>
    </row>
    <row r="368" spans="1:12">
      <c r="A368" s="1"/>
      <c r="B368" s="1">
        <v>859033</v>
      </c>
      <c r="C368" s="1" t="s">
        <v>1425</v>
      </c>
      <c r="D368" s="1" t="s">
        <v>1426</v>
      </c>
      <c r="E368" s="3" t="s">
        <v>1427</v>
      </c>
      <c r="F368" s="1" t="s">
        <v>59</v>
      </c>
      <c r="G368" s="1" t="s">
        <v>15</v>
      </c>
      <c r="H368" s="1" t="s">
        <v>15</v>
      </c>
      <c r="I368" s="1" t="s">
        <v>15</v>
      </c>
      <c r="J368" s="1" t="s">
        <v>16</v>
      </c>
      <c r="K368" s="2"/>
      <c r="L368" s="5">
        <f>K368*0.00</f>
        <v>0</v>
      </c>
    </row>
    <row r="369" spans="1:12">
      <c r="A369" s="1"/>
      <c r="B369" s="1">
        <v>859034</v>
      </c>
      <c r="C369" s="1" t="s">
        <v>1428</v>
      </c>
      <c r="D369" s="1" t="s">
        <v>1429</v>
      </c>
      <c r="E369" s="3" t="s">
        <v>1430</v>
      </c>
      <c r="F369" s="1" t="s">
        <v>1431</v>
      </c>
      <c r="G369" s="1" t="s">
        <v>15</v>
      </c>
      <c r="H369" s="1" t="s">
        <v>15</v>
      </c>
      <c r="I369" s="1" t="s">
        <v>15</v>
      </c>
      <c r="J369" s="1" t="s">
        <v>16</v>
      </c>
      <c r="K369" s="2"/>
      <c r="L369" s="5">
        <f>K369*423.68</f>
        <v>0</v>
      </c>
    </row>
    <row r="370" spans="1:12">
      <c r="A370" s="1"/>
      <c r="B370" s="1">
        <v>859035</v>
      </c>
      <c r="C370" s="1" t="s">
        <v>1432</v>
      </c>
      <c r="D370" s="1" t="s">
        <v>1433</v>
      </c>
      <c r="E370" s="3" t="s">
        <v>1434</v>
      </c>
      <c r="F370" s="1" t="s">
        <v>59</v>
      </c>
      <c r="G370" s="1" t="s">
        <v>15</v>
      </c>
      <c r="H370" s="1" t="s">
        <v>15</v>
      </c>
      <c r="I370" s="1" t="s">
        <v>15</v>
      </c>
      <c r="J370" s="1" t="s">
        <v>16</v>
      </c>
      <c r="K370" s="2"/>
      <c r="L370" s="5">
        <f>K370*0.00</f>
        <v>0</v>
      </c>
    </row>
    <row r="371" spans="1:12">
      <c r="A371" s="1"/>
      <c r="B371" s="1">
        <v>859036</v>
      </c>
      <c r="C371" s="1" t="s">
        <v>1435</v>
      </c>
      <c r="D371" s="1" t="s">
        <v>1436</v>
      </c>
      <c r="E371" s="3" t="s">
        <v>1437</v>
      </c>
      <c r="F371" s="1" t="s">
        <v>59</v>
      </c>
      <c r="G371" s="1" t="s">
        <v>15</v>
      </c>
      <c r="H371" s="1" t="s">
        <v>15</v>
      </c>
      <c r="I371" s="1" t="s">
        <v>15</v>
      </c>
      <c r="J371" s="1" t="s">
        <v>16</v>
      </c>
      <c r="K371" s="2"/>
      <c r="L371" s="5">
        <f>K371*0.00</f>
        <v>0</v>
      </c>
    </row>
    <row r="372" spans="1:12">
      <c r="A372" s="1"/>
      <c r="B372" s="1">
        <v>873437</v>
      </c>
      <c r="C372" s="1" t="s">
        <v>1438</v>
      </c>
      <c r="D372" s="1" t="s">
        <v>1439</v>
      </c>
      <c r="E372" s="3" t="s">
        <v>1440</v>
      </c>
      <c r="F372" s="1" t="s">
        <v>1441</v>
      </c>
      <c r="G372" s="1" t="s">
        <v>15</v>
      </c>
      <c r="H372" s="1" t="s">
        <v>15</v>
      </c>
      <c r="I372" s="1" t="s">
        <v>15</v>
      </c>
      <c r="J372" s="1" t="s">
        <v>16</v>
      </c>
      <c r="K372" s="2"/>
      <c r="L372" s="5">
        <f>K372*564.77</f>
        <v>0</v>
      </c>
    </row>
    <row r="373" spans="1:12">
      <c r="A373" s="1"/>
      <c r="B373" s="1">
        <v>873438</v>
      </c>
      <c r="C373" s="1" t="s">
        <v>1442</v>
      </c>
      <c r="D373" s="1" t="s">
        <v>1443</v>
      </c>
      <c r="E373" s="3" t="s">
        <v>1444</v>
      </c>
      <c r="F373" s="1" t="s">
        <v>1445</v>
      </c>
      <c r="G373" s="1" t="s">
        <v>15</v>
      </c>
      <c r="H373" s="1" t="s">
        <v>15</v>
      </c>
      <c r="I373" s="1" t="s">
        <v>15</v>
      </c>
      <c r="J373" s="1" t="s">
        <v>16</v>
      </c>
      <c r="K373" s="2"/>
      <c r="L373" s="5">
        <f>K373*807.55</f>
        <v>0</v>
      </c>
    </row>
    <row r="374" spans="1:12">
      <c r="A374" s="1"/>
      <c r="B374" s="1">
        <v>873439</v>
      </c>
      <c r="C374" s="1" t="s">
        <v>1446</v>
      </c>
      <c r="D374" s="1" t="s">
        <v>1447</v>
      </c>
      <c r="E374" s="3" t="s">
        <v>1448</v>
      </c>
      <c r="F374" s="1" t="s">
        <v>59</v>
      </c>
      <c r="G374" s="1" t="s">
        <v>15</v>
      </c>
      <c r="H374" s="1" t="s">
        <v>15</v>
      </c>
      <c r="I374" s="1" t="s">
        <v>15</v>
      </c>
      <c r="J374" s="1" t="s">
        <v>16</v>
      </c>
      <c r="K374" s="2"/>
      <c r="L374" s="5">
        <f>K374*0.00</f>
        <v>0</v>
      </c>
    </row>
    <row r="375" spans="1:12">
      <c r="A375" s="1"/>
      <c r="B375" s="1">
        <v>882283</v>
      </c>
      <c r="C375" s="1" t="s">
        <v>1449</v>
      </c>
      <c r="D375" s="1" t="s">
        <v>1450</v>
      </c>
      <c r="E375" s="3" t="s">
        <v>1451</v>
      </c>
      <c r="F375" s="1" t="s">
        <v>1452</v>
      </c>
      <c r="G375" s="1" t="s">
        <v>15</v>
      </c>
      <c r="H375" s="1" t="s">
        <v>15</v>
      </c>
      <c r="I375" s="1" t="s">
        <v>15</v>
      </c>
      <c r="J375" s="1" t="s">
        <v>16</v>
      </c>
      <c r="K375" s="2"/>
      <c r="L375" s="5">
        <f>K375*304.75</f>
        <v>0</v>
      </c>
    </row>
    <row r="376" spans="1:12">
      <c r="A376" s="1"/>
      <c r="B376" s="1">
        <v>810825</v>
      </c>
      <c r="C376" s="1" t="s">
        <v>1453</v>
      </c>
      <c r="D376" s="1" t="s">
        <v>1454</v>
      </c>
      <c r="E376" s="3" t="s">
        <v>1455</v>
      </c>
      <c r="F376" s="1" t="s">
        <v>1456</v>
      </c>
      <c r="G376" s="1" t="s">
        <v>15</v>
      </c>
      <c r="H376" s="1" t="s">
        <v>15</v>
      </c>
      <c r="I376" s="1" t="s">
        <v>15</v>
      </c>
      <c r="J376" s="1" t="s">
        <v>16</v>
      </c>
      <c r="K376" s="2"/>
      <c r="L376" s="5">
        <f>K376*568.00</f>
        <v>0</v>
      </c>
    </row>
    <row r="377" spans="1:12">
      <c r="A377" s="1"/>
      <c r="B377" s="1">
        <v>810826</v>
      </c>
      <c r="C377" s="1" t="s">
        <v>1457</v>
      </c>
      <c r="D377" s="1" t="s">
        <v>1458</v>
      </c>
      <c r="E377" s="3" t="s">
        <v>1459</v>
      </c>
      <c r="F377" s="1" t="s">
        <v>1460</v>
      </c>
      <c r="G377" s="1" t="s">
        <v>15</v>
      </c>
      <c r="H377" s="1" t="s">
        <v>15</v>
      </c>
      <c r="I377" s="1" t="s">
        <v>15</v>
      </c>
      <c r="J377" s="1" t="s">
        <v>16</v>
      </c>
      <c r="K377" s="2"/>
      <c r="L377" s="5">
        <f>K377*864.00</f>
        <v>0</v>
      </c>
    </row>
    <row r="378" spans="1:12">
      <c r="A378" s="1"/>
      <c r="B378" s="1">
        <v>810827</v>
      </c>
      <c r="C378" s="1" t="s">
        <v>1461</v>
      </c>
      <c r="D378" s="1" t="s">
        <v>1462</v>
      </c>
      <c r="E378" s="3" t="s">
        <v>1463</v>
      </c>
      <c r="F378" s="1" t="s">
        <v>1464</v>
      </c>
      <c r="G378" s="1" t="s">
        <v>15</v>
      </c>
      <c r="H378" s="1" t="s">
        <v>15</v>
      </c>
      <c r="I378" s="1" t="s">
        <v>15</v>
      </c>
      <c r="J378" s="1" t="s">
        <v>16</v>
      </c>
      <c r="K378" s="2"/>
      <c r="L378" s="5">
        <f>K378*1405.00</f>
        <v>0</v>
      </c>
    </row>
    <row r="379" spans="1:12">
      <c r="A379" s="1"/>
      <c r="B379" s="1">
        <v>810828</v>
      </c>
      <c r="C379" s="1" t="s">
        <v>1465</v>
      </c>
      <c r="D379" s="1" t="s">
        <v>1466</v>
      </c>
      <c r="E379" s="3" t="s">
        <v>1467</v>
      </c>
      <c r="F379" s="1" t="s">
        <v>1468</v>
      </c>
      <c r="G379" s="1" t="s">
        <v>15</v>
      </c>
      <c r="H379" s="1" t="s">
        <v>15</v>
      </c>
      <c r="I379" s="1" t="s">
        <v>15</v>
      </c>
      <c r="J379" s="1" t="s">
        <v>16</v>
      </c>
      <c r="K379" s="2"/>
      <c r="L379" s="5">
        <f>K379*2249.00</f>
        <v>0</v>
      </c>
    </row>
    <row r="380" spans="1:12">
      <c r="A380" s="1"/>
      <c r="B380" s="1">
        <v>810829</v>
      </c>
      <c r="C380" s="1" t="s">
        <v>1469</v>
      </c>
      <c r="D380" s="1" t="s">
        <v>1470</v>
      </c>
      <c r="E380" s="3" t="s">
        <v>1471</v>
      </c>
      <c r="F380" s="1" t="s">
        <v>1472</v>
      </c>
      <c r="G380" s="1" t="s">
        <v>15</v>
      </c>
      <c r="H380" s="1" t="s">
        <v>15</v>
      </c>
      <c r="I380" s="1" t="s">
        <v>15</v>
      </c>
      <c r="J380" s="1" t="s">
        <v>16</v>
      </c>
      <c r="K380" s="2"/>
      <c r="L380" s="5">
        <f>K380*3364.00</f>
        <v>0</v>
      </c>
    </row>
    <row r="381" spans="1:12">
      <c r="A381" s="1"/>
      <c r="B381" s="1">
        <v>810830</v>
      </c>
      <c r="C381" s="1" t="s">
        <v>1473</v>
      </c>
      <c r="D381" s="1" t="s">
        <v>1474</v>
      </c>
      <c r="E381" s="3" t="s">
        <v>1475</v>
      </c>
      <c r="F381" s="1" t="s">
        <v>1476</v>
      </c>
      <c r="G381" s="1" t="s">
        <v>15</v>
      </c>
      <c r="H381" s="1" t="s">
        <v>15</v>
      </c>
      <c r="I381" s="1" t="s">
        <v>15</v>
      </c>
      <c r="J381" s="1" t="s">
        <v>16</v>
      </c>
      <c r="K381" s="2"/>
      <c r="L381" s="5">
        <f>K381*4742.00</f>
        <v>0</v>
      </c>
    </row>
    <row r="382" spans="1:12">
      <c r="A382" s="1"/>
      <c r="B382" s="1">
        <v>810831</v>
      </c>
      <c r="C382" s="1" t="s">
        <v>1477</v>
      </c>
      <c r="D382" s="1" t="s">
        <v>1478</v>
      </c>
      <c r="E382" s="3" t="s">
        <v>1479</v>
      </c>
      <c r="F382" s="1" t="s">
        <v>1480</v>
      </c>
      <c r="G382" s="1" t="s">
        <v>15</v>
      </c>
      <c r="H382" s="1" t="s">
        <v>15</v>
      </c>
      <c r="I382" s="1" t="s">
        <v>15</v>
      </c>
      <c r="J382" s="1" t="s">
        <v>16</v>
      </c>
      <c r="K382" s="2"/>
      <c r="L382" s="5">
        <f>K382*12046.00</f>
        <v>0</v>
      </c>
    </row>
    <row r="383" spans="1:12">
      <c r="A383" s="1"/>
      <c r="B383" s="1">
        <v>810832</v>
      </c>
      <c r="C383" s="1" t="s">
        <v>1481</v>
      </c>
      <c r="D383" s="1" t="s">
        <v>1482</v>
      </c>
      <c r="E383" s="3" t="s">
        <v>1483</v>
      </c>
      <c r="F383" s="1" t="s">
        <v>1484</v>
      </c>
      <c r="G383" s="1" t="s">
        <v>15</v>
      </c>
      <c r="H383" s="1" t="s">
        <v>15</v>
      </c>
      <c r="I383" s="1" t="s">
        <v>15</v>
      </c>
      <c r="J383" s="1" t="s">
        <v>16</v>
      </c>
      <c r="K383" s="2"/>
      <c r="L383" s="5">
        <f>K383*17265.00</f>
        <v>0</v>
      </c>
    </row>
    <row r="384" spans="1:12">
      <c r="A384" s="1"/>
      <c r="B384" s="1">
        <v>810833</v>
      </c>
      <c r="C384" s="1" t="s">
        <v>1485</v>
      </c>
      <c r="D384" s="1" t="s">
        <v>1486</v>
      </c>
      <c r="E384" s="3" t="s">
        <v>1487</v>
      </c>
      <c r="F384" s="1" t="s">
        <v>1488</v>
      </c>
      <c r="G384" s="1" t="s">
        <v>15</v>
      </c>
      <c r="H384" s="1" t="s">
        <v>15</v>
      </c>
      <c r="I384" s="1" t="s">
        <v>15</v>
      </c>
      <c r="J384" s="1" t="s">
        <v>16</v>
      </c>
      <c r="K384" s="2"/>
      <c r="L384" s="5">
        <f>K384*24617.00</f>
        <v>0</v>
      </c>
    </row>
    <row r="385" spans="1:12" customHeight="1" ht="18">
      <c r="A385" s="1"/>
      <c r="B385" s="1">
        <v>810834</v>
      </c>
      <c r="C385" s="1" t="s">
        <v>1489</v>
      </c>
      <c r="D385" s="1" t="s">
        <v>1490</v>
      </c>
      <c r="E385" s="3" t="s">
        <v>1491</v>
      </c>
      <c r="F385" s="1" t="s">
        <v>1492</v>
      </c>
      <c r="G385" s="1" t="s">
        <v>15</v>
      </c>
      <c r="H385" s="1" t="s">
        <v>15</v>
      </c>
      <c r="I385" s="1" t="s">
        <v>15</v>
      </c>
      <c r="J385" s="1" t="s">
        <v>16</v>
      </c>
      <c r="K385" s="2"/>
      <c r="L385" s="5">
        <f>K385*612.00</f>
        <v>0</v>
      </c>
    </row>
    <row r="386" spans="1:12" customHeight="1" ht="18">
      <c r="A386" s="1"/>
      <c r="B386" s="1">
        <v>810835</v>
      </c>
      <c r="C386" s="1" t="s">
        <v>1493</v>
      </c>
      <c r="D386" s="1" t="s">
        <v>1494</v>
      </c>
      <c r="E386" s="3" t="s">
        <v>1495</v>
      </c>
      <c r="F386" s="1" t="s">
        <v>1496</v>
      </c>
      <c r="G386" s="1" t="s">
        <v>15</v>
      </c>
      <c r="H386" s="1" t="s">
        <v>15</v>
      </c>
      <c r="I386" s="1" t="s">
        <v>15</v>
      </c>
      <c r="J386" s="1" t="s">
        <v>16</v>
      </c>
      <c r="K386" s="2"/>
      <c r="L386" s="5">
        <f>K386*937.00</f>
        <v>0</v>
      </c>
    </row>
    <row r="387" spans="1:12" customHeight="1" ht="18">
      <c r="A387" s="1"/>
      <c r="B387" s="1">
        <v>810836</v>
      </c>
      <c r="C387" s="1" t="s">
        <v>1497</v>
      </c>
      <c r="D387" s="1" t="s">
        <v>1498</v>
      </c>
      <c r="E387" s="3" t="s">
        <v>1499</v>
      </c>
      <c r="F387" s="1" t="s">
        <v>1500</v>
      </c>
      <c r="G387" s="1" t="s">
        <v>15</v>
      </c>
      <c r="H387" s="1" t="s">
        <v>15</v>
      </c>
      <c r="I387" s="1" t="s">
        <v>15</v>
      </c>
      <c r="J387" s="1" t="s">
        <v>16</v>
      </c>
      <c r="K387" s="2"/>
      <c r="L387" s="5">
        <f>K387*1492.00</f>
        <v>0</v>
      </c>
    </row>
    <row r="388" spans="1:12" customHeight="1" ht="18">
      <c r="A388" s="1"/>
      <c r="B388" s="1">
        <v>810837</v>
      </c>
      <c r="C388" s="1" t="s">
        <v>1501</v>
      </c>
      <c r="D388" s="1" t="s">
        <v>1502</v>
      </c>
      <c r="E388" s="3" t="s">
        <v>1503</v>
      </c>
      <c r="F388" s="1" t="s">
        <v>1504</v>
      </c>
      <c r="G388" s="1" t="s">
        <v>15</v>
      </c>
      <c r="H388" s="1" t="s">
        <v>15</v>
      </c>
      <c r="I388" s="1" t="s">
        <v>15</v>
      </c>
      <c r="J388" s="1" t="s">
        <v>16</v>
      </c>
      <c r="K388" s="2"/>
      <c r="L388" s="5">
        <f>K388*2763.00</f>
        <v>0</v>
      </c>
    </row>
    <row r="389" spans="1:12" customHeight="1" ht="18">
      <c r="A389" s="1"/>
      <c r="B389" s="1">
        <v>810838</v>
      </c>
      <c r="C389" s="1" t="s">
        <v>1505</v>
      </c>
      <c r="D389" s="1" t="s">
        <v>1506</v>
      </c>
      <c r="E389" s="3" t="s">
        <v>1507</v>
      </c>
      <c r="F389" s="1" t="s">
        <v>1508</v>
      </c>
      <c r="G389" s="1" t="s">
        <v>15</v>
      </c>
      <c r="H389" s="1" t="s">
        <v>15</v>
      </c>
      <c r="I389" s="1" t="s">
        <v>15</v>
      </c>
      <c r="J389" s="1" t="s">
        <v>16</v>
      </c>
      <c r="K389" s="2"/>
      <c r="L389" s="5">
        <f>K389*4151.00</f>
        <v>0</v>
      </c>
    </row>
    <row r="390" spans="1:12" customHeight="1" ht="18">
      <c r="A390" s="1"/>
      <c r="B390" s="1">
        <v>810839</v>
      </c>
      <c r="C390" s="1" t="s">
        <v>1509</v>
      </c>
      <c r="D390" s="1" t="s">
        <v>1510</v>
      </c>
      <c r="E390" s="3" t="s">
        <v>1511</v>
      </c>
      <c r="F390" s="1" t="s">
        <v>1512</v>
      </c>
      <c r="G390" s="1" t="s">
        <v>15</v>
      </c>
      <c r="H390" s="1" t="s">
        <v>15</v>
      </c>
      <c r="I390" s="1" t="s">
        <v>15</v>
      </c>
      <c r="J390" s="1" t="s">
        <v>16</v>
      </c>
      <c r="K390" s="2"/>
      <c r="L390" s="5">
        <f>K390*6134.00</f>
        <v>0</v>
      </c>
    </row>
    <row r="391" spans="1:12" customHeight="1" ht="35">
      <c r="A391" s="1"/>
      <c r="B391" s="1">
        <v>810840</v>
      </c>
      <c r="C391" s="1" t="s">
        <v>1513</v>
      </c>
      <c r="D391" s="1" t="s">
        <v>1514</v>
      </c>
      <c r="E391" s="3" t="s">
        <v>1515</v>
      </c>
      <c r="F391" s="1" t="s">
        <v>1516</v>
      </c>
      <c r="G391" s="1" t="s">
        <v>15</v>
      </c>
      <c r="H391" s="1" t="s">
        <v>15</v>
      </c>
      <c r="I391" s="1" t="s">
        <v>15</v>
      </c>
      <c r="J391" s="1" t="s">
        <v>16</v>
      </c>
      <c r="K391" s="2"/>
      <c r="L391" s="5">
        <f>K391*510.00</f>
        <v>0</v>
      </c>
    </row>
    <row r="392" spans="1:12" customHeight="1" ht="35">
      <c r="A392" s="1"/>
      <c r="B392" s="1">
        <v>810841</v>
      </c>
      <c r="C392" s="1" t="s">
        <v>1517</v>
      </c>
      <c r="D392" s="1" t="s">
        <v>1518</v>
      </c>
      <c r="E392" s="3" t="s">
        <v>1519</v>
      </c>
      <c r="F392" s="1" t="s">
        <v>1520</v>
      </c>
      <c r="G392" s="1" t="s">
        <v>15</v>
      </c>
      <c r="H392" s="1" t="s">
        <v>15</v>
      </c>
      <c r="I392" s="1" t="s">
        <v>15</v>
      </c>
      <c r="J392" s="1" t="s">
        <v>16</v>
      </c>
      <c r="K392" s="2"/>
      <c r="L392" s="5">
        <f>K392*764.00</f>
        <v>0</v>
      </c>
    </row>
    <row r="393" spans="1:12" customHeight="1" ht="35">
      <c r="A393" s="1"/>
      <c r="B393" s="1">
        <v>810842</v>
      </c>
      <c r="C393" s="1" t="s">
        <v>1521</v>
      </c>
      <c r="D393" s="1" t="s">
        <v>1522</v>
      </c>
      <c r="E393" s="3" t="s">
        <v>1523</v>
      </c>
      <c r="F393" s="1" t="s">
        <v>1524</v>
      </c>
      <c r="G393" s="1" t="s">
        <v>15</v>
      </c>
      <c r="H393" s="1" t="s">
        <v>15</v>
      </c>
      <c r="I393" s="1" t="s">
        <v>15</v>
      </c>
      <c r="J393" s="1" t="s">
        <v>16</v>
      </c>
      <c r="K393" s="2"/>
      <c r="L393" s="5">
        <f>K393*1291.00</f>
        <v>0</v>
      </c>
    </row>
    <row r="394" spans="1:12" customHeight="1" ht="35">
      <c r="A394" s="1"/>
      <c r="B394" s="1">
        <v>810843</v>
      </c>
      <c r="C394" s="1" t="s">
        <v>1525</v>
      </c>
      <c r="D394" s="1" t="s">
        <v>1526</v>
      </c>
      <c r="E394" s="3" t="s">
        <v>1527</v>
      </c>
      <c r="F394" s="1" t="s">
        <v>1528</v>
      </c>
      <c r="G394" s="1" t="s">
        <v>15</v>
      </c>
      <c r="H394" s="1" t="s">
        <v>15</v>
      </c>
      <c r="I394" s="1" t="s">
        <v>15</v>
      </c>
      <c r="J394" s="1" t="s">
        <v>16</v>
      </c>
      <c r="K394" s="2"/>
      <c r="L394" s="5">
        <f>K394*544.00</f>
        <v>0</v>
      </c>
    </row>
    <row r="395" spans="1:12" customHeight="1" ht="35">
      <c r="A395" s="1"/>
      <c r="B395" s="1">
        <v>810844</v>
      </c>
      <c r="C395" s="1" t="s">
        <v>1529</v>
      </c>
      <c r="D395" s="1" t="s">
        <v>1530</v>
      </c>
      <c r="E395" s="3" t="s">
        <v>1531</v>
      </c>
      <c r="F395" s="1" t="s">
        <v>1532</v>
      </c>
      <c r="G395" s="1" t="s">
        <v>15</v>
      </c>
      <c r="H395" s="1" t="s">
        <v>15</v>
      </c>
      <c r="I395" s="1" t="s">
        <v>15</v>
      </c>
      <c r="J395" s="1" t="s">
        <v>16</v>
      </c>
      <c r="K395" s="2"/>
      <c r="L395" s="5">
        <f>K395*899.00</f>
        <v>0</v>
      </c>
    </row>
    <row r="396" spans="1:12" customHeight="1" ht="35">
      <c r="A396" s="1"/>
      <c r="B396" s="1">
        <v>810845</v>
      </c>
      <c r="C396" s="1" t="s">
        <v>1533</v>
      </c>
      <c r="D396" s="1" t="s">
        <v>1534</v>
      </c>
      <c r="E396" s="3" t="s">
        <v>1535</v>
      </c>
      <c r="F396" s="1" t="s">
        <v>1536</v>
      </c>
      <c r="G396" s="1" t="s">
        <v>15</v>
      </c>
      <c r="H396" s="1" t="s">
        <v>15</v>
      </c>
      <c r="I396" s="1" t="s">
        <v>15</v>
      </c>
      <c r="J396" s="1" t="s">
        <v>16</v>
      </c>
      <c r="K396" s="2"/>
      <c r="L396" s="5">
        <f>K396*1411.00</f>
        <v>0</v>
      </c>
    </row>
    <row r="397" spans="1:12" customHeight="1" ht="35">
      <c r="A397" s="1"/>
      <c r="B397" s="1">
        <v>810846</v>
      </c>
      <c r="C397" s="1" t="s">
        <v>1537</v>
      </c>
      <c r="D397" s="1" t="s">
        <v>1538</v>
      </c>
      <c r="E397" s="3" t="s">
        <v>1539</v>
      </c>
      <c r="F397" s="1" t="s">
        <v>1540</v>
      </c>
      <c r="G397" s="1" t="s">
        <v>15</v>
      </c>
      <c r="H397" s="1" t="s">
        <v>15</v>
      </c>
      <c r="I397" s="1" t="s">
        <v>15</v>
      </c>
      <c r="J397" s="1" t="s">
        <v>16</v>
      </c>
      <c r="K397" s="2"/>
      <c r="L397" s="5">
        <f>K397*595.00</f>
        <v>0</v>
      </c>
    </row>
    <row r="398" spans="1:12" customHeight="1" ht="35">
      <c r="A398" s="1"/>
      <c r="B398" s="1">
        <v>810847</v>
      </c>
      <c r="C398" s="1" t="s">
        <v>1541</v>
      </c>
      <c r="D398" s="1" t="s">
        <v>1542</v>
      </c>
      <c r="E398" s="3" t="s">
        <v>1543</v>
      </c>
      <c r="F398" s="1" t="s">
        <v>1544</v>
      </c>
      <c r="G398" s="1" t="s">
        <v>15</v>
      </c>
      <c r="H398" s="1" t="s">
        <v>15</v>
      </c>
      <c r="I398" s="1" t="s">
        <v>15</v>
      </c>
      <c r="J398" s="1" t="s">
        <v>16</v>
      </c>
      <c r="K398" s="2"/>
      <c r="L398" s="5">
        <f>K398*942.00</f>
        <v>0</v>
      </c>
    </row>
    <row r="399" spans="1:12" customHeight="1" ht="35">
      <c r="A399" s="1"/>
      <c r="B399" s="1">
        <v>810848</v>
      </c>
      <c r="C399" s="1" t="s">
        <v>1545</v>
      </c>
      <c r="D399" s="1" t="s">
        <v>1546</v>
      </c>
      <c r="E399" s="3" t="s">
        <v>1547</v>
      </c>
      <c r="F399" s="1" t="s">
        <v>1548</v>
      </c>
      <c r="G399" s="1" t="s">
        <v>15</v>
      </c>
      <c r="H399" s="1" t="s">
        <v>15</v>
      </c>
      <c r="I399" s="1" t="s">
        <v>15</v>
      </c>
      <c r="J399" s="1" t="s">
        <v>16</v>
      </c>
      <c r="K399" s="2"/>
      <c r="L399" s="5">
        <f>K399*1697.00</f>
        <v>0</v>
      </c>
    </row>
    <row r="400" spans="1:12" customHeight="1" ht="53">
      <c r="A400" s="1"/>
      <c r="B400" s="1">
        <v>810851</v>
      </c>
      <c r="C400" s="1" t="s">
        <v>1549</v>
      </c>
      <c r="D400" s="1" t="s">
        <v>1550</v>
      </c>
      <c r="E400" s="3" t="s">
        <v>1551</v>
      </c>
      <c r="F400" s="1" t="s">
        <v>1552</v>
      </c>
      <c r="G400" s="1" t="s">
        <v>15</v>
      </c>
      <c r="H400" s="1" t="s">
        <v>15</v>
      </c>
      <c r="I400" s="1" t="s">
        <v>15</v>
      </c>
      <c r="J400" s="1" t="s">
        <v>16</v>
      </c>
      <c r="K400" s="2"/>
      <c r="L400" s="5">
        <f>K400*802.00</f>
        <v>0</v>
      </c>
    </row>
    <row r="401" spans="1:12" customHeight="1" ht="53">
      <c r="A401" s="1"/>
      <c r="B401" s="1">
        <v>810852</v>
      </c>
      <c r="C401" s="1" t="s">
        <v>1553</v>
      </c>
      <c r="D401" s="1" t="s">
        <v>1554</v>
      </c>
      <c r="E401" s="3" t="s">
        <v>1555</v>
      </c>
      <c r="F401" s="1" t="s">
        <v>1556</v>
      </c>
      <c r="G401" s="1" t="s">
        <v>15</v>
      </c>
      <c r="H401" s="1" t="s">
        <v>15</v>
      </c>
      <c r="I401" s="1" t="s">
        <v>15</v>
      </c>
      <c r="J401" s="1" t="s">
        <v>16</v>
      </c>
      <c r="K401" s="2"/>
      <c r="L401" s="5">
        <f>K401*1237.00</f>
        <v>0</v>
      </c>
    </row>
    <row r="402" spans="1:12" customHeight="1" ht="27">
      <c r="A402" s="1"/>
      <c r="B402" s="1">
        <v>810853</v>
      </c>
      <c r="C402" s="1" t="s">
        <v>1557</v>
      </c>
      <c r="D402" s="1" t="s">
        <v>1558</v>
      </c>
      <c r="E402" s="3" t="s">
        <v>1559</v>
      </c>
      <c r="F402" s="1" t="s">
        <v>1560</v>
      </c>
      <c r="G402" s="1" t="s">
        <v>15</v>
      </c>
      <c r="H402" s="1" t="s">
        <v>15</v>
      </c>
      <c r="I402" s="1" t="s">
        <v>15</v>
      </c>
      <c r="J402" s="1" t="s">
        <v>16</v>
      </c>
      <c r="K402" s="2"/>
      <c r="L402" s="5">
        <f>K402*645.00</f>
        <v>0</v>
      </c>
    </row>
    <row r="403" spans="1:12" customHeight="1" ht="27">
      <c r="A403" s="1"/>
      <c r="B403" s="1">
        <v>810856</v>
      </c>
      <c r="C403" s="1" t="s">
        <v>1561</v>
      </c>
      <c r="D403" s="1" t="s">
        <v>1562</v>
      </c>
      <c r="E403" s="3" t="s">
        <v>1563</v>
      </c>
      <c r="F403" s="1" t="s">
        <v>1564</v>
      </c>
      <c r="G403" s="1" t="s">
        <v>15</v>
      </c>
      <c r="H403" s="1" t="s">
        <v>15</v>
      </c>
      <c r="I403" s="1" t="s">
        <v>15</v>
      </c>
      <c r="J403" s="1" t="s">
        <v>16</v>
      </c>
      <c r="K403" s="2"/>
      <c r="L403" s="5">
        <f>K403*1033.00</f>
        <v>0</v>
      </c>
    </row>
    <row r="404" spans="1:12" customHeight="1" ht="27">
      <c r="A404" s="1"/>
      <c r="B404" s="1">
        <v>810859</v>
      </c>
      <c r="C404" s="1" t="s">
        <v>1565</v>
      </c>
      <c r="D404" s="1" t="s">
        <v>1566</v>
      </c>
      <c r="E404" s="3" t="s">
        <v>1567</v>
      </c>
      <c r="F404" s="1" t="s">
        <v>1568</v>
      </c>
      <c r="G404" s="1" t="s">
        <v>15</v>
      </c>
      <c r="H404" s="1" t="s">
        <v>15</v>
      </c>
      <c r="I404" s="1" t="s">
        <v>15</v>
      </c>
      <c r="J404" s="1" t="s">
        <v>16</v>
      </c>
      <c r="K404" s="2"/>
      <c r="L404" s="5">
        <f>K404*2311.00</f>
        <v>0</v>
      </c>
    </row>
    <row r="405" spans="1:12" customHeight="1" ht="27">
      <c r="A405" s="1"/>
      <c r="B405" s="1">
        <v>810860</v>
      </c>
      <c r="C405" s="1" t="s">
        <v>1569</v>
      </c>
      <c r="D405" s="1" t="s">
        <v>1570</v>
      </c>
      <c r="E405" s="3" t="s">
        <v>1571</v>
      </c>
      <c r="F405" s="1" t="s">
        <v>1572</v>
      </c>
      <c r="G405" s="1" t="s">
        <v>15</v>
      </c>
      <c r="H405" s="1" t="s">
        <v>15</v>
      </c>
      <c r="I405" s="1" t="s">
        <v>15</v>
      </c>
      <c r="J405" s="1" t="s">
        <v>16</v>
      </c>
      <c r="K405" s="2"/>
      <c r="L405" s="5">
        <f>K405*3263.00</f>
        <v>0</v>
      </c>
    </row>
    <row r="406" spans="1:12" customHeight="1" ht="53">
      <c r="A406" s="1"/>
      <c r="B406" s="1">
        <v>810855</v>
      </c>
      <c r="C406" s="1" t="s">
        <v>1573</v>
      </c>
      <c r="D406" s="1" t="s">
        <v>1574</v>
      </c>
      <c r="E406" s="3" t="s">
        <v>1575</v>
      </c>
      <c r="F406" s="1" t="s">
        <v>1576</v>
      </c>
      <c r="G406" s="1" t="s">
        <v>15</v>
      </c>
      <c r="H406" s="1" t="s">
        <v>15</v>
      </c>
      <c r="I406" s="1" t="s">
        <v>15</v>
      </c>
      <c r="J406" s="1" t="s">
        <v>16</v>
      </c>
      <c r="K406" s="2"/>
      <c r="L406" s="5">
        <f>K406*690.00</f>
        <v>0</v>
      </c>
    </row>
    <row r="407" spans="1:12" customHeight="1" ht="53">
      <c r="A407" s="1"/>
      <c r="B407" s="1">
        <v>810858</v>
      </c>
      <c r="C407" s="1" t="s">
        <v>1577</v>
      </c>
      <c r="D407" s="1" t="s">
        <v>1578</v>
      </c>
      <c r="E407" s="3" t="s">
        <v>1579</v>
      </c>
      <c r="F407" s="1" t="s">
        <v>1580</v>
      </c>
      <c r="G407" s="1" t="s">
        <v>15</v>
      </c>
      <c r="H407" s="1" t="s">
        <v>15</v>
      </c>
      <c r="I407" s="1" t="s">
        <v>15</v>
      </c>
      <c r="J407" s="1" t="s">
        <v>16</v>
      </c>
      <c r="K407" s="2"/>
      <c r="L407" s="5">
        <f>K407*1118.00</f>
        <v>0</v>
      </c>
    </row>
    <row r="408" spans="1:12" customHeight="1" ht="53">
      <c r="A408" s="1"/>
      <c r="B408" s="1">
        <v>810854</v>
      </c>
      <c r="C408" s="1" t="s">
        <v>1581</v>
      </c>
      <c r="D408" s="1" t="s">
        <v>1582</v>
      </c>
      <c r="E408" s="3" t="s">
        <v>1583</v>
      </c>
      <c r="F408" s="1" t="s">
        <v>1560</v>
      </c>
      <c r="G408" s="1" t="s">
        <v>15</v>
      </c>
      <c r="H408" s="1" t="s">
        <v>15</v>
      </c>
      <c r="I408" s="1" t="s">
        <v>15</v>
      </c>
      <c r="J408" s="1" t="s">
        <v>16</v>
      </c>
      <c r="K408" s="2"/>
      <c r="L408" s="5">
        <f>K408*645.00</f>
        <v>0</v>
      </c>
    </row>
    <row r="409" spans="1:12" customHeight="1" ht="53">
      <c r="A409" s="1"/>
      <c r="B409" s="1">
        <v>810857</v>
      </c>
      <c r="C409" s="1" t="s">
        <v>1584</v>
      </c>
      <c r="D409" s="1" t="s">
        <v>1585</v>
      </c>
      <c r="E409" s="3" t="s">
        <v>1586</v>
      </c>
      <c r="F409" s="1" t="s">
        <v>1587</v>
      </c>
      <c r="G409" s="1" t="s">
        <v>15</v>
      </c>
      <c r="H409" s="1" t="s">
        <v>15</v>
      </c>
      <c r="I409" s="1" t="s">
        <v>15</v>
      </c>
      <c r="J409" s="1" t="s">
        <v>16</v>
      </c>
      <c r="K409" s="2"/>
      <c r="L409" s="5">
        <f>K409*1034.00</f>
        <v>0</v>
      </c>
    </row>
    <row r="410" spans="1:12" customHeight="1" ht="35">
      <c r="A410" s="1"/>
      <c r="B410" s="1">
        <v>810861</v>
      </c>
      <c r="C410" s="1" t="s">
        <v>1588</v>
      </c>
      <c r="D410" s="1" t="s">
        <v>1589</v>
      </c>
      <c r="E410" s="3" t="s">
        <v>1590</v>
      </c>
      <c r="F410" s="1" t="s">
        <v>1591</v>
      </c>
      <c r="G410" s="1" t="s">
        <v>15</v>
      </c>
      <c r="H410" s="1" t="s">
        <v>15</v>
      </c>
      <c r="I410" s="1" t="s">
        <v>15</v>
      </c>
      <c r="J410" s="1" t="s">
        <v>16</v>
      </c>
      <c r="K410" s="2"/>
      <c r="L410" s="5">
        <f>K410*908.00</f>
        <v>0</v>
      </c>
    </row>
    <row r="411" spans="1:12" customHeight="1" ht="35">
      <c r="A411" s="1"/>
      <c r="B411" s="1">
        <v>810864</v>
      </c>
      <c r="C411" s="1" t="s">
        <v>1592</v>
      </c>
      <c r="D411" s="1" t="s">
        <v>1593</v>
      </c>
      <c r="E411" s="3" t="s">
        <v>1594</v>
      </c>
      <c r="F411" s="1" t="s">
        <v>1595</v>
      </c>
      <c r="G411" s="1" t="s">
        <v>15</v>
      </c>
      <c r="H411" s="1" t="s">
        <v>15</v>
      </c>
      <c r="I411" s="1" t="s">
        <v>15</v>
      </c>
      <c r="J411" s="1" t="s">
        <v>16</v>
      </c>
      <c r="K411" s="2"/>
      <c r="L411" s="5">
        <f>K411*1513.00</f>
        <v>0</v>
      </c>
    </row>
    <row r="412" spans="1:12" customHeight="1" ht="35">
      <c r="A412" s="1"/>
      <c r="B412" s="1">
        <v>810867</v>
      </c>
      <c r="C412" s="1" t="s">
        <v>1596</v>
      </c>
      <c r="D412" s="1" t="s">
        <v>1597</v>
      </c>
      <c r="E412" s="3" t="s">
        <v>1598</v>
      </c>
      <c r="F412" s="1" t="s">
        <v>1599</v>
      </c>
      <c r="G412" s="1" t="s">
        <v>15</v>
      </c>
      <c r="H412" s="1" t="s">
        <v>15</v>
      </c>
      <c r="I412" s="1" t="s">
        <v>15</v>
      </c>
      <c r="J412" s="1" t="s">
        <v>16</v>
      </c>
      <c r="K412" s="2"/>
      <c r="L412" s="5">
        <f>K412*2351.00</f>
        <v>0</v>
      </c>
    </row>
    <row r="413" spans="1:12" customHeight="1" ht="53">
      <c r="A413" s="1"/>
      <c r="B413" s="1">
        <v>810863</v>
      </c>
      <c r="C413" s="1" t="s">
        <v>1600</v>
      </c>
      <c r="D413" s="1" t="s">
        <v>1601</v>
      </c>
      <c r="E413" s="3" t="s">
        <v>1602</v>
      </c>
      <c r="F413" s="1" t="s">
        <v>1603</v>
      </c>
      <c r="G413" s="1" t="s">
        <v>15</v>
      </c>
      <c r="H413" s="1" t="s">
        <v>15</v>
      </c>
      <c r="I413" s="1" t="s">
        <v>15</v>
      </c>
      <c r="J413" s="1" t="s">
        <v>16</v>
      </c>
      <c r="K413" s="2"/>
      <c r="L413" s="5">
        <f>K413*1028.00</f>
        <v>0</v>
      </c>
    </row>
    <row r="414" spans="1:12" customHeight="1" ht="53">
      <c r="A414" s="1"/>
      <c r="B414" s="1">
        <v>810866</v>
      </c>
      <c r="C414" s="1" t="s">
        <v>1604</v>
      </c>
      <c r="D414" s="1" t="s">
        <v>1605</v>
      </c>
      <c r="E414" s="3" t="s">
        <v>1606</v>
      </c>
      <c r="F414" s="1" t="s">
        <v>1607</v>
      </c>
      <c r="G414" s="1" t="s">
        <v>15</v>
      </c>
      <c r="H414" s="1" t="s">
        <v>15</v>
      </c>
      <c r="I414" s="1" t="s">
        <v>15</v>
      </c>
      <c r="J414" s="1" t="s">
        <v>16</v>
      </c>
      <c r="K414" s="2"/>
      <c r="L414" s="5">
        <f>K414*1591.00</f>
        <v>0</v>
      </c>
    </row>
    <row r="415" spans="1:12" customHeight="1" ht="53">
      <c r="A415" s="1"/>
      <c r="B415" s="1">
        <v>810862</v>
      </c>
      <c r="C415" s="1" t="s">
        <v>1608</v>
      </c>
      <c r="D415" s="1" t="s">
        <v>1609</v>
      </c>
      <c r="E415" s="3" t="s">
        <v>1610</v>
      </c>
      <c r="F415" s="1" t="s">
        <v>1591</v>
      </c>
      <c r="G415" s="1" t="s">
        <v>15</v>
      </c>
      <c r="H415" s="1" t="s">
        <v>15</v>
      </c>
      <c r="I415" s="1" t="s">
        <v>15</v>
      </c>
      <c r="J415" s="1" t="s">
        <v>16</v>
      </c>
      <c r="K415" s="2"/>
      <c r="L415" s="5">
        <f>K415*908.00</f>
        <v>0</v>
      </c>
    </row>
    <row r="416" spans="1:12" customHeight="1" ht="53">
      <c r="A416" s="1"/>
      <c r="B416" s="1">
        <v>810865</v>
      </c>
      <c r="C416" s="1" t="s">
        <v>1611</v>
      </c>
      <c r="D416" s="1" t="s">
        <v>1612</v>
      </c>
      <c r="E416" s="3" t="s">
        <v>1613</v>
      </c>
      <c r="F416" s="1" t="s">
        <v>1595</v>
      </c>
      <c r="G416" s="1" t="s">
        <v>15</v>
      </c>
      <c r="H416" s="1" t="s">
        <v>15</v>
      </c>
      <c r="I416" s="1" t="s">
        <v>15</v>
      </c>
      <c r="J416" s="1" t="s">
        <v>16</v>
      </c>
      <c r="K416" s="2"/>
      <c r="L416" s="5">
        <f>K416*1513.00</f>
        <v>0</v>
      </c>
    </row>
    <row r="417" spans="1:12" customHeight="1" ht="53">
      <c r="A417" s="1"/>
      <c r="B417" s="1">
        <v>810871</v>
      </c>
      <c r="C417" s="1" t="s">
        <v>1614</v>
      </c>
      <c r="D417" s="1" t="s">
        <v>1615</v>
      </c>
      <c r="E417" s="3" t="s">
        <v>1616</v>
      </c>
      <c r="F417" s="1" t="s">
        <v>1617</v>
      </c>
      <c r="G417" s="1" t="s">
        <v>15</v>
      </c>
      <c r="H417" s="1" t="s">
        <v>15</v>
      </c>
      <c r="I417" s="1" t="s">
        <v>15</v>
      </c>
      <c r="J417" s="1" t="s">
        <v>16</v>
      </c>
      <c r="K417" s="2"/>
      <c r="L417" s="5">
        <f>K417*775.00</f>
        <v>0</v>
      </c>
    </row>
    <row r="418" spans="1:12" customHeight="1" ht="53">
      <c r="A418" s="1"/>
      <c r="B418" s="1">
        <v>810872</v>
      </c>
      <c r="C418" s="1" t="s">
        <v>1618</v>
      </c>
      <c r="D418" s="1" t="s">
        <v>1619</v>
      </c>
      <c r="E418" s="3" t="s">
        <v>1620</v>
      </c>
      <c r="F418" s="1" t="s">
        <v>1621</v>
      </c>
      <c r="G418" s="1" t="s">
        <v>15</v>
      </c>
      <c r="H418" s="1" t="s">
        <v>15</v>
      </c>
      <c r="I418" s="1" t="s">
        <v>15</v>
      </c>
      <c r="J418" s="1" t="s">
        <v>16</v>
      </c>
      <c r="K418" s="2"/>
      <c r="L418" s="5">
        <f>K418*1125.00</f>
        <v>0</v>
      </c>
    </row>
    <row r="419" spans="1:12" customHeight="1" ht="105">
      <c r="A419" s="1"/>
      <c r="B419" s="1">
        <v>810850</v>
      </c>
      <c r="C419" s="1" t="s">
        <v>1622</v>
      </c>
      <c r="D419" s="1" t="s">
        <v>1623</v>
      </c>
      <c r="E419" s="3" t="s">
        <v>1624</v>
      </c>
      <c r="F419" s="1" t="s">
        <v>1625</v>
      </c>
      <c r="G419" s="1" t="s">
        <v>15</v>
      </c>
      <c r="H419" s="1" t="s">
        <v>15</v>
      </c>
      <c r="I419" s="1" t="s">
        <v>15</v>
      </c>
      <c r="J419" s="1" t="s">
        <v>16</v>
      </c>
      <c r="K419" s="2"/>
      <c r="L419" s="5">
        <f>K419*375.00</f>
        <v>0</v>
      </c>
    </row>
    <row r="420" spans="1:12" customHeight="1" ht="105">
      <c r="A420" s="1"/>
      <c r="B420" s="1">
        <v>810849</v>
      </c>
      <c r="C420" s="1" t="s">
        <v>1626</v>
      </c>
      <c r="D420" s="1" t="s">
        <v>1627</v>
      </c>
      <c r="E420" s="3" t="s">
        <v>1628</v>
      </c>
      <c r="F420" s="1" t="s">
        <v>1629</v>
      </c>
      <c r="G420" s="1" t="s">
        <v>15</v>
      </c>
      <c r="H420" s="1" t="s">
        <v>15</v>
      </c>
      <c r="I420" s="1" t="s">
        <v>15</v>
      </c>
      <c r="J420" s="1" t="s">
        <v>16</v>
      </c>
      <c r="K420" s="2"/>
      <c r="L420" s="5">
        <f>K420*491.00</f>
        <v>0</v>
      </c>
    </row>
    <row r="421" spans="1:12" customHeight="1" ht="35">
      <c r="A421" s="1"/>
      <c r="B421" s="1">
        <v>810873</v>
      </c>
      <c r="C421" s="1" t="s">
        <v>1630</v>
      </c>
      <c r="D421" s="1" t="s">
        <v>1631</v>
      </c>
      <c r="E421" s="3" t="s">
        <v>1632</v>
      </c>
      <c r="F421" s="1" t="s">
        <v>1633</v>
      </c>
      <c r="G421" s="1" t="s">
        <v>15</v>
      </c>
      <c r="H421" s="1" t="s">
        <v>15</v>
      </c>
      <c r="I421" s="1" t="s">
        <v>15</v>
      </c>
      <c r="J421" s="1" t="s">
        <v>16</v>
      </c>
      <c r="K421" s="2"/>
      <c r="L421" s="5">
        <f>K421*850.00</f>
        <v>0</v>
      </c>
    </row>
    <row r="422" spans="1:12" customHeight="1" ht="35">
      <c r="A422" s="1"/>
      <c r="B422" s="1">
        <v>810874</v>
      </c>
      <c r="C422" s="1" t="s">
        <v>1634</v>
      </c>
      <c r="D422" s="1" t="s">
        <v>1635</v>
      </c>
      <c r="E422" s="3" t="s">
        <v>1636</v>
      </c>
      <c r="F422" s="1" t="s">
        <v>1637</v>
      </c>
      <c r="G422" s="1" t="s">
        <v>15</v>
      </c>
      <c r="H422" s="1" t="s">
        <v>15</v>
      </c>
      <c r="I422" s="1" t="s">
        <v>15</v>
      </c>
      <c r="J422" s="1" t="s">
        <v>16</v>
      </c>
      <c r="K422" s="2"/>
      <c r="L422" s="5">
        <f>K422*1275.00</f>
        <v>0</v>
      </c>
    </row>
    <row r="423" spans="1:12" customHeight="1" ht="35">
      <c r="A423" s="1"/>
      <c r="B423" s="1">
        <v>810875</v>
      </c>
      <c r="C423" s="1" t="s">
        <v>1638</v>
      </c>
      <c r="D423" s="1" t="s">
        <v>1639</v>
      </c>
      <c r="E423" s="3" t="s">
        <v>1640</v>
      </c>
      <c r="F423" s="1" t="s">
        <v>1641</v>
      </c>
      <c r="G423" s="1" t="s">
        <v>15</v>
      </c>
      <c r="H423" s="1" t="s">
        <v>15</v>
      </c>
      <c r="I423" s="1" t="s">
        <v>15</v>
      </c>
      <c r="J423" s="1" t="s">
        <v>16</v>
      </c>
      <c r="K423" s="2"/>
      <c r="L423" s="5">
        <f>K423*1948.00</f>
        <v>0</v>
      </c>
    </row>
    <row r="424" spans="1:12" customHeight="1" ht="35">
      <c r="A424" s="1"/>
      <c r="B424" s="1">
        <v>810906</v>
      </c>
      <c r="C424" s="1" t="s">
        <v>1642</v>
      </c>
      <c r="D424" s="1" t="s">
        <v>1643</v>
      </c>
      <c r="E424" s="3" t="s">
        <v>1644</v>
      </c>
      <c r="F424" s="1" t="s">
        <v>1645</v>
      </c>
      <c r="G424" s="1" t="s">
        <v>15</v>
      </c>
      <c r="H424" s="1" t="s">
        <v>15</v>
      </c>
      <c r="I424" s="1" t="s">
        <v>15</v>
      </c>
      <c r="J424" s="1" t="s">
        <v>16</v>
      </c>
      <c r="K424" s="2"/>
      <c r="L424" s="5">
        <f>K424*698.00</f>
        <v>0</v>
      </c>
    </row>
    <row r="425" spans="1:12" customHeight="1" ht="35">
      <c r="A425" s="1"/>
      <c r="B425" s="1">
        <v>810907</v>
      </c>
      <c r="C425" s="1" t="s">
        <v>1646</v>
      </c>
      <c r="D425" s="1" t="s">
        <v>1647</v>
      </c>
      <c r="E425" s="3" t="s">
        <v>1648</v>
      </c>
      <c r="F425" s="1" t="s">
        <v>1649</v>
      </c>
      <c r="G425" s="1" t="s">
        <v>15</v>
      </c>
      <c r="H425" s="1" t="s">
        <v>15</v>
      </c>
      <c r="I425" s="1" t="s">
        <v>15</v>
      </c>
      <c r="J425" s="1" t="s">
        <v>16</v>
      </c>
      <c r="K425" s="2"/>
      <c r="L425" s="5">
        <f>K425*1020.00</f>
        <v>0</v>
      </c>
    </row>
    <row r="426" spans="1:12" customHeight="1" ht="35">
      <c r="A426" s="1"/>
      <c r="B426" s="1">
        <v>810908</v>
      </c>
      <c r="C426" s="1" t="s">
        <v>1650</v>
      </c>
      <c r="D426" s="1" t="s">
        <v>1651</v>
      </c>
      <c r="E426" s="3" t="s">
        <v>1652</v>
      </c>
      <c r="F426" s="1" t="s">
        <v>1653</v>
      </c>
      <c r="G426" s="1" t="s">
        <v>15</v>
      </c>
      <c r="H426" s="1" t="s">
        <v>15</v>
      </c>
      <c r="I426" s="1" t="s">
        <v>15</v>
      </c>
      <c r="J426" s="1" t="s">
        <v>16</v>
      </c>
      <c r="K426" s="2"/>
      <c r="L426" s="5">
        <f>K426*1556.00</f>
        <v>0</v>
      </c>
    </row>
    <row r="427" spans="1:12" customHeight="1" ht="105">
      <c r="A427" s="1"/>
      <c r="B427" s="1">
        <v>810876</v>
      </c>
      <c r="C427" s="1" t="s">
        <v>1654</v>
      </c>
      <c r="D427" s="1" t="s">
        <v>1655</v>
      </c>
      <c r="E427" s="3" t="s">
        <v>1656</v>
      </c>
      <c r="F427" s="1" t="s">
        <v>783</v>
      </c>
      <c r="G427" s="1" t="s">
        <v>15</v>
      </c>
      <c r="H427" s="1" t="s">
        <v>15</v>
      </c>
      <c r="I427" s="1" t="s">
        <v>15</v>
      </c>
      <c r="J427" s="1" t="s">
        <v>16</v>
      </c>
      <c r="K427" s="2"/>
      <c r="L427" s="5">
        <f>K427*1208.00</f>
        <v>0</v>
      </c>
    </row>
    <row r="428" spans="1:12" customHeight="1" ht="53">
      <c r="A428" s="1"/>
      <c r="B428" s="1">
        <v>810877</v>
      </c>
      <c r="C428" s="1" t="s">
        <v>1657</v>
      </c>
      <c r="D428" s="1" t="s">
        <v>1658</v>
      </c>
      <c r="E428" s="3" t="s">
        <v>1659</v>
      </c>
      <c r="F428" s="1" t="s">
        <v>1660</v>
      </c>
      <c r="G428" s="1" t="s">
        <v>15</v>
      </c>
      <c r="H428" s="1" t="s">
        <v>15</v>
      </c>
      <c r="I428" s="1" t="s">
        <v>15</v>
      </c>
      <c r="J428" s="1" t="s">
        <v>16</v>
      </c>
      <c r="K428" s="2"/>
      <c r="L428" s="5">
        <f>K428*851.00</f>
        <v>0</v>
      </c>
    </row>
    <row r="429" spans="1:12" customHeight="1" ht="53">
      <c r="A429" s="1"/>
      <c r="B429" s="1">
        <v>810878</v>
      </c>
      <c r="C429" s="1" t="s">
        <v>1661</v>
      </c>
      <c r="D429" s="1" t="s">
        <v>1662</v>
      </c>
      <c r="E429" s="3" t="s">
        <v>1663</v>
      </c>
      <c r="F429" s="1" t="s">
        <v>1664</v>
      </c>
      <c r="G429" s="1" t="s">
        <v>15</v>
      </c>
      <c r="H429" s="1" t="s">
        <v>15</v>
      </c>
      <c r="I429" s="1" t="s">
        <v>15</v>
      </c>
      <c r="J429" s="1" t="s">
        <v>16</v>
      </c>
      <c r="K429" s="2"/>
      <c r="L429" s="5">
        <f>K429*1128.00</f>
        <v>0</v>
      </c>
    </row>
    <row r="430" spans="1:12" customHeight="1" ht="53">
      <c r="A430" s="1"/>
      <c r="B430" s="1">
        <v>810879</v>
      </c>
      <c r="C430" s="1" t="s">
        <v>1665</v>
      </c>
      <c r="D430" s="1" t="s">
        <v>1666</v>
      </c>
      <c r="E430" s="3" t="s">
        <v>1667</v>
      </c>
      <c r="F430" s="1" t="s">
        <v>1668</v>
      </c>
      <c r="G430" s="1" t="s">
        <v>15</v>
      </c>
      <c r="H430" s="1" t="s">
        <v>15</v>
      </c>
      <c r="I430" s="1" t="s">
        <v>15</v>
      </c>
      <c r="J430" s="1" t="s">
        <v>16</v>
      </c>
      <c r="K430" s="2"/>
      <c r="L430" s="5">
        <f>K430*830.00</f>
        <v>0</v>
      </c>
    </row>
    <row r="431" spans="1:12" customHeight="1" ht="53">
      <c r="A431" s="1"/>
      <c r="B431" s="1">
        <v>810880</v>
      </c>
      <c r="C431" s="1" t="s">
        <v>1669</v>
      </c>
      <c r="D431" s="1" t="s">
        <v>1670</v>
      </c>
      <c r="E431" s="3" t="s">
        <v>1671</v>
      </c>
      <c r="F431" s="1" t="s">
        <v>1672</v>
      </c>
      <c r="G431" s="1" t="s">
        <v>15</v>
      </c>
      <c r="H431" s="1" t="s">
        <v>15</v>
      </c>
      <c r="I431" s="1" t="s">
        <v>15</v>
      </c>
      <c r="J431" s="1" t="s">
        <v>16</v>
      </c>
      <c r="K431" s="2"/>
      <c r="L431" s="5">
        <f>K431*1043.00</f>
        <v>0</v>
      </c>
    </row>
    <row r="432" spans="1:12" customHeight="1" ht="35">
      <c r="A432" s="1"/>
      <c r="B432" s="1">
        <v>810901</v>
      </c>
      <c r="C432" s="1" t="s">
        <v>1673</v>
      </c>
      <c r="D432" s="1" t="s">
        <v>1674</v>
      </c>
      <c r="E432" s="3" t="s">
        <v>1675</v>
      </c>
      <c r="F432" s="1" t="s">
        <v>1676</v>
      </c>
      <c r="G432" s="1" t="s">
        <v>15</v>
      </c>
      <c r="H432" s="1" t="s">
        <v>15</v>
      </c>
      <c r="I432" s="1" t="s">
        <v>15</v>
      </c>
      <c r="J432" s="1" t="s">
        <v>16</v>
      </c>
      <c r="K432" s="2"/>
      <c r="L432" s="5">
        <f>K432*1332.00</f>
        <v>0</v>
      </c>
    </row>
    <row r="433" spans="1:12" customHeight="1" ht="35">
      <c r="A433" s="1"/>
      <c r="B433" s="1">
        <v>810902</v>
      </c>
      <c r="C433" s="1" t="s">
        <v>1677</v>
      </c>
      <c r="D433" s="1" t="s">
        <v>1678</v>
      </c>
      <c r="E433" s="3" t="s">
        <v>1679</v>
      </c>
      <c r="F433" s="1" t="s">
        <v>1680</v>
      </c>
      <c r="G433" s="1" t="s">
        <v>15</v>
      </c>
      <c r="H433" s="1" t="s">
        <v>15</v>
      </c>
      <c r="I433" s="1" t="s">
        <v>15</v>
      </c>
      <c r="J433" s="1" t="s">
        <v>16</v>
      </c>
      <c r="K433" s="2"/>
      <c r="L433" s="5">
        <f>K433*905.00</f>
        <v>0</v>
      </c>
    </row>
    <row r="434" spans="1:12" customHeight="1" ht="35">
      <c r="A434" s="1"/>
      <c r="B434" s="1">
        <v>834701</v>
      </c>
      <c r="C434" s="1" t="s">
        <v>1681</v>
      </c>
      <c r="D434" s="1" t="s">
        <v>1682</v>
      </c>
      <c r="E434" s="3" t="s">
        <v>1683</v>
      </c>
      <c r="F434" s="1" t="s">
        <v>1684</v>
      </c>
      <c r="G434" s="1" t="s">
        <v>15</v>
      </c>
      <c r="H434" s="1" t="s">
        <v>15</v>
      </c>
      <c r="I434" s="1" t="s">
        <v>15</v>
      </c>
      <c r="J434" s="1" t="s">
        <v>16</v>
      </c>
      <c r="K434" s="2"/>
      <c r="L434" s="5">
        <f>K434*644.00</f>
        <v>0</v>
      </c>
    </row>
    <row r="435" spans="1:12" customHeight="1" ht="35">
      <c r="A435" s="1"/>
      <c r="B435" s="1">
        <v>810881</v>
      </c>
      <c r="C435" s="1" t="s">
        <v>1685</v>
      </c>
      <c r="D435" s="1" t="s">
        <v>1686</v>
      </c>
      <c r="E435" s="3" t="s">
        <v>1687</v>
      </c>
      <c r="F435" s="1" t="s">
        <v>1688</v>
      </c>
      <c r="G435" s="1" t="s">
        <v>15</v>
      </c>
      <c r="H435" s="1" t="s">
        <v>15</v>
      </c>
      <c r="I435" s="1" t="s">
        <v>15</v>
      </c>
      <c r="J435" s="1" t="s">
        <v>16</v>
      </c>
      <c r="K435" s="2"/>
      <c r="L435" s="5">
        <f>K435*809.00</f>
        <v>0</v>
      </c>
    </row>
    <row r="436" spans="1:12" customHeight="1" ht="35">
      <c r="A436" s="1"/>
      <c r="B436" s="1">
        <v>810882</v>
      </c>
      <c r="C436" s="1" t="s">
        <v>1689</v>
      </c>
      <c r="D436" s="1" t="s">
        <v>1690</v>
      </c>
      <c r="E436" s="3" t="s">
        <v>1691</v>
      </c>
      <c r="F436" s="1" t="s">
        <v>1692</v>
      </c>
      <c r="G436" s="1" t="s">
        <v>15</v>
      </c>
      <c r="H436" s="1" t="s">
        <v>15</v>
      </c>
      <c r="I436" s="1" t="s">
        <v>15</v>
      </c>
      <c r="J436" s="1" t="s">
        <v>16</v>
      </c>
      <c r="K436" s="2"/>
      <c r="L436" s="5">
        <f>K436*1112.00</f>
        <v>0</v>
      </c>
    </row>
    <row r="437" spans="1:12" customHeight="1" ht="35">
      <c r="A437" s="1"/>
      <c r="B437" s="1">
        <v>810883</v>
      </c>
      <c r="C437" s="1" t="s">
        <v>1693</v>
      </c>
      <c r="D437" s="1" t="s">
        <v>1694</v>
      </c>
      <c r="E437" s="3" t="s">
        <v>1695</v>
      </c>
      <c r="F437" s="1" t="s">
        <v>1696</v>
      </c>
      <c r="G437" s="1" t="s">
        <v>15</v>
      </c>
      <c r="H437" s="1" t="s">
        <v>15</v>
      </c>
      <c r="I437" s="1" t="s">
        <v>15</v>
      </c>
      <c r="J437" s="1" t="s">
        <v>16</v>
      </c>
      <c r="K437" s="2"/>
      <c r="L437" s="5">
        <f>K437*1929.00</f>
        <v>0</v>
      </c>
    </row>
    <row r="438" spans="1:12" customHeight="1" ht="53">
      <c r="A438" s="1"/>
      <c r="B438" s="1">
        <v>834702</v>
      </c>
      <c r="C438" s="1" t="s">
        <v>1697</v>
      </c>
      <c r="D438" s="1" t="s">
        <v>1698</v>
      </c>
      <c r="E438" s="3" t="s">
        <v>1699</v>
      </c>
      <c r="F438" s="1" t="s">
        <v>1700</v>
      </c>
      <c r="G438" s="1" t="s">
        <v>15</v>
      </c>
      <c r="H438" s="1" t="s">
        <v>15</v>
      </c>
      <c r="I438" s="1" t="s">
        <v>15</v>
      </c>
      <c r="J438" s="1" t="s">
        <v>16</v>
      </c>
      <c r="K438" s="2"/>
      <c r="L438" s="5">
        <f>K438*792.00</f>
        <v>0</v>
      </c>
    </row>
    <row r="439" spans="1:12" customHeight="1" ht="53">
      <c r="A439" s="1"/>
      <c r="B439" s="1">
        <v>834703</v>
      </c>
      <c r="C439" s="1" t="s">
        <v>1701</v>
      </c>
      <c r="D439" s="1" t="s">
        <v>1702</v>
      </c>
      <c r="E439" s="3" t="s">
        <v>1703</v>
      </c>
      <c r="F439" s="1" t="s">
        <v>1704</v>
      </c>
      <c r="G439" s="1" t="s">
        <v>15</v>
      </c>
      <c r="H439" s="1" t="s">
        <v>15</v>
      </c>
      <c r="I439" s="1" t="s">
        <v>15</v>
      </c>
      <c r="J439" s="1" t="s">
        <v>16</v>
      </c>
      <c r="K439" s="2"/>
      <c r="L439" s="5">
        <f>K439*1176.00</f>
        <v>0</v>
      </c>
    </row>
    <row r="440" spans="1:12" customHeight="1" ht="27">
      <c r="A440" s="1"/>
      <c r="B440" s="1">
        <v>810884</v>
      </c>
      <c r="C440" s="1" t="s">
        <v>1705</v>
      </c>
      <c r="D440" s="1" t="s">
        <v>1706</v>
      </c>
      <c r="E440" s="3" t="s">
        <v>1707</v>
      </c>
      <c r="F440" s="1" t="s">
        <v>1708</v>
      </c>
      <c r="G440" s="1" t="s">
        <v>15</v>
      </c>
      <c r="H440" s="1" t="s">
        <v>15</v>
      </c>
      <c r="I440" s="1" t="s">
        <v>15</v>
      </c>
      <c r="J440" s="1" t="s">
        <v>16</v>
      </c>
      <c r="K440" s="2"/>
      <c r="L440" s="5">
        <f>K440*803.00</f>
        <v>0</v>
      </c>
    </row>
    <row r="441" spans="1:12" customHeight="1" ht="27">
      <c r="A441" s="1"/>
      <c r="B441" s="1">
        <v>810885</v>
      </c>
      <c r="C441" s="1" t="s">
        <v>1709</v>
      </c>
      <c r="D441" s="1" t="s">
        <v>1710</v>
      </c>
      <c r="E441" s="3" t="s">
        <v>1711</v>
      </c>
      <c r="F441" s="1" t="s">
        <v>1712</v>
      </c>
      <c r="G441" s="1" t="s">
        <v>15</v>
      </c>
      <c r="H441" s="1" t="s">
        <v>15</v>
      </c>
      <c r="I441" s="1" t="s">
        <v>15</v>
      </c>
      <c r="J441" s="1" t="s">
        <v>16</v>
      </c>
      <c r="K441" s="2"/>
      <c r="L441" s="5">
        <f>K441*866.00</f>
        <v>0</v>
      </c>
    </row>
    <row r="442" spans="1:12" customHeight="1" ht="27">
      <c r="A442" s="1"/>
      <c r="B442" s="1">
        <v>810886</v>
      </c>
      <c r="C442" s="1" t="s">
        <v>1713</v>
      </c>
      <c r="D442" s="1" t="s">
        <v>1714</v>
      </c>
      <c r="E442" s="3" t="s">
        <v>1715</v>
      </c>
      <c r="F442" s="1" t="s">
        <v>1716</v>
      </c>
      <c r="G442" s="1" t="s">
        <v>15</v>
      </c>
      <c r="H442" s="1" t="s">
        <v>15</v>
      </c>
      <c r="I442" s="1" t="s">
        <v>15</v>
      </c>
      <c r="J442" s="1" t="s">
        <v>16</v>
      </c>
      <c r="K442" s="2"/>
      <c r="L442" s="5">
        <f>K442*1174.00</f>
        <v>0</v>
      </c>
    </row>
    <row r="443" spans="1:12" customHeight="1" ht="27">
      <c r="A443" s="1"/>
      <c r="B443" s="1">
        <v>810887</v>
      </c>
      <c r="C443" s="1" t="s">
        <v>1717</v>
      </c>
      <c r="D443" s="1" t="s">
        <v>1718</v>
      </c>
      <c r="E443" s="3" t="s">
        <v>1719</v>
      </c>
      <c r="F443" s="1" t="s">
        <v>1720</v>
      </c>
      <c r="G443" s="1" t="s">
        <v>15</v>
      </c>
      <c r="H443" s="1" t="s">
        <v>15</v>
      </c>
      <c r="I443" s="1" t="s">
        <v>15</v>
      </c>
      <c r="J443" s="1" t="s">
        <v>16</v>
      </c>
      <c r="K443" s="2"/>
      <c r="L443" s="5">
        <f>K443*2036.00</f>
        <v>0</v>
      </c>
    </row>
    <row r="444" spans="1:12" customHeight="1" ht="53">
      <c r="A444" s="1"/>
      <c r="B444" s="1">
        <v>834704</v>
      </c>
      <c r="C444" s="1" t="s">
        <v>1721</v>
      </c>
      <c r="D444" s="1" t="s">
        <v>1722</v>
      </c>
      <c r="E444" s="3" t="s">
        <v>1723</v>
      </c>
      <c r="F444" s="1" t="s">
        <v>1724</v>
      </c>
      <c r="G444" s="1" t="s">
        <v>15</v>
      </c>
      <c r="H444" s="1" t="s">
        <v>15</v>
      </c>
      <c r="I444" s="1" t="s">
        <v>15</v>
      </c>
      <c r="J444" s="1" t="s">
        <v>16</v>
      </c>
      <c r="K444" s="2"/>
      <c r="L444" s="5">
        <f>K444*804.00</f>
        <v>0</v>
      </c>
    </row>
    <row r="445" spans="1:12" customHeight="1" ht="53">
      <c r="A445" s="1"/>
      <c r="B445" s="1">
        <v>834705</v>
      </c>
      <c r="C445" s="1" t="s">
        <v>1725</v>
      </c>
      <c r="D445" s="1" t="s">
        <v>1726</v>
      </c>
      <c r="E445" s="3" t="s">
        <v>1727</v>
      </c>
      <c r="F445" s="1" t="s">
        <v>1728</v>
      </c>
      <c r="G445" s="1" t="s">
        <v>15</v>
      </c>
      <c r="H445" s="1" t="s">
        <v>15</v>
      </c>
      <c r="I445" s="1" t="s">
        <v>15</v>
      </c>
      <c r="J445" s="1" t="s">
        <v>16</v>
      </c>
      <c r="K445" s="2"/>
      <c r="L445" s="5">
        <f>K445*1206.00</f>
        <v>0</v>
      </c>
    </row>
    <row r="446" spans="1:12" customHeight="1" ht="105">
      <c r="A446" s="1"/>
      <c r="B446" s="1">
        <v>836169</v>
      </c>
      <c r="C446" s="1" t="s">
        <v>1729</v>
      </c>
      <c r="D446" s="1" t="s">
        <v>1730</v>
      </c>
      <c r="E446" s="3" t="s">
        <v>1731</v>
      </c>
      <c r="F446" s="1" t="s">
        <v>1732</v>
      </c>
      <c r="G446" s="1" t="s">
        <v>15</v>
      </c>
      <c r="H446" s="1" t="s">
        <v>15</v>
      </c>
      <c r="I446" s="1" t="s">
        <v>15</v>
      </c>
      <c r="J446" s="1" t="s">
        <v>16</v>
      </c>
      <c r="K446" s="2"/>
      <c r="L446" s="5">
        <f>K446*791.00</f>
        <v>0</v>
      </c>
    </row>
    <row r="447" spans="1:12" customHeight="1" ht="53">
      <c r="A447" s="1"/>
      <c r="B447" s="1">
        <v>810888</v>
      </c>
      <c r="C447" s="1" t="s">
        <v>1733</v>
      </c>
      <c r="D447" s="1" t="s">
        <v>1734</v>
      </c>
      <c r="E447" s="3" t="s">
        <v>1735</v>
      </c>
      <c r="F447" s="1" t="s">
        <v>1736</v>
      </c>
      <c r="G447" s="1" t="s">
        <v>15</v>
      </c>
      <c r="H447" s="1" t="s">
        <v>15</v>
      </c>
      <c r="I447" s="1" t="s">
        <v>15</v>
      </c>
      <c r="J447" s="1" t="s">
        <v>16</v>
      </c>
      <c r="K447" s="2"/>
      <c r="L447" s="5">
        <f>K447*1012.00</f>
        <v>0</v>
      </c>
    </row>
    <row r="448" spans="1:12" customHeight="1" ht="53">
      <c r="A448" s="1"/>
      <c r="B448" s="1">
        <v>810889</v>
      </c>
      <c r="C448" s="1" t="s">
        <v>1737</v>
      </c>
      <c r="D448" s="1" t="s">
        <v>1738</v>
      </c>
      <c r="E448" s="3" t="s">
        <v>1739</v>
      </c>
      <c r="F448" s="1" t="s">
        <v>1740</v>
      </c>
      <c r="G448" s="1" t="s">
        <v>15</v>
      </c>
      <c r="H448" s="1" t="s">
        <v>15</v>
      </c>
      <c r="I448" s="1" t="s">
        <v>15</v>
      </c>
      <c r="J448" s="1" t="s">
        <v>16</v>
      </c>
      <c r="K448" s="2"/>
      <c r="L448" s="5">
        <f>K448*1754.00</f>
        <v>0</v>
      </c>
    </row>
    <row r="449" spans="1:12" customHeight="1" ht="105">
      <c r="A449" s="1"/>
      <c r="B449" s="1">
        <v>810890</v>
      </c>
      <c r="C449" s="1" t="s">
        <v>1741</v>
      </c>
      <c r="D449" s="1" t="s">
        <v>1742</v>
      </c>
      <c r="E449" s="3" t="s">
        <v>1743</v>
      </c>
      <c r="F449" s="1" t="s">
        <v>1744</v>
      </c>
      <c r="G449" s="1" t="s">
        <v>15</v>
      </c>
      <c r="H449" s="1" t="s">
        <v>15</v>
      </c>
      <c r="I449" s="1" t="s">
        <v>15</v>
      </c>
      <c r="J449" s="1" t="s">
        <v>16</v>
      </c>
      <c r="K449" s="2"/>
      <c r="L449" s="5">
        <f>K449*885.00</f>
        <v>0</v>
      </c>
    </row>
    <row r="450" spans="1:12" customHeight="1" ht="53">
      <c r="A450" s="1"/>
      <c r="B450" s="1">
        <v>810891</v>
      </c>
      <c r="C450" s="1" t="s">
        <v>1745</v>
      </c>
      <c r="D450" s="1" t="s">
        <v>1746</v>
      </c>
      <c r="E450" s="3" t="s">
        <v>1747</v>
      </c>
      <c r="F450" s="1" t="s">
        <v>1748</v>
      </c>
      <c r="G450" s="1" t="s">
        <v>15</v>
      </c>
      <c r="H450" s="1" t="s">
        <v>15</v>
      </c>
      <c r="I450" s="1" t="s">
        <v>15</v>
      </c>
      <c r="J450" s="1" t="s">
        <v>16</v>
      </c>
      <c r="K450" s="2"/>
      <c r="L450" s="5">
        <f>K450*1287.00</f>
        <v>0</v>
      </c>
    </row>
    <row r="451" spans="1:12" customHeight="1" ht="53">
      <c r="A451" s="1"/>
      <c r="B451" s="1">
        <v>810892</v>
      </c>
      <c r="C451" s="1" t="s">
        <v>1749</v>
      </c>
      <c r="D451" s="1" t="s">
        <v>1750</v>
      </c>
      <c r="E451" s="3" t="s">
        <v>1751</v>
      </c>
      <c r="F451" s="1" t="s">
        <v>1752</v>
      </c>
      <c r="G451" s="1" t="s">
        <v>15</v>
      </c>
      <c r="H451" s="1" t="s">
        <v>15</v>
      </c>
      <c r="I451" s="1" t="s">
        <v>15</v>
      </c>
      <c r="J451" s="1" t="s">
        <v>16</v>
      </c>
      <c r="K451" s="2"/>
      <c r="L451" s="5">
        <f>K451*2332.00</f>
        <v>0</v>
      </c>
    </row>
    <row r="452" spans="1:12" customHeight="1" ht="105">
      <c r="A452" s="1"/>
      <c r="B452" s="1">
        <v>824485</v>
      </c>
      <c r="C452" s="1" t="s">
        <v>1753</v>
      </c>
      <c r="D452" s="1" t="s">
        <v>1754</v>
      </c>
      <c r="E452" s="3" t="s">
        <v>1755</v>
      </c>
      <c r="F452" s="1" t="s">
        <v>1756</v>
      </c>
      <c r="G452" s="1" t="s">
        <v>15</v>
      </c>
      <c r="H452" s="1" t="s">
        <v>15</v>
      </c>
      <c r="I452" s="1" t="s">
        <v>15</v>
      </c>
      <c r="J452" s="1" t="s">
        <v>16</v>
      </c>
      <c r="K452" s="2"/>
      <c r="L452" s="5">
        <f>K452*3049.00</f>
        <v>0</v>
      </c>
    </row>
    <row r="453" spans="1:12" customHeight="1" ht="105">
      <c r="A453" s="1"/>
      <c r="B453" s="1">
        <v>810895</v>
      </c>
      <c r="C453" s="1" t="s">
        <v>1757</v>
      </c>
      <c r="D453" s="1" t="s">
        <v>1758</v>
      </c>
      <c r="E453" s="3" t="s">
        <v>1759</v>
      </c>
      <c r="F453" s="1" t="s">
        <v>1760</v>
      </c>
      <c r="G453" s="1" t="s">
        <v>15</v>
      </c>
      <c r="H453" s="1" t="s">
        <v>15</v>
      </c>
      <c r="I453" s="1" t="s">
        <v>15</v>
      </c>
      <c r="J453" s="1" t="s">
        <v>16</v>
      </c>
      <c r="K453" s="2"/>
      <c r="L453" s="5">
        <f>K453*548.00</f>
        <v>0</v>
      </c>
    </row>
    <row r="454" spans="1:12" customHeight="1" ht="105">
      <c r="A454" s="1"/>
      <c r="B454" s="1">
        <v>810896</v>
      </c>
      <c r="C454" s="1" t="s">
        <v>1761</v>
      </c>
      <c r="D454" s="1" t="s">
        <v>1762</v>
      </c>
      <c r="E454" s="3" t="s">
        <v>1763</v>
      </c>
      <c r="F454" s="1" t="s">
        <v>1629</v>
      </c>
      <c r="G454" s="1" t="s">
        <v>15</v>
      </c>
      <c r="H454" s="1" t="s">
        <v>15</v>
      </c>
      <c r="I454" s="1" t="s">
        <v>15</v>
      </c>
      <c r="J454" s="1" t="s">
        <v>16</v>
      </c>
      <c r="K454" s="2"/>
      <c r="L454" s="5">
        <f>K454*491.00</f>
        <v>0</v>
      </c>
    </row>
    <row r="455" spans="1:12" customHeight="1" ht="105">
      <c r="A455" s="1"/>
      <c r="B455" s="1">
        <v>810870</v>
      </c>
      <c r="C455" s="1" t="s">
        <v>1764</v>
      </c>
      <c r="D455" s="1" t="s">
        <v>1765</v>
      </c>
      <c r="E455" s="3" t="s">
        <v>1766</v>
      </c>
      <c r="F455" s="1" t="s">
        <v>1767</v>
      </c>
      <c r="G455" s="1" t="s">
        <v>15</v>
      </c>
      <c r="H455" s="1" t="s">
        <v>15</v>
      </c>
      <c r="I455" s="1" t="s">
        <v>15</v>
      </c>
      <c r="J455" s="1" t="s">
        <v>16</v>
      </c>
      <c r="K455" s="2"/>
      <c r="L455" s="5">
        <f>K455*541.00</f>
        <v>0</v>
      </c>
    </row>
    <row r="456" spans="1:12" customHeight="1" ht="105">
      <c r="A456" s="1"/>
      <c r="B456" s="1">
        <v>810869</v>
      </c>
      <c r="C456" s="1" t="s">
        <v>1768</v>
      </c>
      <c r="D456" s="1" t="s">
        <v>1769</v>
      </c>
      <c r="E456" s="3" t="s">
        <v>1770</v>
      </c>
      <c r="F456" s="1" t="s">
        <v>1771</v>
      </c>
      <c r="G456" s="1" t="s">
        <v>15</v>
      </c>
      <c r="H456" s="1" t="s">
        <v>15</v>
      </c>
      <c r="I456" s="1" t="s">
        <v>15</v>
      </c>
      <c r="J456" s="1" t="s">
        <v>16</v>
      </c>
      <c r="K456" s="2"/>
      <c r="L456" s="5">
        <f>K456*419.00</f>
        <v>0</v>
      </c>
    </row>
    <row r="457" spans="1:12" customHeight="1" ht="105">
      <c r="A457" s="1"/>
      <c r="B457" s="1">
        <v>810868</v>
      </c>
      <c r="C457" s="1" t="s">
        <v>1772</v>
      </c>
      <c r="D457" s="1" t="s">
        <v>1773</v>
      </c>
      <c r="E457" s="3" t="s">
        <v>1774</v>
      </c>
      <c r="F457" s="1" t="s">
        <v>1775</v>
      </c>
      <c r="G457" s="1" t="s">
        <v>15</v>
      </c>
      <c r="H457" s="1" t="s">
        <v>15</v>
      </c>
      <c r="I457" s="1" t="s">
        <v>15</v>
      </c>
      <c r="J457" s="1" t="s">
        <v>16</v>
      </c>
      <c r="K457" s="2"/>
      <c r="L457" s="5">
        <f>K457*639.00</f>
        <v>0</v>
      </c>
    </row>
    <row r="458" spans="1:12" customHeight="1" ht="27">
      <c r="A458" s="1"/>
      <c r="B458" s="1">
        <v>810897</v>
      </c>
      <c r="C458" s="1" t="s">
        <v>1776</v>
      </c>
      <c r="D458" s="1" t="s">
        <v>1777</v>
      </c>
      <c r="E458" s="3" t="s">
        <v>1778</v>
      </c>
      <c r="F458" s="1" t="s">
        <v>1779</v>
      </c>
      <c r="G458" s="1" t="s">
        <v>15</v>
      </c>
      <c r="H458" s="1" t="s">
        <v>15</v>
      </c>
      <c r="I458" s="1" t="s">
        <v>15</v>
      </c>
      <c r="J458" s="1" t="s">
        <v>16</v>
      </c>
      <c r="K458" s="2"/>
      <c r="L458" s="5">
        <f>K458*1339.00</f>
        <v>0</v>
      </c>
    </row>
    <row r="459" spans="1:12" customHeight="1" ht="27">
      <c r="A459" s="1"/>
      <c r="B459" s="1">
        <v>810898</v>
      </c>
      <c r="C459" s="1" t="s">
        <v>1780</v>
      </c>
      <c r="D459" s="1" t="s">
        <v>1781</v>
      </c>
      <c r="E459" s="3" t="s">
        <v>1782</v>
      </c>
      <c r="F459" s="1" t="s">
        <v>1783</v>
      </c>
      <c r="G459" s="1" t="s">
        <v>15</v>
      </c>
      <c r="H459" s="1" t="s">
        <v>15</v>
      </c>
      <c r="I459" s="1" t="s">
        <v>15</v>
      </c>
      <c r="J459" s="1" t="s">
        <v>16</v>
      </c>
      <c r="K459" s="2"/>
      <c r="L459" s="5">
        <f>K459*2285.00</f>
        <v>0</v>
      </c>
    </row>
    <row r="460" spans="1:12" customHeight="1" ht="27">
      <c r="A460" s="1"/>
      <c r="B460" s="1">
        <v>810899</v>
      </c>
      <c r="C460" s="1" t="s">
        <v>1784</v>
      </c>
      <c r="D460" s="1" t="s">
        <v>1785</v>
      </c>
      <c r="E460" s="3" t="s">
        <v>1786</v>
      </c>
      <c r="F460" s="1" t="s">
        <v>1787</v>
      </c>
      <c r="G460" s="1" t="s">
        <v>15</v>
      </c>
      <c r="H460" s="1" t="s">
        <v>15</v>
      </c>
      <c r="I460" s="1" t="s">
        <v>15</v>
      </c>
      <c r="J460" s="1" t="s">
        <v>16</v>
      </c>
      <c r="K460" s="2"/>
      <c r="L460" s="5">
        <f>K460*1304.00</f>
        <v>0</v>
      </c>
    </row>
    <row r="461" spans="1:12" customHeight="1" ht="27">
      <c r="A461" s="1"/>
      <c r="B461" s="1">
        <v>810900</v>
      </c>
      <c r="C461" s="1" t="s">
        <v>1788</v>
      </c>
      <c r="D461" s="1" t="s">
        <v>1789</v>
      </c>
      <c r="E461" s="3" t="s">
        <v>1790</v>
      </c>
      <c r="F461" s="1" t="s">
        <v>1791</v>
      </c>
      <c r="G461" s="1" t="s">
        <v>15</v>
      </c>
      <c r="H461" s="1" t="s">
        <v>15</v>
      </c>
      <c r="I461" s="1" t="s">
        <v>15</v>
      </c>
      <c r="J461" s="1" t="s">
        <v>16</v>
      </c>
      <c r="K461" s="2"/>
      <c r="L461" s="5">
        <f>K461*2300.00</f>
        <v>0</v>
      </c>
    </row>
    <row r="462" spans="1:12" customHeight="1" ht="105">
      <c r="A462" s="1"/>
      <c r="B462" s="1">
        <v>810903</v>
      </c>
      <c r="C462" s="1" t="s">
        <v>1792</v>
      </c>
      <c r="D462" s="1" t="s">
        <v>1793</v>
      </c>
      <c r="E462" s="3" t="s">
        <v>1794</v>
      </c>
      <c r="F462" s="1" t="s">
        <v>1516</v>
      </c>
      <c r="G462" s="1" t="s">
        <v>15</v>
      </c>
      <c r="H462" s="1" t="s">
        <v>15</v>
      </c>
      <c r="I462" s="1" t="s">
        <v>15</v>
      </c>
      <c r="J462" s="1" t="s">
        <v>16</v>
      </c>
      <c r="K462" s="2"/>
      <c r="L462" s="5">
        <f>K462*510.00</f>
        <v>0</v>
      </c>
    </row>
    <row r="463" spans="1:12" customHeight="1" ht="105">
      <c r="A463" s="1"/>
      <c r="B463" s="1">
        <v>810904</v>
      </c>
      <c r="C463" s="1" t="s">
        <v>1795</v>
      </c>
      <c r="D463" s="1" t="s">
        <v>1796</v>
      </c>
      <c r="E463" s="3" t="s">
        <v>1797</v>
      </c>
      <c r="F463" s="1" t="s">
        <v>1798</v>
      </c>
      <c r="G463" s="1" t="s">
        <v>15</v>
      </c>
      <c r="H463" s="1" t="s">
        <v>15</v>
      </c>
      <c r="I463" s="1" t="s">
        <v>15</v>
      </c>
      <c r="J463" s="1" t="s">
        <v>16</v>
      </c>
      <c r="K463" s="2"/>
      <c r="L463" s="5">
        <f>K463*445.00</f>
        <v>0</v>
      </c>
    </row>
    <row r="464" spans="1:12" customHeight="1" ht="35">
      <c r="A464" s="1"/>
      <c r="B464" s="1">
        <v>810909</v>
      </c>
      <c r="C464" s="1" t="s">
        <v>1799</v>
      </c>
      <c r="D464" s="1" t="s">
        <v>1800</v>
      </c>
      <c r="E464" s="3" t="s">
        <v>1801</v>
      </c>
      <c r="F464" s="1" t="s">
        <v>1802</v>
      </c>
      <c r="G464" s="1" t="s">
        <v>15</v>
      </c>
      <c r="H464" s="1" t="s">
        <v>15</v>
      </c>
      <c r="I464" s="1" t="s">
        <v>15</v>
      </c>
      <c r="J464" s="1" t="s">
        <v>16</v>
      </c>
      <c r="K464" s="2"/>
      <c r="L464" s="5">
        <f>K464*719.00</f>
        <v>0</v>
      </c>
    </row>
    <row r="465" spans="1:12" customHeight="1" ht="35">
      <c r="A465" s="1"/>
      <c r="B465" s="1">
        <v>810910</v>
      </c>
      <c r="C465" s="1" t="s">
        <v>1803</v>
      </c>
      <c r="D465" s="1" t="s">
        <v>1804</v>
      </c>
      <c r="E465" s="3" t="s">
        <v>1805</v>
      </c>
      <c r="F465" s="1" t="s">
        <v>1806</v>
      </c>
      <c r="G465" s="1" t="s">
        <v>15</v>
      </c>
      <c r="H465" s="1" t="s">
        <v>15</v>
      </c>
      <c r="I465" s="1" t="s">
        <v>15</v>
      </c>
      <c r="J465" s="1" t="s">
        <v>16</v>
      </c>
      <c r="K465" s="2"/>
      <c r="L465" s="5">
        <f>K465*636.00</f>
        <v>0</v>
      </c>
    </row>
    <row r="466" spans="1:12" customHeight="1" ht="35">
      <c r="A466" s="1"/>
      <c r="B466" s="1">
        <v>810911</v>
      </c>
      <c r="C466" s="1" t="s">
        <v>1807</v>
      </c>
      <c r="D466" s="1" t="s">
        <v>1808</v>
      </c>
      <c r="E466" s="3" t="s">
        <v>1809</v>
      </c>
      <c r="F466" s="1" t="s">
        <v>1810</v>
      </c>
      <c r="G466" s="1" t="s">
        <v>15</v>
      </c>
      <c r="H466" s="1" t="s">
        <v>15</v>
      </c>
      <c r="I466" s="1" t="s">
        <v>15</v>
      </c>
      <c r="J466" s="1" t="s">
        <v>16</v>
      </c>
      <c r="K466" s="2"/>
      <c r="L466" s="5">
        <f>K466*605.00</f>
        <v>0</v>
      </c>
    </row>
    <row r="467" spans="1:12" customHeight="1" ht="35">
      <c r="A467" s="1"/>
      <c r="B467" s="1">
        <v>810912</v>
      </c>
      <c r="C467" s="1" t="s">
        <v>1811</v>
      </c>
      <c r="D467" s="1" t="s">
        <v>1812</v>
      </c>
      <c r="E467" s="3" t="s">
        <v>1813</v>
      </c>
      <c r="F467" s="1" t="s">
        <v>1814</v>
      </c>
      <c r="G467" s="1" t="s">
        <v>15</v>
      </c>
      <c r="H467" s="1" t="s">
        <v>15</v>
      </c>
      <c r="I467" s="1" t="s">
        <v>15</v>
      </c>
      <c r="J467" s="1" t="s">
        <v>16</v>
      </c>
      <c r="K467" s="2"/>
      <c r="L467" s="5">
        <f>K467*601.00</f>
        <v>0</v>
      </c>
    </row>
    <row r="468" spans="1:12" customHeight="1" ht="35">
      <c r="A468" s="1"/>
      <c r="B468" s="1">
        <v>810913</v>
      </c>
      <c r="C468" s="1" t="s">
        <v>1815</v>
      </c>
      <c r="D468" s="1" t="s">
        <v>1816</v>
      </c>
      <c r="E468" s="3" t="s">
        <v>1817</v>
      </c>
      <c r="F468" s="1" t="s">
        <v>1818</v>
      </c>
      <c r="G468" s="1" t="s">
        <v>15</v>
      </c>
      <c r="H468" s="1" t="s">
        <v>15</v>
      </c>
      <c r="I468" s="1" t="s">
        <v>15</v>
      </c>
      <c r="J468" s="1" t="s">
        <v>16</v>
      </c>
      <c r="K468" s="2"/>
      <c r="L468" s="5">
        <f>K468*552.00</f>
        <v>0</v>
      </c>
    </row>
    <row r="469" spans="1:12" customHeight="1" ht="35">
      <c r="A469" s="1"/>
      <c r="B469" s="1">
        <v>810914</v>
      </c>
      <c r="C469" s="1" t="s">
        <v>1819</v>
      </c>
      <c r="D469" s="1" t="s">
        <v>1820</v>
      </c>
      <c r="E469" s="3" t="s">
        <v>1821</v>
      </c>
      <c r="F469" s="1" t="s">
        <v>1822</v>
      </c>
      <c r="G469" s="1" t="s">
        <v>15</v>
      </c>
      <c r="H469" s="1" t="s">
        <v>15</v>
      </c>
      <c r="I469" s="1" t="s">
        <v>15</v>
      </c>
      <c r="J469" s="1" t="s">
        <v>16</v>
      </c>
      <c r="K469" s="2"/>
      <c r="L469" s="5">
        <f>K469*558.00</f>
        <v>0</v>
      </c>
    </row>
    <row r="470" spans="1:12" customHeight="1" ht="53">
      <c r="A470" s="1"/>
      <c r="B470" s="1">
        <v>810915</v>
      </c>
      <c r="C470" s="1" t="s">
        <v>1823</v>
      </c>
      <c r="D470" s="1" t="s">
        <v>1824</v>
      </c>
      <c r="E470" s="3" t="s">
        <v>1825</v>
      </c>
      <c r="F470" s="1" t="s">
        <v>1826</v>
      </c>
      <c r="G470" s="1" t="s">
        <v>15</v>
      </c>
      <c r="H470" s="1" t="s">
        <v>15</v>
      </c>
      <c r="I470" s="1" t="s">
        <v>15</v>
      </c>
      <c r="J470" s="1" t="s">
        <v>16</v>
      </c>
      <c r="K470" s="2"/>
      <c r="L470" s="5">
        <f>K470*1207.00</f>
        <v>0</v>
      </c>
    </row>
    <row r="471" spans="1:12" customHeight="1" ht="53">
      <c r="A471" s="1"/>
      <c r="B471" s="1">
        <v>810916</v>
      </c>
      <c r="C471" s="1" t="s">
        <v>1827</v>
      </c>
      <c r="D471" s="1" t="s">
        <v>1828</v>
      </c>
      <c r="E471" s="3" t="s">
        <v>1829</v>
      </c>
      <c r="F471" s="1" t="s">
        <v>1830</v>
      </c>
      <c r="G471" s="1" t="s">
        <v>15</v>
      </c>
      <c r="H471" s="1" t="s">
        <v>15</v>
      </c>
      <c r="I471" s="1" t="s">
        <v>15</v>
      </c>
      <c r="J471" s="1" t="s">
        <v>16</v>
      </c>
      <c r="K471" s="2"/>
      <c r="L471" s="5">
        <f>K471*1593.00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76:A384"/>
    <mergeCell ref="A385:A390"/>
    <mergeCell ref="A391:A393"/>
    <mergeCell ref="A394:A396"/>
    <mergeCell ref="A397:A399"/>
    <mergeCell ref="A400:A401"/>
    <mergeCell ref="A402:A405"/>
    <mergeCell ref="A406:A407"/>
    <mergeCell ref="A408:A409"/>
    <mergeCell ref="A410:A412"/>
    <mergeCell ref="A413:A414"/>
    <mergeCell ref="A415:A416"/>
    <mergeCell ref="A417:A418"/>
    <mergeCell ref="A421:A423"/>
    <mergeCell ref="A424:A426"/>
    <mergeCell ref="A428:A429"/>
    <mergeCell ref="A430:A431"/>
    <mergeCell ref="A432:A434"/>
    <mergeCell ref="A435:A437"/>
    <mergeCell ref="A438:A439"/>
    <mergeCell ref="A440:A443"/>
    <mergeCell ref="A444:A445"/>
    <mergeCell ref="A447:A448"/>
    <mergeCell ref="A450:A451"/>
    <mergeCell ref="A458:A461"/>
    <mergeCell ref="A464:A466"/>
    <mergeCell ref="A467:A469"/>
    <mergeCell ref="A470:A4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2025-05-30T07:14:29+03:00</dcterms:created>
  <dcterms:modified xsi:type="dcterms:W3CDTF">2025-05-30T07:14:29+03:00</dcterms:modified>
  <dc:title>Untitled Spreadsheet</dc:title>
  <dc:description/>
  <dc:subject/>
  <cp:keywords/>
  <cp:category/>
</cp:coreProperties>
</file>