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<sst xmlns="http://schemas.openxmlformats.org/spreadsheetml/2006/main" uniqueCount="198">
  <si>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</si>
  <si>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</si>
  <si>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</si>
  <si>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</si>
  <si>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</si>
  <si>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</si>
  <si>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</si>
  <si>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</si>
  <si>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</si>
  <si>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Единица измерения</t>
  </si>
  <si>
    <t>Ваш заказ</t>
  </si>
  <si>
    <t>KIO-210001</t>
  </si>
  <si>
    <t>VR216-25/6</t>
  </si>
  <si>
    <t>Группа быстрого монтажа 11/2  высокотемпературного прямого контура С ШАР КРАНОМ без насоса (1/2шт)</t>
  </si>
  <si>
    <t>8 703.01 руб.</t>
  </si>
  <si>
    <t>Уточняйте</t>
  </si>
  <si>
    <t>шт</t>
  </si>
  <si>
    <t>KIO-210002</t>
  </si>
  <si>
    <t>VR217-25/6</t>
  </si>
  <si>
    <t>Группа быстрого монтажа 11/2" низкотемпературная С ТРЕХХОД. КЛАПАНОМ без насоса (1/2шт)</t>
  </si>
  <si>
    <t>12 036.12 руб.</t>
  </si>
  <si>
    <t>KIO-210003</t>
  </si>
  <si>
    <t>VR218-25/6</t>
  </si>
  <si>
    <t>Группа быстрого монтажа 11/2" низкотемпературная С ТЕРМОСМЕС. КЛАПАНОМ без насоса (1/2шт)</t>
  </si>
  <si>
    <t>12 381.69 руб.</t>
  </si>
  <si>
    <t>KIO-210004</t>
  </si>
  <si>
    <t>VR211.2</t>
  </si>
  <si>
    <t>Коллектор  на 3 контура с накид. гайками 11/2,  в теплоиз, сталь, до 70 кВт, VIEIR</t>
  </si>
  <si>
    <t>11 696.91 руб.</t>
  </si>
  <si>
    <t>KIO-210005</t>
  </si>
  <si>
    <t>VR211.3</t>
  </si>
  <si>
    <t>Коллектор  на 5  контуров с накид. гайками 1/12,  в теплоиз, сталь, до 70 кВт, VIEIR</t>
  </si>
  <si>
    <t>16 050.81 руб.</t>
  </si>
  <si>
    <t>KIO-210006</t>
  </si>
  <si>
    <t>VR211.4</t>
  </si>
  <si>
    <t>Коллектор  на 7  контуров с накид. гайками 1/12,  в теплоиз, сталь, до 70 кВт, VIEIR</t>
  </si>
  <si>
    <t>20 393.56 руб.</t>
  </si>
  <si>
    <t>KIO-210007</t>
  </si>
  <si>
    <t>VR205</t>
  </si>
  <si>
    <t>Гидрострелка VR 11/2  в сборе с авт воздух, дренаж кран, с накид. гайками</t>
  </si>
  <si>
    <t>13 004.36 руб.</t>
  </si>
  <si>
    <t>KIO-210008</t>
  </si>
  <si>
    <t>VR210A</t>
  </si>
  <si>
    <t>Кронштейн крепления коллектора (1/100шт)</t>
  </si>
  <si>
    <t>934.80 руб.</t>
  </si>
  <si>
    <t>KIO-210009</t>
  </si>
  <si>
    <t>VR220L-25/6</t>
  </si>
  <si>
    <t>Группа быстрого монтажа 11/2" подключ СЛЕВА в теплоиз. с термометрами С ТРЕХХОД. КЛАПАН без насоса</t>
  </si>
  <si>
    <t>11 803.61 руб.</t>
  </si>
  <si>
    <t>KIO-210010</t>
  </si>
  <si>
    <t>VR220R-25/6</t>
  </si>
  <si>
    <t>Группа быстрого монтажа 11/2" подключ СПРАВА в теплоиз. с термометр  С ТРЕХХОД. КЛАПАН без насоса</t>
  </si>
  <si>
    <t>KIO-210011</t>
  </si>
  <si>
    <t>VR209A</t>
  </si>
  <si>
    <t>Кронштейны крепления коллектора с отступом ПАРА (1/100шт)</t>
  </si>
  <si>
    <t>560.56 руб.</t>
  </si>
  <si>
    <t>VER-000436</t>
  </si>
  <si>
    <t>VR222-25/6</t>
  </si>
  <si>
    <t>Группа быстрого монтажа 11/2" с ТЕПЛООБМЕННИКОМ 28 пластин, без насоса (2/1шт)</t>
  </si>
  <si>
    <t>24 327.03 руб.</t>
  </si>
  <si>
    <t>VER-000726</t>
  </si>
  <si>
    <t>VMB-20-45</t>
  </si>
  <si>
    <t>Гидравлический разделитель DN20, 45кВт (8/1шт)</t>
  </si>
  <si>
    <t>5 076.89 руб.</t>
  </si>
  <si>
    <t>VER-000727</t>
  </si>
  <si>
    <t>VMB-25-60</t>
  </si>
  <si>
    <t>Гидравлический разделитель DN25, 60кВт (8/1шт)</t>
  </si>
  <si>
    <t>6 113.61 руб.</t>
  </si>
  <si>
    <t>VER-000728</t>
  </si>
  <si>
    <t>VMB-25-80</t>
  </si>
  <si>
    <t>Гидравлический разделитель DN25, 80кВт (12/1шт)</t>
  </si>
  <si>
    <t>6 589.77 руб.</t>
  </si>
  <si>
    <t>VER-000729</t>
  </si>
  <si>
    <t>VMB-25-100</t>
  </si>
  <si>
    <t>Гидравлический разделитель DN25, 100кВт (12/1шт)</t>
  </si>
  <si>
    <t>7 879.69 руб.</t>
  </si>
  <si>
    <t>VER-000730</t>
  </si>
  <si>
    <t>VMB-32-120</t>
  </si>
  <si>
    <t>Гидравлический разделитель DN32, 120кВт (12/1шт)</t>
  </si>
  <si>
    <t>8 206.15 руб.</t>
  </si>
  <si>
    <t>VER-001008</t>
  </si>
  <si>
    <t>VP226</t>
  </si>
  <si>
    <t>Насосная группа быстрого монтажа прямого контура 1 1/2"x 1" VER PRO (2/1шт)</t>
  </si>
  <si>
    <t>12 071.15 руб.</t>
  </si>
  <si>
    <t>VER-001009</t>
  </si>
  <si>
    <t>VP227</t>
  </si>
  <si>
    <t>Насосная группа с 4-х ходовым смес клапаном 1 1/2"x 1" универсальная (левая/правая) VER PRO (2/1шт)</t>
  </si>
  <si>
    <t>15 270.48 руб.</t>
  </si>
  <si>
    <t>VER-001010</t>
  </si>
  <si>
    <t>VP230</t>
  </si>
  <si>
    <t>Насосная группа с 3-х ходовым смесительным клапаном 1 1/2"x 1" VER-PRO (2/1шт)</t>
  </si>
  <si>
    <t>16 965.46 руб.</t>
  </si>
  <si>
    <t>VER-001011</t>
  </si>
  <si>
    <t>VP235</t>
  </si>
  <si>
    <t>Гидрострелка из нержавеющей стали 1 1/2"x 1 1/4" (1шт)</t>
  </si>
  <si>
    <t>18 382.23 руб.</t>
  </si>
  <si>
    <t>VER-001077</t>
  </si>
  <si>
    <t>VHSC25-3</t>
  </si>
  <si>
    <t>Гидравлический разделитель КРУГ НЕРЖ совмещенный с коллектором 3 выхода (1шт)</t>
  </si>
  <si>
    <t>15 929.78 руб.</t>
  </si>
  <si>
    <t>VER-001078</t>
  </si>
  <si>
    <t>VHSC25-2.1</t>
  </si>
  <si>
    <t>Гидравлический разделитель КРУГ НЕРЖ совмещенный с коллектором 2+1 выход (1шт)</t>
  </si>
  <si>
    <t>19 256.51 руб.</t>
  </si>
  <si>
    <t>VER-001079</t>
  </si>
  <si>
    <t>VHSC25-3.1</t>
  </si>
  <si>
    <t>Гидравлический разделитель КРУГ НЕРЖ совмещенный с коллектором 3+1 выход (1шт)</t>
  </si>
  <si>
    <t>22 849.19 руб.</t>
  </si>
  <si>
    <t>VER-001088</t>
  </si>
  <si>
    <t>VR1134</t>
  </si>
  <si>
    <t>Магнитный уловитель для гидрострелки 3/4" (50/1шт)</t>
  </si>
  <si>
    <t>1 360.00 руб.</t>
  </si>
  <si>
    <t>VER-001326</t>
  </si>
  <si>
    <t>VGK06</t>
  </si>
  <si>
    <t>Крепёж из оцинкованной стали для коллекторов с гидравлическим разделителем из нерж. Стали 1" (20/1ко</t>
  </si>
  <si>
    <t>342.39 руб.</t>
  </si>
  <si>
    <t>VER-001398</t>
  </si>
  <si>
    <t>VP230A</t>
  </si>
  <si>
    <t>Насосная группа из нерж. стали с трехходовым смесительным клапаном 1 1/2"x 1" (2/1шт) БЕЗ НАСОСА</t>
  </si>
  <si>
    <t>14 544.30 руб.</t>
  </si>
  <si>
    <t>VER-001492</t>
  </si>
  <si>
    <t>VR217</t>
  </si>
  <si>
    <t>Насосная группа с трехходовым смесительным клапаном (2/1шт)</t>
  </si>
  <si>
    <t>12 802.11 руб.</t>
  </si>
  <si>
    <t>VER-001493</t>
  </si>
  <si>
    <t>VMB-20-28</t>
  </si>
  <si>
    <t>Гидравлическая стрелка с воздухоотводчиками для котла DN20, 45кВт (8/1шт)</t>
  </si>
  <si>
    <t>VER-001494</t>
  </si>
  <si>
    <t>VMB-25-35</t>
  </si>
  <si>
    <t>Гидравлическая стрелка с воздухоотводчиками для котла DN25, 60кВт (8/1шт)</t>
  </si>
  <si>
    <t>VER-001522</t>
  </si>
  <si>
    <t>VHSK25-3-A</t>
  </si>
  <si>
    <t>Гидравлический разделитель КВАДРАТ НЕРЖ совмещенный с коллектором 3+1 (1шт)</t>
  </si>
  <si>
    <t>23 584.93 руб.</t>
  </si>
  <si>
    <t>VER-001523</t>
  </si>
  <si>
    <t>VHSK25-2.1-A</t>
  </si>
  <si>
    <t>Гидравлический разделитель КВАДРАТ НЕРЖ совмещенный с коллектором 2+1 (1шт)</t>
  </si>
  <si>
    <t>24 846.19 руб.</t>
  </si>
  <si>
    <t>VER-001524</t>
  </si>
  <si>
    <t>VHSK25-3.1-A</t>
  </si>
  <si>
    <t>Гидравлический разделитель КВАДРАТ НЕРЖ совмещенный с коллектором 3 (1шт)</t>
  </si>
  <si>
    <t>29 690.57 руб.</t>
  </si>
  <si>
    <t>VER-001546</t>
  </si>
  <si>
    <t>VR218</t>
  </si>
  <si>
    <t>Насосная группа с трехходовым смесительным клапаном "ViEiR"(2/1шт)</t>
  </si>
  <si>
    <t>13 518.73 руб.</t>
  </si>
  <si>
    <t>VLC-811058</t>
  </si>
  <si>
    <t>VT.VAR00.G.07</t>
  </si>
  <si>
    <t>Гидравлическая стрелка для систем VARIMIX 1 1/4" бронза (Италия)</t>
  </si>
  <si>
    <t>46 377.00 руб.</t>
  </si>
  <si>
    <t>VLC-811059</t>
  </si>
  <si>
    <t>VT.TVR00.FP.07</t>
  </si>
  <si>
    <t>Теплоизоляция для гидравлической стрелки VT. VAR.00</t>
  </si>
  <si>
    <t>5 795.00 руб.</t>
  </si>
  <si>
    <t>VLC-811060</t>
  </si>
  <si>
    <t>VT.VAR10.G.07</t>
  </si>
  <si>
    <t>Насосная группа высокотемп. контура для систем VARIMIX 1 1/4" бронза (Италия)</t>
  </si>
  <si>
    <t>51 136.00 руб.</t>
  </si>
  <si>
    <t>VLC-811061</t>
  </si>
  <si>
    <t>VT.VAR11.G.07</t>
  </si>
  <si>
    <t>Насосная группа высокотемп. контура с байпасом для систем VARIMIX 1 1/4" бронза (Италия)</t>
  </si>
  <si>
    <t>63 813.00 руб.</t>
  </si>
  <si>
    <t>VLC-811062</t>
  </si>
  <si>
    <t>VT.VAR20.G.07</t>
  </si>
  <si>
    <t>Насосная группа с байпасом и трехходовым клапаном  для систем VARIMIX 11/4" - 3W-KV4 бронза (Италия)</t>
  </si>
  <si>
    <t>81 288.00 руб.</t>
  </si>
  <si>
    <t>VLC-811063</t>
  </si>
  <si>
    <t>VT.VAR21.G.07</t>
  </si>
  <si>
    <t>Насосная группа с байпасом и четырехход. клапаном  для систем VARIMIX 11/4" - 4W-KV4 бронза (Италия)</t>
  </si>
  <si>
    <t>79 493.00 руб.</t>
  </si>
  <si>
    <t>VLC-811064</t>
  </si>
  <si>
    <t>VT.VAR30.G.07</t>
  </si>
  <si>
    <t>Коллекторный модуль для систем VARIMIX 1 1/4" бронза (Италия)</t>
  </si>
  <si>
    <t>37 475.00 руб.</t>
  </si>
  <si>
    <t>VLC-811065</t>
  </si>
  <si>
    <t>VT.VAR05.SS.06</t>
  </si>
  <si>
    <t>Гидравлическая стрелка из нерж. стали 1"</t>
  </si>
  <si>
    <t>20 517.00 руб.</t>
  </si>
  <si>
    <t>VLC-811066</t>
  </si>
  <si>
    <t>VT.VAR05.SS.07</t>
  </si>
  <si>
    <t>Гидравлическая стрелка из нерж. стали 1 1/4"</t>
  </si>
  <si>
    <t>30 988.00 руб.</t>
  </si>
  <si>
    <t>VLC-812012</t>
  </si>
  <si>
    <t>VT.0606.0.07</t>
  </si>
  <si>
    <t>Сдвоенный ниппель, 1 1/4"x1 1/4"  (10 /80шт)</t>
  </si>
  <si>
    <t>3 537.00 руб.</t>
  </si>
  <si>
    <t>VLC-911001</t>
  </si>
  <si>
    <t>VTc.100.SH.070603</t>
  </si>
  <si>
    <t>Гидроразделитель сталь с колл., гориз., 3 контура, до 70 кВт</t>
  </si>
  <si>
    <t>13 274.00 руб.</t>
  </si>
  <si>
    <t>VLC-911002</t>
  </si>
  <si>
    <t>VTc.100.SH.070605</t>
  </si>
  <si>
    <t>Гидроразделитель сталь с колл., гориз., 5 контуров, до 70 кВт</t>
  </si>
  <si>
    <t>17 274.00 руб.</t>
  </si>
  <si>
    <t>VLC-911003</t>
  </si>
  <si>
    <t>VTc.100.S.U</t>
  </si>
  <si>
    <t>Кронштейн крепл. универс. для гидрообвязки</t>
  </si>
  <si>
    <t>439.00 руб.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</si>
</sst>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1">
      <alignment horizontal="general" vertical="center" textRotation="0" wrapText="tru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1" numFmtId="164" fillId="2" borderId="1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48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0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5">
        <f>SUM(L2:L48)</f>
        <v>0</v>
      </c>
    </row>
    <row r="2" spans="1:12">
      <c r="A2" s="1"/>
      <c r="B2" s="1">
        <v>819056</v>
      </c>
      <c r="C2" s="1" t="s">
        <v>11</v>
      </c>
      <c r="D2" s="1" t="s">
        <v>12</v>
      </c>
      <c r="E2" s="3" t="s">
        <v>13</v>
      </c>
      <c r="F2" s="1" t="s">
        <v>14</v>
      </c>
      <c r="G2" s="1" t="s">
        <v>15</v>
      </c>
      <c r="H2" s="1" t="s">
        <v>15</v>
      </c>
      <c r="I2" s="1" t="s">
        <v>15</v>
      </c>
      <c r="J2" s="1" t="s">
        <v>16</v>
      </c>
      <c r="K2" s="2"/>
      <c r="L2" s="5">
        <f>K2*8703.01</f>
        <v>0</v>
      </c>
    </row>
    <row r="3" spans="1:12">
      <c r="A3" s="1"/>
      <c r="B3" s="1">
        <v>819057</v>
      </c>
      <c r="C3" s="1" t="s">
        <v>17</v>
      </c>
      <c r="D3" s="1" t="s">
        <v>18</v>
      </c>
      <c r="E3" s="3" t="s">
        <v>19</v>
      </c>
      <c r="F3" s="1" t="s">
        <v>20</v>
      </c>
      <c r="G3" s="1" t="s">
        <v>15</v>
      </c>
      <c r="H3" s="1" t="s">
        <v>15</v>
      </c>
      <c r="I3" s="1" t="s">
        <v>15</v>
      </c>
      <c r="J3" s="1" t="s">
        <v>16</v>
      </c>
      <c r="K3" s="2"/>
      <c r="L3" s="5">
        <f>K3*12036.12</f>
        <v>0</v>
      </c>
    </row>
    <row r="4" spans="1:12">
      <c r="A4" s="1"/>
      <c r="B4" s="1">
        <v>819058</v>
      </c>
      <c r="C4" s="1" t="s">
        <v>21</v>
      </c>
      <c r="D4" s="1" t="s">
        <v>22</v>
      </c>
      <c r="E4" s="3" t="s">
        <v>23</v>
      </c>
      <c r="F4" s="1" t="s">
        <v>24</v>
      </c>
      <c r="G4" s="1" t="s">
        <v>15</v>
      </c>
      <c r="H4" s="1" t="s">
        <v>15</v>
      </c>
      <c r="I4" s="1" t="s">
        <v>15</v>
      </c>
      <c r="J4" s="1" t="s">
        <v>16</v>
      </c>
      <c r="K4" s="2"/>
      <c r="L4" s="5">
        <f>K4*12381.69</f>
        <v>0</v>
      </c>
    </row>
    <row r="5" spans="1:12">
      <c r="A5" s="1"/>
      <c r="B5" s="1">
        <v>819059</v>
      </c>
      <c r="C5" s="1" t="s">
        <v>25</v>
      </c>
      <c r="D5" s="1" t="s">
        <v>26</v>
      </c>
      <c r="E5" s="3" t="s">
        <v>27</v>
      </c>
      <c r="F5" s="1" t="s">
        <v>28</v>
      </c>
      <c r="G5" s="1" t="s">
        <v>15</v>
      </c>
      <c r="H5" s="1" t="s">
        <v>15</v>
      </c>
      <c r="I5" s="1" t="s">
        <v>15</v>
      </c>
      <c r="J5" s="1" t="s">
        <v>16</v>
      </c>
      <c r="K5" s="2"/>
      <c r="L5" s="5">
        <f>K5*11696.91</f>
        <v>0</v>
      </c>
    </row>
    <row r="6" spans="1:12">
      <c r="A6" s="1"/>
      <c r="B6" s="1">
        <v>819060</v>
      </c>
      <c r="C6" s="1" t="s">
        <v>29</v>
      </c>
      <c r="D6" s="1" t="s">
        <v>30</v>
      </c>
      <c r="E6" s="3" t="s">
        <v>31</v>
      </c>
      <c r="F6" s="1" t="s">
        <v>32</v>
      </c>
      <c r="G6" s="1" t="s">
        <v>15</v>
      </c>
      <c r="H6" s="1" t="s">
        <v>15</v>
      </c>
      <c r="I6" s="1" t="s">
        <v>15</v>
      </c>
      <c r="J6" s="1" t="s">
        <v>16</v>
      </c>
      <c r="K6" s="2"/>
      <c r="L6" s="5">
        <f>K6*16050.81</f>
        <v>0</v>
      </c>
    </row>
    <row r="7" spans="1:12">
      <c r="A7" s="1"/>
      <c r="B7" s="1">
        <v>819061</v>
      </c>
      <c r="C7" s="1" t="s">
        <v>33</v>
      </c>
      <c r="D7" s="1" t="s">
        <v>34</v>
      </c>
      <c r="E7" s="3" t="s">
        <v>35</v>
      </c>
      <c r="F7" s="1" t="s">
        <v>36</v>
      </c>
      <c r="G7" s="1" t="s">
        <v>15</v>
      </c>
      <c r="H7" s="1" t="s">
        <v>15</v>
      </c>
      <c r="I7" s="1" t="s">
        <v>15</v>
      </c>
      <c r="J7" s="1" t="s">
        <v>16</v>
      </c>
      <c r="K7" s="2"/>
      <c r="L7" s="5">
        <f>K7*20393.56</f>
        <v>0</v>
      </c>
    </row>
    <row r="8" spans="1:12">
      <c r="A8" s="1"/>
      <c r="B8" s="1">
        <v>819062</v>
      </c>
      <c r="C8" s="1" t="s">
        <v>37</v>
      </c>
      <c r="D8" s="1" t="s">
        <v>38</v>
      </c>
      <c r="E8" s="3" t="s">
        <v>39</v>
      </c>
      <c r="F8" s="1" t="s">
        <v>40</v>
      </c>
      <c r="G8" s="1" t="s">
        <v>15</v>
      </c>
      <c r="H8" s="1" t="s">
        <v>15</v>
      </c>
      <c r="I8" s="1" t="s">
        <v>15</v>
      </c>
      <c r="J8" s="1" t="s">
        <v>16</v>
      </c>
      <c r="K8" s="2"/>
      <c r="L8" s="5">
        <f>K8*13004.36</f>
        <v>0</v>
      </c>
    </row>
    <row r="9" spans="1:12">
      <c r="A9" s="1"/>
      <c r="B9" s="1">
        <v>819063</v>
      </c>
      <c r="C9" s="1" t="s">
        <v>41</v>
      </c>
      <c r="D9" s="1" t="s">
        <v>42</v>
      </c>
      <c r="E9" s="3" t="s">
        <v>43</v>
      </c>
      <c r="F9" s="1" t="s">
        <v>44</v>
      </c>
      <c r="G9" s="1" t="s">
        <v>15</v>
      </c>
      <c r="H9" s="1" t="s">
        <v>15</v>
      </c>
      <c r="I9" s="1" t="s">
        <v>15</v>
      </c>
      <c r="J9" s="1" t="s">
        <v>16</v>
      </c>
      <c r="K9" s="2"/>
      <c r="L9" s="5">
        <f>K9*934.80</f>
        <v>0</v>
      </c>
    </row>
    <row r="10" spans="1:12">
      <c r="A10" s="1"/>
      <c r="B10" s="1">
        <v>825204</v>
      </c>
      <c r="C10" s="1" t="s">
        <v>45</v>
      </c>
      <c r="D10" s="1" t="s">
        <v>46</v>
      </c>
      <c r="E10" s="3" t="s">
        <v>47</v>
      </c>
      <c r="F10" s="1" t="s">
        <v>48</v>
      </c>
      <c r="G10" s="1" t="s">
        <v>15</v>
      </c>
      <c r="H10" s="1" t="s">
        <v>15</v>
      </c>
      <c r="I10" s="1" t="s">
        <v>15</v>
      </c>
      <c r="J10" s="1" t="s">
        <v>16</v>
      </c>
      <c r="K10" s="2"/>
      <c r="L10" s="5">
        <f>K10*11803.61</f>
        <v>0</v>
      </c>
    </row>
    <row r="11" spans="1:12">
      <c r="A11" s="1"/>
      <c r="B11" s="1">
        <v>825205</v>
      </c>
      <c r="C11" s="1" t="s">
        <v>49</v>
      </c>
      <c r="D11" s="1" t="s">
        <v>50</v>
      </c>
      <c r="E11" s="3" t="s">
        <v>51</v>
      </c>
      <c r="F11" s="1" t="s">
        <v>48</v>
      </c>
      <c r="G11" s="1" t="s">
        <v>15</v>
      </c>
      <c r="H11" s="1" t="s">
        <v>15</v>
      </c>
      <c r="I11" s="1" t="s">
        <v>15</v>
      </c>
      <c r="J11" s="1" t="s">
        <v>16</v>
      </c>
      <c r="K11" s="2"/>
      <c r="L11" s="5">
        <f>K11*11803.61</f>
        <v>0</v>
      </c>
    </row>
    <row r="12" spans="1:12">
      <c r="A12" s="1"/>
      <c r="B12" s="1">
        <v>829305</v>
      </c>
      <c r="C12" s="1" t="s">
        <v>52</v>
      </c>
      <c r="D12" s="1" t="s">
        <v>53</v>
      </c>
      <c r="E12" s="3" t="s">
        <v>54</v>
      </c>
      <c r="F12" s="1" t="s">
        <v>55</v>
      </c>
      <c r="G12" s="1" t="s">
        <v>15</v>
      </c>
      <c r="H12" s="1" t="s">
        <v>15</v>
      </c>
      <c r="I12" s="1" t="s">
        <v>15</v>
      </c>
      <c r="J12" s="1" t="s">
        <v>16</v>
      </c>
      <c r="K12" s="2"/>
      <c r="L12" s="5">
        <f>K12*560.56</f>
        <v>0</v>
      </c>
    </row>
    <row r="13" spans="1:12">
      <c r="A13" s="1"/>
      <c r="B13" s="1">
        <v>878117</v>
      </c>
      <c r="C13" s="1" t="s">
        <v>56</v>
      </c>
      <c r="D13" s="1" t="s">
        <v>57</v>
      </c>
      <c r="E13" s="3" t="s">
        <v>58</v>
      </c>
      <c r="F13" s="1" t="s">
        <v>59</v>
      </c>
      <c r="G13" s="1" t="s">
        <v>15</v>
      </c>
      <c r="H13" s="1" t="s">
        <v>15</v>
      </c>
      <c r="I13" s="1" t="s">
        <v>15</v>
      </c>
      <c r="J13" s="1" t="s">
        <v>16</v>
      </c>
      <c r="K13" s="2"/>
      <c r="L13" s="5">
        <f>K13*24327.03</f>
        <v>0</v>
      </c>
    </row>
    <row r="14" spans="1:12">
      <c r="A14" s="1"/>
      <c r="B14" s="1">
        <v>884625</v>
      </c>
      <c r="C14" s="1" t="s">
        <v>60</v>
      </c>
      <c r="D14" s="1" t="s">
        <v>61</v>
      </c>
      <c r="E14" s="3" t="s">
        <v>62</v>
      </c>
      <c r="F14" s="1" t="s">
        <v>63</v>
      </c>
      <c r="G14" s="1" t="s">
        <v>15</v>
      </c>
      <c r="H14" s="1" t="s">
        <v>15</v>
      </c>
      <c r="I14" s="1" t="s">
        <v>15</v>
      </c>
      <c r="J14" s="1" t="s">
        <v>16</v>
      </c>
      <c r="K14" s="2"/>
      <c r="L14" s="5">
        <f>K14*5076.89</f>
        <v>0</v>
      </c>
    </row>
    <row r="15" spans="1:12">
      <c r="A15" s="1"/>
      <c r="B15" s="1">
        <v>884626</v>
      </c>
      <c r="C15" s="1" t="s">
        <v>64</v>
      </c>
      <c r="D15" s="1" t="s">
        <v>65</v>
      </c>
      <c r="E15" s="3" t="s">
        <v>66</v>
      </c>
      <c r="F15" s="1" t="s">
        <v>67</v>
      </c>
      <c r="G15" s="1" t="s">
        <v>15</v>
      </c>
      <c r="H15" s="1" t="s">
        <v>15</v>
      </c>
      <c r="I15" s="1" t="s">
        <v>15</v>
      </c>
      <c r="J15" s="1" t="s">
        <v>16</v>
      </c>
      <c r="K15" s="2"/>
      <c r="L15" s="5">
        <f>K15*6113.61</f>
        <v>0</v>
      </c>
    </row>
    <row r="16" spans="1:12">
      <c r="A16" s="1"/>
      <c r="B16" s="1">
        <v>884627</v>
      </c>
      <c r="C16" s="1" t="s">
        <v>68</v>
      </c>
      <c r="D16" s="1" t="s">
        <v>69</v>
      </c>
      <c r="E16" s="3" t="s">
        <v>70</v>
      </c>
      <c r="F16" s="1" t="s">
        <v>71</v>
      </c>
      <c r="G16" s="1" t="s">
        <v>15</v>
      </c>
      <c r="H16" s="1" t="s">
        <v>15</v>
      </c>
      <c r="I16" s="1" t="s">
        <v>15</v>
      </c>
      <c r="J16" s="1" t="s">
        <v>16</v>
      </c>
      <c r="K16" s="2"/>
      <c r="L16" s="5">
        <f>K16*6589.77</f>
        <v>0</v>
      </c>
    </row>
    <row r="17" spans="1:12">
      <c r="A17" s="1"/>
      <c r="B17" s="1">
        <v>884628</v>
      </c>
      <c r="C17" s="1" t="s">
        <v>72</v>
      </c>
      <c r="D17" s="1" t="s">
        <v>73</v>
      </c>
      <c r="E17" s="3" t="s">
        <v>74</v>
      </c>
      <c r="F17" s="1" t="s">
        <v>75</v>
      </c>
      <c r="G17" s="1" t="s">
        <v>15</v>
      </c>
      <c r="H17" s="1" t="s">
        <v>15</v>
      </c>
      <c r="I17" s="1" t="s">
        <v>15</v>
      </c>
      <c r="J17" s="1" t="s">
        <v>16</v>
      </c>
      <c r="K17" s="2"/>
      <c r="L17" s="5">
        <f>K17*7879.69</f>
        <v>0</v>
      </c>
    </row>
    <row r="18" spans="1:12">
      <c r="A18" s="1"/>
      <c r="B18" s="1">
        <v>884629</v>
      </c>
      <c r="C18" s="1" t="s">
        <v>76</v>
      </c>
      <c r="D18" s="1" t="s">
        <v>77</v>
      </c>
      <c r="E18" s="3" t="s">
        <v>78</v>
      </c>
      <c r="F18" s="1" t="s">
        <v>79</v>
      </c>
      <c r="G18" s="1" t="s">
        <v>15</v>
      </c>
      <c r="H18" s="1" t="s">
        <v>15</v>
      </c>
      <c r="I18" s="1" t="s">
        <v>15</v>
      </c>
      <c r="J18" s="1" t="s">
        <v>16</v>
      </c>
      <c r="K18" s="2"/>
      <c r="L18" s="5">
        <f>K18*8206.15</f>
        <v>0</v>
      </c>
    </row>
    <row r="19" spans="1:12">
      <c r="A19" s="1"/>
      <c r="B19" s="1">
        <v>884146</v>
      </c>
      <c r="C19" s="1" t="s">
        <v>80</v>
      </c>
      <c r="D19" s="1" t="s">
        <v>81</v>
      </c>
      <c r="E19" s="3" t="s">
        <v>82</v>
      </c>
      <c r="F19" s="1" t="s">
        <v>83</v>
      </c>
      <c r="G19" s="1" t="s">
        <v>15</v>
      </c>
      <c r="H19" s="1" t="s">
        <v>15</v>
      </c>
      <c r="I19" s="1" t="s">
        <v>15</v>
      </c>
      <c r="J19" s="1" t="s">
        <v>16</v>
      </c>
      <c r="K19" s="2"/>
      <c r="L19" s="5">
        <f>K19*12071.15</f>
        <v>0</v>
      </c>
    </row>
    <row r="20" spans="1:12">
      <c r="A20" s="1"/>
      <c r="B20" s="1">
        <v>884147</v>
      </c>
      <c r="C20" s="1" t="s">
        <v>84</v>
      </c>
      <c r="D20" s="1" t="s">
        <v>85</v>
      </c>
      <c r="E20" s="3" t="s">
        <v>86</v>
      </c>
      <c r="F20" s="1" t="s">
        <v>87</v>
      </c>
      <c r="G20" s="1" t="s">
        <v>15</v>
      </c>
      <c r="H20" s="1" t="s">
        <v>15</v>
      </c>
      <c r="I20" s="1" t="s">
        <v>15</v>
      </c>
      <c r="J20" s="1" t="s">
        <v>16</v>
      </c>
      <c r="K20" s="2"/>
      <c r="L20" s="5">
        <f>K20*15270.48</f>
        <v>0</v>
      </c>
    </row>
    <row r="21" spans="1:12">
      <c r="A21" s="1"/>
      <c r="B21" s="1">
        <v>884148</v>
      </c>
      <c r="C21" s="1" t="s">
        <v>88</v>
      </c>
      <c r="D21" s="1" t="s">
        <v>89</v>
      </c>
      <c r="E21" s="3" t="s">
        <v>90</v>
      </c>
      <c r="F21" s="1" t="s">
        <v>91</v>
      </c>
      <c r="G21" s="1" t="s">
        <v>15</v>
      </c>
      <c r="H21" s="1" t="s">
        <v>15</v>
      </c>
      <c r="I21" s="1" t="s">
        <v>15</v>
      </c>
      <c r="J21" s="1" t="s">
        <v>16</v>
      </c>
      <c r="K21" s="2"/>
      <c r="L21" s="5">
        <f>K21*16965.46</f>
        <v>0</v>
      </c>
    </row>
    <row r="22" spans="1:12">
      <c r="A22" s="1"/>
      <c r="B22" s="1">
        <v>884149</v>
      </c>
      <c r="C22" s="1" t="s">
        <v>92</v>
      </c>
      <c r="D22" s="1" t="s">
        <v>93</v>
      </c>
      <c r="E22" s="3" t="s">
        <v>94</v>
      </c>
      <c r="F22" s="1" t="s">
        <v>95</v>
      </c>
      <c r="G22" s="1" t="s">
        <v>15</v>
      </c>
      <c r="H22" s="1" t="s">
        <v>15</v>
      </c>
      <c r="I22" s="1" t="s">
        <v>15</v>
      </c>
      <c r="J22" s="1" t="s">
        <v>16</v>
      </c>
      <c r="K22" s="2"/>
      <c r="L22" s="5">
        <f>K22*18382.23</f>
        <v>0</v>
      </c>
    </row>
    <row r="23" spans="1:12">
      <c r="A23" s="1"/>
      <c r="B23" s="1">
        <v>883941</v>
      </c>
      <c r="C23" s="1" t="s">
        <v>96</v>
      </c>
      <c r="D23" s="1" t="s">
        <v>97</v>
      </c>
      <c r="E23" s="3" t="s">
        <v>98</v>
      </c>
      <c r="F23" s="1" t="s">
        <v>99</v>
      </c>
      <c r="G23" s="1" t="s">
        <v>15</v>
      </c>
      <c r="H23" s="1" t="s">
        <v>15</v>
      </c>
      <c r="I23" s="1" t="s">
        <v>15</v>
      </c>
      <c r="J23" s="1" t="s">
        <v>16</v>
      </c>
      <c r="K23" s="2"/>
      <c r="L23" s="5">
        <f>K23*15929.78</f>
        <v>0</v>
      </c>
    </row>
    <row r="24" spans="1:12">
      <c r="A24" s="1"/>
      <c r="B24" s="1">
        <v>883942</v>
      </c>
      <c r="C24" s="1" t="s">
        <v>100</v>
      </c>
      <c r="D24" s="1" t="s">
        <v>101</v>
      </c>
      <c r="E24" s="3" t="s">
        <v>102</v>
      </c>
      <c r="F24" s="1" t="s">
        <v>103</v>
      </c>
      <c r="G24" s="1" t="s">
        <v>15</v>
      </c>
      <c r="H24" s="1" t="s">
        <v>15</v>
      </c>
      <c r="I24" s="1" t="s">
        <v>15</v>
      </c>
      <c r="J24" s="1" t="s">
        <v>16</v>
      </c>
      <c r="K24" s="2"/>
      <c r="L24" s="5">
        <f>K24*19256.51</f>
        <v>0</v>
      </c>
    </row>
    <row r="25" spans="1:12">
      <c r="A25" s="1"/>
      <c r="B25" s="1">
        <v>883943</v>
      </c>
      <c r="C25" s="1" t="s">
        <v>104</v>
      </c>
      <c r="D25" s="1" t="s">
        <v>105</v>
      </c>
      <c r="E25" s="3" t="s">
        <v>106</v>
      </c>
      <c r="F25" s="1" t="s">
        <v>107</v>
      </c>
      <c r="G25" s="1" t="s">
        <v>15</v>
      </c>
      <c r="H25" s="1" t="s">
        <v>15</v>
      </c>
      <c r="I25" s="1" t="s">
        <v>15</v>
      </c>
      <c r="J25" s="1" t="s">
        <v>16</v>
      </c>
      <c r="K25" s="2"/>
      <c r="L25" s="5">
        <f>K25*22849.19</f>
        <v>0</v>
      </c>
    </row>
    <row r="26" spans="1:12">
      <c r="A26" s="1"/>
      <c r="B26" s="1">
        <v>885006</v>
      </c>
      <c r="C26" s="1" t="s">
        <v>108</v>
      </c>
      <c r="D26" s="1" t="s">
        <v>109</v>
      </c>
      <c r="E26" s="3" t="s">
        <v>110</v>
      </c>
      <c r="F26" s="1" t="s">
        <v>111</v>
      </c>
      <c r="G26" s="1" t="s">
        <v>15</v>
      </c>
      <c r="H26" s="1" t="s">
        <v>15</v>
      </c>
      <c r="I26" s="1" t="s">
        <v>15</v>
      </c>
      <c r="J26" s="1" t="s">
        <v>16</v>
      </c>
      <c r="K26" s="2"/>
      <c r="L26" s="5">
        <f>K26*1360.00</f>
        <v>0</v>
      </c>
    </row>
    <row r="27" spans="1:12">
      <c r="A27" s="1"/>
      <c r="B27" s="1">
        <v>885114</v>
      </c>
      <c r="C27" s="1" t="s">
        <v>112</v>
      </c>
      <c r="D27" s="1" t="s">
        <v>113</v>
      </c>
      <c r="E27" s="3" t="s">
        <v>114</v>
      </c>
      <c r="F27" s="1" t="s">
        <v>115</v>
      </c>
      <c r="G27" s="1" t="s">
        <v>15</v>
      </c>
      <c r="H27" s="1" t="s">
        <v>15</v>
      </c>
      <c r="I27" s="1" t="s">
        <v>15</v>
      </c>
      <c r="J27" s="1" t="s">
        <v>16</v>
      </c>
      <c r="K27" s="2"/>
      <c r="L27" s="5">
        <f>K27*342.39</f>
        <v>0</v>
      </c>
    </row>
    <row r="28" spans="1:12">
      <c r="A28" s="1"/>
      <c r="B28" s="1">
        <v>886000</v>
      </c>
      <c r="C28" s="1" t="s">
        <v>116</v>
      </c>
      <c r="D28" s="1" t="s">
        <v>117</v>
      </c>
      <c r="E28" s="3" t="s">
        <v>118</v>
      </c>
      <c r="F28" s="1" t="s">
        <v>119</v>
      </c>
      <c r="G28" s="1" t="s">
        <v>15</v>
      </c>
      <c r="H28" s="1" t="s">
        <v>15</v>
      </c>
      <c r="I28" s="1" t="s">
        <v>15</v>
      </c>
      <c r="J28" s="1" t="s">
        <v>16</v>
      </c>
      <c r="K28" s="2"/>
      <c r="L28" s="5">
        <f>K28*14544.30</f>
        <v>0</v>
      </c>
    </row>
    <row r="29" spans="1:12">
      <c r="A29" s="1"/>
      <c r="B29" s="1">
        <v>886070</v>
      </c>
      <c r="C29" s="1" t="s">
        <v>120</v>
      </c>
      <c r="D29" s="1" t="s">
        <v>121</v>
      </c>
      <c r="E29" s="3" t="s">
        <v>122</v>
      </c>
      <c r="F29" s="1" t="s">
        <v>123</v>
      </c>
      <c r="G29" s="1" t="s">
        <v>15</v>
      </c>
      <c r="H29" s="1" t="s">
        <v>15</v>
      </c>
      <c r="I29" s="1" t="s">
        <v>15</v>
      </c>
      <c r="J29" s="1" t="s">
        <v>16</v>
      </c>
      <c r="K29" s="2"/>
      <c r="L29" s="5">
        <f>K29*12802.11</f>
        <v>0</v>
      </c>
    </row>
    <row r="30" spans="1:12">
      <c r="A30" s="1"/>
      <c r="B30" s="1">
        <v>886071</v>
      </c>
      <c r="C30" s="1" t="s">
        <v>124</v>
      </c>
      <c r="D30" s="1" t="s">
        <v>125</v>
      </c>
      <c r="E30" s="3" t="s">
        <v>126</v>
      </c>
      <c r="F30" s="1" t="s">
        <v>63</v>
      </c>
      <c r="G30" s="1" t="s">
        <v>15</v>
      </c>
      <c r="H30" s="1" t="s">
        <v>15</v>
      </c>
      <c r="I30" s="1" t="s">
        <v>15</v>
      </c>
      <c r="J30" s="1" t="s">
        <v>16</v>
      </c>
      <c r="K30" s="2"/>
      <c r="L30" s="5">
        <f>K30*5076.89</f>
        <v>0</v>
      </c>
    </row>
    <row r="31" spans="1:12">
      <c r="A31" s="1"/>
      <c r="B31" s="1">
        <v>886072</v>
      </c>
      <c r="C31" s="1" t="s">
        <v>127</v>
      </c>
      <c r="D31" s="1" t="s">
        <v>128</v>
      </c>
      <c r="E31" s="3" t="s">
        <v>129</v>
      </c>
      <c r="F31" s="1" t="s">
        <v>67</v>
      </c>
      <c r="G31" s="1" t="s">
        <v>15</v>
      </c>
      <c r="H31" s="1" t="s">
        <v>15</v>
      </c>
      <c r="I31" s="1" t="s">
        <v>15</v>
      </c>
      <c r="J31" s="1" t="s">
        <v>16</v>
      </c>
      <c r="K31" s="2"/>
      <c r="L31" s="5">
        <f>K31*6113.61</f>
        <v>0</v>
      </c>
    </row>
    <row r="32" spans="1:12">
      <c r="A32" s="1"/>
      <c r="B32" s="1">
        <v>885832</v>
      </c>
      <c r="C32" s="1" t="s">
        <v>130</v>
      </c>
      <c r="D32" s="1" t="s">
        <v>131</v>
      </c>
      <c r="E32" s="3" t="s">
        <v>132</v>
      </c>
      <c r="F32" s="1" t="s">
        <v>133</v>
      </c>
      <c r="G32" s="1" t="s">
        <v>15</v>
      </c>
      <c r="H32" s="1" t="s">
        <v>15</v>
      </c>
      <c r="I32" s="1" t="s">
        <v>15</v>
      </c>
      <c r="J32" s="1" t="s">
        <v>16</v>
      </c>
      <c r="K32" s="2"/>
      <c r="L32" s="5">
        <f>K32*23584.93</f>
        <v>0</v>
      </c>
    </row>
    <row r="33" spans="1:12">
      <c r="A33" s="1"/>
      <c r="B33" s="1">
        <v>885833</v>
      </c>
      <c r="C33" s="1" t="s">
        <v>134</v>
      </c>
      <c r="D33" s="1" t="s">
        <v>135</v>
      </c>
      <c r="E33" s="3" t="s">
        <v>136</v>
      </c>
      <c r="F33" s="1" t="s">
        <v>137</v>
      </c>
      <c r="G33" s="1" t="s">
        <v>15</v>
      </c>
      <c r="H33" s="1" t="s">
        <v>15</v>
      </c>
      <c r="I33" s="1" t="s">
        <v>15</v>
      </c>
      <c r="J33" s="1" t="s">
        <v>16</v>
      </c>
      <c r="K33" s="2"/>
      <c r="L33" s="5">
        <f>K33*24846.19</f>
        <v>0</v>
      </c>
    </row>
    <row r="34" spans="1:12">
      <c r="A34" s="1"/>
      <c r="B34" s="1">
        <v>885834</v>
      </c>
      <c r="C34" s="1" t="s">
        <v>138</v>
      </c>
      <c r="D34" s="1" t="s">
        <v>139</v>
      </c>
      <c r="E34" s="3" t="s">
        <v>140</v>
      </c>
      <c r="F34" s="1" t="s">
        <v>141</v>
      </c>
      <c r="G34" s="1" t="s">
        <v>15</v>
      </c>
      <c r="H34" s="1" t="s">
        <v>15</v>
      </c>
      <c r="I34" s="1" t="s">
        <v>15</v>
      </c>
      <c r="J34" s="1" t="s">
        <v>16</v>
      </c>
      <c r="K34" s="2"/>
      <c r="L34" s="5">
        <f>K34*29690.57</f>
        <v>0</v>
      </c>
    </row>
    <row r="35" spans="1:12">
      <c r="A35" s="1"/>
      <c r="B35" s="1">
        <v>885846</v>
      </c>
      <c r="C35" s="1" t="s">
        <v>142</v>
      </c>
      <c r="D35" s="1" t="s">
        <v>143</v>
      </c>
      <c r="E35" s="3" t="s">
        <v>144</v>
      </c>
      <c r="F35" s="1" t="s">
        <v>145</v>
      </c>
      <c r="G35" s="1" t="s">
        <v>15</v>
      </c>
      <c r="H35" s="1" t="s">
        <v>15</v>
      </c>
      <c r="I35" s="1" t="s">
        <v>15</v>
      </c>
      <c r="J35" s="1" t="s">
        <v>16</v>
      </c>
      <c r="K35" s="2"/>
      <c r="L35" s="5">
        <f>K35*13518.73</f>
        <v>0</v>
      </c>
    </row>
    <row r="36" spans="1:12">
      <c r="A36" s="1"/>
      <c r="B36" s="1">
        <v>819044</v>
      </c>
      <c r="C36" s="1" t="s">
        <v>146</v>
      </c>
      <c r="D36" s="1" t="s">
        <v>147</v>
      </c>
      <c r="E36" s="3" t="s">
        <v>148</v>
      </c>
      <c r="F36" s="1" t="s">
        <v>149</v>
      </c>
      <c r="G36" s="1" t="s">
        <v>15</v>
      </c>
      <c r="H36" s="1" t="s">
        <v>15</v>
      </c>
      <c r="I36" s="1" t="s">
        <v>15</v>
      </c>
      <c r="J36" s="1" t="s">
        <v>16</v>
      </c>
      <c r="K36" s="2"/>
      <c r="L36" s="5">
        <f>K36*46377.00</f>
        <v>0</v>
      </c>
    </row>
    <row r="37" spans="1:12">
      <c r="A37" s="1"/>
      <c r="B37" s="1">
        <v>819045</v>
      </c>
      <c r="C37" s="1" t="s">
        <v>150</v>
      </c>
      <c r="D37" s="1" t="s">
        <v>151</v>
      </c>
      <c r="E37" s="3" t="s">
        <v>152</v>
      </c>
      <c r="F37" s="1" t="s">
        <v>153</v>
      </c>
      <c r="G37" s="1" t="s">
        <v>15</v>
      </c>
      <c r="H37" s="1" t="s">
        <v>15</v>
      </c>
      <c r="I37" s="1" t="s">
        <v>15</v>
      </c>
      <c r="J37" s="1" t="s">
        <v>16</v>
      </c>
      <c r="K37" s="2"/>
      <c r="L37" s="5">
        <f>K37*5795.00</f>
        <v>0</v>
      </c>
    </row>
    <row r="38" spans="1:12">
      <c r="A38" s="1"/>
      <c r="B38" s="1">
        <v>819046</v>
      </c>
      <c r="C38" s="1" t="s">
        <v>154</v>
      </c>
      <c r="D38" s="1" t="s">
        <v>155</v>
      </c>
      <c r="E38" s="3" t="s">
        <v>156</v>
      </c>
      <c r="F38" s="1" t="s">
        <v>157</v>
      </c>
      <c r="G38" s="1" t="s">
        <v>15</v>
      </c>
      <c r="H38" s="1" t="s">
        <v>15</v>
      </c>
      <c r="I38" s="1" t="s">
        <v>15</v>
      </c>
      <c r="J38" s="1" t="s">
        <v>16</v>
      </c>
      <c r="K38" s="2"/>
      <c r="L38" s="5">
        <f>K38*51136.00</f>
        <v>0</v>
      </c>
    </row>
    <row r="39" spans="1:12">
      <c r="A39" s="1"/>
      <c r="B39" s="1">
        <v>819047</v>
      </c>
      <c r="C39" s="1" t="s">
        <v>158</v>
      </c>
      <c r="D39" s="1" t="s">
        <v>159</v>
      </c>
      <c r="E39" s="3" t="s">
        <v>160</v>
      </c>
      <c r="F39" s="1" t="s">
        <v>161</v>
      </c>
      <c r="G39" s="1" t="s">
        <v>15</v>
      </c>
      <c r="H39" s="1" t="s">
        <v>15</v>
      </c>
      <c r="I39" s="1" t="s">
        <v>15</v>
      </c>
      <c r="J39" s="1" t="s">
        <v>16</v>
      </c>
      <c r="K39" s="2"/>
      <c r="L39" s="5">
        <f>K39*63813.00</f>
        <v>0</v>
      </c>
    </row>
    <row r="40" spans="1:12">
      <c r="A40" s="1"/>
      <c r="B40" s="1">
        <v>819048</v>
      </c>
      <c r="C40" s="1" t="s">
        <v>162</v>
      </c>
      <c r="D40" s="1" t="s">
        <v>163</v>
      </c>
      <c r="E40" s="3" t="s">
        <v>164</v>
      </c>
      <c r="F40" s="1" t="s">
        <v>165</v>
      </c>
      <c r="G40" s="1" t="s">
        <v>15</v>
      </c>
      <c r="H40" s="1" t="s">
        <v>15</v>
      </c>
      <c r="I40" s="1" t="s">
        <v>15</v>
      </c>
      <c r="J40" s="1" t="s">
        <v>16</v>
      </c>
      <c r="K40" s="2"/>
      <c r="L40" s="5">
        <f>K40*81288.00</f>
        <v>0</v>
      </c>
    </row>
    <row r="41" spans="1:12">
      <c r="A41" s="1"/>
      <c r="B41" s="1">
        <v>819049</v>
      </c>
      <c r="C41" s="1" t="s">
        <v>166</v>
      </c>
      <c r="D41" s="1" t="s">
        <v>167</v>
      </c>
      <c r="E41" s="3" t="s">
        <v>168</v>
      </c>
      <c r="F41" s="1" t="s">
        <v>169</v>
      </c>
      <c r="G41" s="1" t="s">
        <v>15</v>
      </c>
      <c r="H41" s="1" t="s">
        <v>15</v>
      </c>
      <c r="I41" s="1" t="s">
        <v>15</v>
      </c>
      <c r="J41" s="1" t="s">
        <v>16</v>
      </c>
      <c r="K41" s="2"/>
      <c r="L41" s="5">
        <f>K41*79493.00</f>
        <v>0</v>
      </c>
    </row>
    <row r="42" spans="1:12">
      <c r="A42" s="1"/>
      <c r="B42" s="1">
        <v>819050</v>
      </c>
      <c r="C42" s="1" t="s">
        <v>170</v>
      </c>
      <c r="D42" s="1" t="s">
        <v>171</v>
      </c>
      <c r="E42" s="3" t="s">
        <v>172</v>
      </c>
      <c r="F42" s="1" t="s">
        <v>173</v>
      </c>
      <c r="G42" s="1" t="s">
        <v>15</v>
      </c>
      <c r="H42" s="1" t="s">
        <v>15</v>
      </c>
      <c r="I42" s="1" t="s">
        <v>15</v>
      </c>
      <c r="J42" s="1" t="s">
        <v>16</v>
      </c>
      <c r="K42" s="2"/>
      <c r="L42" s="5">
        <f>K42*37475.00</f>
        <v>0</v>
      </c>
    </row>
    <row r="43" spans="1:12">
      <c r="A43" s="1"/>
      <c r="B43" s="1">
        <v>819051</v>
      </c>
      <c r="C43" s="1" t="s">
        <v>174</v>
      </c>
      <c r="D43" s="1" t="s">
        <v>175</v>
      </c>
      <c r="E43" s="3" t="s">
        <v>176</v>
      </c>
      <c r="F43" s="1" t="s">
        <v>177</v>
      </c>
      <c r="G43" s="1" t="s">
        <v>15</v>
      </c>
      <c r="H43" s="1" t="s">
        <v>15</v>
      </c>
      <c r="I43" s="1" t="s">
        <v>15</v>
      </c>
      <c r="J43" s="1" t="s">
        <v>16</v>
      </c>
      <c r="K43" s="2"/>
      <c r="L43" s="5">
        <f>K43*20517.00</f>
        <v>0</v>
      </c>
    </row>
    <row r="44" spans="1:12">
      <c r="A44" s="1"/>
      <c r="B44" s="1">
        <v>819052</v>
      </c>
      <c r="C44" s="1" t="s">
        <v>178</v>
      </c>
      <c r="D44" s="1" t="s">
        <v>179</v>
      </c>
      <c r="E44" s="3" t="s">
        <v>180</v>
      </c>
      <c r="F44" s="1" t="s">
        <v>181</v>
      </c>
      <c r="G44" s="1" t="s">
        <v>15</v>
      </c>
      <c r="H44" s="1" t="s">
        <v>15</v>
      </c>
      <c r="I44" s="1" t="s">
        <v>15</v>
      </c>
      <c r="J44" s="1" t="s">
        <v>16</v>
      </c>
      <c r="K44" s="2"/>
      <c r="L44" s="5">
        <f>K44*30988.00</f>
        <v>0</v>
      </c>
    </row>
    <row r="45" spans="1:12">
      <c r="A45" s="1"/>
      <c r="B45" s="1">
        <v>819390</v>
      </c>
      <c r="C45" s="1" t="s">
        <v>182</v>
      </c>
      <c r="D45" s="1" t="s">
        <v>183</v>
      </c>
      <c r="E45" s="3" t="s">
        <v>184</v>
      </c>
      <c r="F45" s="1" t="s">
        <v>185</v>
      </c>
      <c r="G45" s="1" t="s">
        <v>15</v>
      </c>
      <c r="H45" s="1" t="s">
        <v>15</v>
      </c>
      <c r="I45" s="1" t="s">
        <v>15</v>
      </c>
      <c r="J45" s="1" t="s">
        <v>16</v>
      </c>
      <c r="K45" s="2"/>
      <c r="L45" s="5">
        <f>K45*3537.00</f>
        <v>0</v>
      </c>
    </row>
    <row r="46" spans="1:12">
      <c r="A46" s="1"/>
      <c r="B46" s="1">
        <v>819053</v>
      </c>
      <c r="C46" s="1" t="s">
        <v>186</v>
      </c>
      <c r="D46" s="1" t="s">
        <v>187</v>
      </c>
      <c r="E46" s="3" t="s">
        <v>188</v>
      </c>
      <c r="F46" s="1" t="s">
        <v>189</v>
      </c>
      <c r="G46" s="1" t="s">
        <v>15</v>
      </c>
      <c r="H46" s="1" t="s">
        <v>15</v>
      </c>
      <c r="I46" s="1" t="s">
        <v>15</v>
      </c>
      <c r="J46" s="1" t="s">
        <v>16</v>
      </c>
      <c r="K46" s="2"/>
      <c r="L46" s="5">
        <f>K46*13274.00</f>
        <v>0</v>
      </c>
    </row>
    <row r="47" spans="1:12">
      <c r="A47" s="1"/>
      <c r="B47" s="1">
        <v>819054</v>
      </c>
      <c r="C47" s="1" t="s">
        <v>190</v>
      </c>
      <c r="D47" s="1" t="s">
        <v>191</v>
      </c>
      <c r="E47" s="3" t="s">
        <v>192</v>
      </c>
      <c r="F47" s="1" t="s">
        <v>193</v>
      </c>
      <c r="G47" s="1" t="s">
        <v>15</v>
      </c>
      <c r="H47" s="1" t="s">
        <v>15</v>
      </c>
      <c r="I47" s="1" t="s">
        <v>15</v>
      </c>
      <c r="J47" s="1" t="s">
        <v>16</v>
      </c>
      <c r="K47" s="2"/>
      <c r="L47" s="5">
        <f>K47*17274.00</f>
        <v>0</v>
      </c>
    </row>
    <row r="48" spans="1:12">
      <c r="A48" s="1"/>
      <c r="B48" s="1">
        <v>819055</v>
      </c>
      <c r="C48" s="1" t="s">
        <v>194</v>
      </c>
      <c r="D48" s="1" t="s">
        <v>195</v>
      </c>
      <c r="E48" s="3" t="s">
        <v>196</v>
      </c>
      <c r="F48" s="1" t="s">
        <v>197</v>
      </c>
      <c r="G48" s="1" t="s">
        <v>15</v>
      </c>
      <c r="H48" s="1" t="s">
        <v>15</v>
      </c>
      <c r="I48" s="1" t="s">
        <v>15</v>
      </c>
      <c r="J48" s="1" t="s">
        <v>16</v>
      </c>
      <c r="K48" s="2"/>
      <c r="L48" s="5">
        <f>K48*439.00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2025-06-01T21:47:31+03:00</dcterms:created>
  <dcterms:modified xsi:type="dcterms:W3CDTF">2025-06-01T21:47:31+03:00</dcterms:modified>
  <dc:title>Untitled Spreadsheet</dc:title>
  <dc:description/>
  <dc:subject/>
  <cp:keywords/>
  <cp:category/>
</cp:coreProperties>
</file>