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<sst xmlns="http://schemas.openxmlformats.org/spreadsheetml/2006/main" uniqueCount="376">
  <si>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</si>
  <si>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</si>
  <si>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</si>
  <si>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</si>
  <si>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</si>
  <si>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</si>
  <si>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</si>
  <si>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</si>
  <si>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</si>
  <si>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</si>
  <si>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KRP-210001</t>
  </si>
  <si>
    <t>хомут ремонт. КРАБ оцинк.Ду15 (20-23) 1/2"</t>
  </si>
  <si>
    <t>239.80 руб.</t>
  </si>
  <si>
    <t>шт</t>
  </si>
  <si>
    <t>KRP-210002</t>
  </si>
  <si>
    <t>хомут ремонт. КРАБ оцинк.Ду20 (26-30) 3/4"</t>
  </si>
  <si>
    <t>260.05 руб.</t>
  </si>
  <si>
    <t>KRP-210003</t>
  </si>
  <si>
    <t>хомут ремонт. КРАБ оцинк.Ду25 (33-37) 1"</t>
  </si>
  <si>
    <t>280.31 руб.</t>
  </si>
  <si>
    <t>KRP-210004</t>
  </si>
  <si>
    <t>хомут ремонт. КРАБ оцинк.Ду32 (42-47) 1 1/4"</t>
  </si>
  <si>
    <t>300.10 руб.</t>
  </si>
  <si>
    <t>KRP-210005</t>
  </si>
  <si>
    <t>хомут ремонт. КРАБ оцинк.Ду40 (48-58) 1 1/2"</t>
  </si>
  <si>
    <t>426.34 руб.</t>
  </si>
  <si>
    <t>KRP-210006</t>
  </si>
  <si>
    <t>хомут ремонт. КРАБ оцинк.Ду50 (61-71) 2"</t>
  </si>
  <si>
    <t>486.32 руб.</t>
  </si>
  <si>
    <t>KRP-210007</t>
  </si>
  <si>
    <t>хомут ремонт. КРАБ оцинк.Ду65 (74-82) 2 1/2"</t>
  </si>
  <si>
    <t>545.99 руб.</t>
  </si>
  <si>
    <t>KRP-210008</t>
  </si>
  <si>
    <t>хомут ремонт. КРАБ оцинк.Ду80 (87-95) 3"</t>
  </si>
  <si>
    <t>609.52 руб.</t>
  </si>
  <si>
    <t>KRP-210009</t>
  </si>
  <si>
    <t>хомут ремонт. КРАБ оцинк.Ду100 (112-126) 4"</t>
  </si>
  <si>
    <t>1 399.63 руб.</t>
  </si>
  <si>
    <t>KRP-240001</t>
  </si>
  <si>
    <t>VER 12-22C</t>
  </si>
  <si>
    <t>Хомут червячный с пластиковой ручкой 12-22мм (100/1200шт)</t>
  </si>
  <si>
    <t>18.16 руб.</t>
  </si>
  <si>
    <t>&gt;100</t>
  </si>
  <si>
    <t>KRP-240002</t>
  </si>
  <si>
    <t>VER 16-27C</t>
  </si>
  <si>
    <t>Хомут червячный с пластиковой ручкой 16-27мм (100/1200шт)</t>
  </si>
  <si>
    <t>KRP-240003</t>
  </si>
  <si>
    <t>VER 20-32C</t>
  </si>
  <si>
    <t>Хомут червячный с пластиковой ручкой 20-32мм  (1200шт)</t>
  </si>
  <si>
    <t>21.47 руб.</t>
  </si>
  <si>
    <t>KRP-250001</t>
  </si>
  <si>
    <t>VER 8-12</t>
  </si>
  <si>
    <t>Хомут червячный 8-12мм  (100/1800шт)</t>
  </si>
  <si>
    <t>11.56 руб.</t>
  </si>
  <si>
    <t>KRP-250002</t>
  </si>
  <si>
    <t>VER 10-16</t>
  </si>
  <si>
    <t>Хомут червячный 10-16мм  (100/1800шт)</t>
  </si>
  <si>
    <t>KRP-250003</t>
  </si>
  <si>
    <t>VER 12-20</t>
  </si>
  <si>
    <t>Хомут червячный 12-20мм  (100/1200шт)</t>
  </si>
  <si>
    <t>13.21 руб.</t>
  </si>
  <si>
    <t>KRP-250004</t>
  </si>
  <si>
    <t>VER 16-27</t>
  </si>
  <si>
    <t>Хомут червячный 16-27мм  (100/1200шт)</t>
  </si>
  <si>
    <t>&gt;50</t>
  </si>
  <si>
    <t>KRP-250005</t>
  </si>
  <si>
    <t>VER 20-32</t>
  </si>
  <si>
    <t>Хомут червячный 20-32мм  (100/1200шт)</t>
  </si>
  <si>
    <t>14.86 руб.</t>
  </si>
  <si>
    <t>KRP-250006</t>
  </si>
  <si>
    <t>VER 25-40</t>
  </si>
  <si>
    <t>Хомут червячный 25-40мм  (800шт)</t>
  </si>
  <si>
    <t>KRP-250007</t>
  </si>
  <si>
    <t>VER 30-45</t>
  </si>
  <si>
    <t>Хомут червячный 30-45мм  (600шт)</t>
  </si>
  <si>
    <t>16.51 руб.</t>
  </si>
  <si>
    <t>KRP-250008</t>
  </si>
  <si>
    <t>VER 32-50</t>
  </si>
  <si>
    <t>Хомут червячный 32-50мм  (800шт)</t>
  </si>
  <si>
    <t>&gt;25</t>
  </si>
  <si>
    <t>KRP-250009</t>
  </si>
  <si>
    <t>VER 40-60</t>
  </si>
  <si>
    <t>Хомут червячный 40-60мм  (400шт)</t>
  </si>
  <si>
    <t>KRP-250010</t>
  </si>
  <si>
    <t>VER 50-70</t>
  </si>
  <si>
    <t>Хомут червячный 50-70мм  (400шт)</t>
  </si>
  <si>
    <t>KRP-250011</t>
  </si>
  <si>
    <t>VER 60-80</t>
  </si>
  <si>
    <t>Хомут червячный 60-80мм  (400шт)</t>
  </si>
  <si>
    <t>KRP-250012</t>
  </si>
  <si>
    <t>VER 70-90</t>
  </si>
  <si>
    <t>Хомут червячный 70-90мм  (200шт)</t>
  </si>
  <si>
    <t>KRP-250013</t>
  </si>
  <si>
    <t>VER 80-100</t>
  </si>
  <si>
    <t>Хомут червячный 80-100мм  (200шт)</t>
  </si>
  <si>
    <t>24.77 руб.</t>
  </si>
  <si>
    <t>&gt;10</t>
  </si>
  <si>
    <t>KRP-250014</t>
  </si>
  <si>
    <t>VER 90-110</t>
  </si>
  <si>
    <t>Хомут червячный 90-110мм  (200шт)</t>
  </si>
  <si>
    <t>KRP-250015</t>
  </si>
  <si>
    <t>VER 100-120</t>
  </si>
  <si>
    <t>Хомут червячный 100-120мм  (200шт)</t>
  </si>
  <si>
    <t>29.72 руб.</t>
  </si>
  <si>
    <t>KRP-250016</t>
  </si>
  <si>
    <t>VER 110-130</t>
  </si>
  <si>
    <t>Хомут червячный 110-130мм  (200шт)</t>
  </si>
  <si>
    <t>KRP-250017</t>
  </si>
  <si>
    <t>VER 120-140</t>
  </si>
  <si>
    <t>Хомут червячный 120-140мм  (200шт)</t>
  </si>
  <si>
    <t>34.68 руб.</t>
  </si>
  <si>
    <t>KRP-250018</t>
  </si>
  <si>
    <t>VER 130-150</t>
  </si>
  <si>
    <t>Хомут червячный 130-150мм  (100шт)</t>
  </si>
  <si>
    <t>36.33 руб.</t>
  </si>
  <si>
    <t>KRP-250019</t>
  </si>
  <si>
    <t>VER 140-160</t>
  </si>
  <si>
    <t>Хомут червячный 140-160мм  (100шт)</t>
  </si>
  <si>
    <t>39.63 руб.</t>
  </si>
  <si>
    <t>KRP-260001</t>
  </si>
  <si>
    <t>VER 17-19</t>
  </si>
  <si>
    <t>Хомуты силовой 17-19  (250шт)</t>
  </si>
  <si>
    <t>KRP-260002</t>
  </si>
  <si>
    <t>VER 20-22</t>
  </si>
  <si>
    <t>Хомуты силовой 20-22  (250шт)</t>
  </si>
  <si>
    <t>KRP-260003</t>
  </si>
  <si>
    <t>VER 23-25</t>
  </si>
  <si>
    <t>Хомуты силовой 23-25  (250шт)</t>
  </si>
  <si>
    <t>KRP-260004</t>
  </si>
  <si>
    <t>VER 26-28</t>
  </si>
  <si>
    <t>Хомуты силовой 26-28  (250шт)</t>
  </si>
  <si>
    <t>KRP-260005</t>
  </si>
  <si>
    <t>VER 29-31</t>
  </si>
  <si>
    <t>Хомуты силовой 29-31  (250шт)</t>
  </si>
  <si>
    <t>44.58 руб.</t>
  </si>
  <si>
    <t>KRP-260006</t>
  </si>
  <si>
    <t>VER 32-35</t>
  </si>
  <si>
    <t>Хомуты силовой 32-35  (250шт)</t>
  </si>
  <si>
    <t>KRP-260007</t>
  </si>
  <si>
    <t>VER 36-39</t>
  </si>
  <si>
    <t>Хомуты силовой 36-39  (250шт)</t>
  </si>
  <si>
    <t>46.23 руб.</t>
  </si>
  <si>
    <t>KRP-260008</t>
  </si>
  <si>
    <t>VER 40-43</t>
  </si>
  <si>
    <t>Хомуты силовой 40-43  (250шт)</t>
  </si>
  <si>
    <t>KRP-260009</t>
  </si>
  <si>
    <t>VER 43-46</t>
  </si>
  <si>
    <t>Хомуты силовой 43-46  (250шт)</t>
  </si>
  <si>
    <t>56.14 руб.</t>
  </si>
  <si>
    <t>KRP-260010</t>
  </si>
  <si>
    <t>VER 44-47</t>
  </si>
  <si>
    <t>Хомуты силовой 44-47 (250шт)</t>
  </si>
  <si>
    <t>KRP-260011</t>
  </si>
  <si>
    <t>VER 48-51</t>
  </si>
  <si>
    <t>Хомуты силовой 48-51  (250шт)</t>
  </si>
  <si>
    <t>57.79 руб.</t>
  </si>
  <si>
    <t>KRP-260012</t>
  </si>
  <si>
    <t>VER 52-55</t>
  </si>
  <si>
    <t>Хомуты силовой 52-55  (250шт)</t>
  </si>
  <si>
    <t>59.44 руб.</t>
  </si>
  <si>
    <t>KRP-260013</t>
  </si>
  <si>
    <t>VER 56-59</t>
  </si>
  <si>
    <t>Хомуты силовой 56-59  (250шт)</t>
  </si>
  <si>
    <t>KRP-260014</t>
  </si>
  <si>
    <t>VER 60-63</t>
  </si>
  <si>
    <t>Хомуты силовой 60-63  (250шт)</t>
  </si>
  <si>
    <t>62.75 руб.</t>
  </si>
  <si>
    <t>KRP-260015</t>
  </si>
  <si>
    <t>VER 64-67</t>
  </si>
  <si>
    <t>Хомуты силовой 64-67  (250шт)</t>
  </si>
  <si>
    <t>66.05 руб.</t>
  </si>
  <si>
    <t>KRP-260016</t>
  </si>
  <si>
    <t>VER 68-73</t>
  </si>
  <si>
    <t>Хомуты силовой 68-73  (250шт)</t>
  </si>
  <si>
    <t>90.82 руб.</t>
  </si>
  <si>
    <t>KRP-260017</t>
  </si>
  <si>
    <t>VER 74-79</t>
  </si>
  <si>
    <t>Хомуты силовой 74-79  (250шт)</t>
  </si>
  <si>
    <t>94.12 руб.</t>
  </si>
  <si>
    <t>KRP-260018</t>
  </si>
  <si>
    <t>VER 80-85</t>
  </si>
  <si>
    <t>Хомуты силовой 80-85  (250шт)</t>
  </si>
  <si>
    <t>97.42 руб.</t>
  </si>
  <si>
    <t>KRP-260019</t>
  </si>
  <si>
    <t>VER 86-91</t>
  </si>
  <si>
    <t>Хомуты силовой 86-91  (250шт)</t>
  </si>
  <si>
    <t>99.07 руб.</t>
  </si>
  <si>
    <t>KRP-260020</t>
  </si>
  <si>
    <t>VER 92-97</t>
  </si>
  <si>
    <t>Хомуты силовой 92-97  (250шт)</t>
  </si>
  <si>
    <t>102.37 руб.</t>
  </si>
  <si>
    <t>KRP-260021</t>
  </si>
  <si>
    <t>VER 98-103</t>
  </si>
  <si>
    <t>Хомуты силовой 98-103  (250шт)</t>
  </si>
  <si>
    <t>107.33 руб.</t>
  </si>
  <si>
    <t>KRP-260022</t>
  </si>
  <si>
    <t>VER 104-112</t>
  </si>
  <si>
    <t>Хомуты силовой 104-112  (250шт)</t>
  </si>
  <si>
    <t>110.63 руб.</t>
  </si>
  <si>
    <t>KRP-260023</t>
  </si>
  <si>
    <t>VER 113-121</t>
  </si>
  <si>
    <t>Хомуты силовой 113-121  (250шт)</t>
  </si>
  <si>
    <t>113.93 руб.</t>
  </si>
  <si>
    <t>KRP-260024</t>
  </si>
  <si>
    <t>VER 122-130</t>
  </si>
  <si>
    <t>Хомуты силовой 122-130  (250шт)</t>
  </si>
  <si>
    <t>122.19 руб.</t>
  </si>
  <si>
    <t>KRP-260025</t>
  </si>
  <si>
    <t>VER 131-139</t>
  </si>
  <si>
    <t>Хомуты силовой 131-139  (250шт)</t>
  </si>
  <si>
    <t>158.52 руб.</t>
  </si>
  <si>
    <t>KRP-260026</t>
  </si>
  <si>
    <t>VER 140-148</t>
  </si>
  <si>
    <t>Хомуты силовой 140-148  (250шт)</t>
  </si>
  <si>
    <t>171.72 руб.</t>
  </si>
  <si>
    <t>KRP-260027</t>
  </si>
  <si>
    <t>VER 149-161</t>
  </si>
  <si>
    <t>Хомуты силовой 149-161  (250шт)</t>
  </si>
  <si>
    <t>175.03 руб.</t>
  </si>
  <si>
    <t>KRP-260028</t>
  </si>
  <si>
    <t>VER 162-174</t>
  </si>
  <si>
    <t>Хомуты силовой 162-174  (250шт)</t>
  </si>
  <si>
    <t>191.54 руб.</t>
  </si>
  <si>
    <t>KRP-260029</t>
  </si>
  <si>
    <t>VER 175-187</t>
  </si>
  <si>
    <t>Хомуты силовой 175-187  (250шт)</t>
  </si>
  <si>
    <t>198.14 руб.</t>
  </si>
  <si>
    <t>KRP-260030</t>
  </si>
  <si>
    <t>VER 188-200</t>
  </si>
  <si>
    <t>Хомуты силовой 188-200  (250шт)</t>
  </si>
  <si>
    <t>206.40 руб.</t>
  </si>
  <si>
    <t>KRP-260031</t>
  </si>
  <si>
    <t>VER 201-213</t>
  </si>
  <si>
    <t>Хомуты силовой 201-213  (250шт)</t>
  </si>
  <si>
    <t>214.66 руб.</t>
  </si>
  <si>
    <t>KRP-260032</t>
  </si>
  <si>
    <t>VER 214-226</t>
  </si>
  <si>
    <t>Хомуты силовой 214-226  (250шт)</t>
  </si>
  <si>
    <t>222.91 руб.</t>
  </si>
  <si>
    <t>KRP-260033</t>
  </si>
  <si>
    <t>VER 227-239</t>
  </si>
  <si>
    <t>Хомуты силовой 227-239  (250шт)</t>
  </si>
  <si>
    <t>239.42 руб.</t>
  </si>
  <si>
    <t>KRP-260034</t>
  </si>
  <si>
    <t>VER 240-252</t>
  </si>
  <si>
    <t>Хомуты силовой 240-252  (250шт)</t>
  </si>
  <si>
    <t>236.12 руб.</t>
  </si>
  <si>
    <t>KRP-410001</t>
  </si>
  <si>
    <t>Хомут червячный из НЕРЖ стали 8-12мм  (100/1800шт)</t>
  </si>
  <si>
    <t>14.92 руб.</t>
  </si>
  <si>
    <t>KRP-410002</t>
  </si>
  <si>
    <t>Хомут червячный из НЕРЖ стали 10-16мм  (100/1800шт)</t>
  </si>
  <si>
    <t>KRP-410003</t>
  </si>
  <si>
    <t>Хомут червячный из НЕРЖ стали 12-20мм  (100/1200шт)</t>
  </si>
  <si>
    <t>15.18 руб.</t>
  </si>
  <si>
    <t>KRP-410004</t>
  </si>
  <si>
    <t>Хомут червячный из НЕРЖ стали 16-25мм  (100/1200шт)</t>
  </si>
  <si>
    <t>15.94 руб.</t>
  </si>
  <si>
    <t>KRP-410005</t>
  </si>
  <si>
    <t>Хомут червячный из НЕРЖ стали 20-32мм  (100/1200шт)</t>
  </si>
  <si>
    <t>18.98 руб.</t>
  </si>
  <si>
    <t>KRP-410006</t>
  </si>
  <si>
    <t>Хомут червячный из НЕРЖ стали 25-40мм  (800шт)</t>
  </si>
  <si>
    <t>20.48 руб.</t>
  </si>
  <si>
    <t>KRP-410007</t>
  </si>
  <si>
    <t>Хомут червячный из НЕРЖ стали 30-45мм  (600шт)</t>
  </si>
  <si>
    <t>21.76 руб.</t>
  </si>
  <si>
    <t>KRP-410008</t>
  </si>
  <si>
    <t>Хомут червячный из НЕРЖ стали 32-50мм  (800шт)</t>
  </si>
  <si>
    <t>22.52 руб.</t>
  </si>
  <si>
    <t>KRP-410009</t>
  </si>
  <si>
    <t>Хомут червячный из НЕРЖ стали 40-60мм  (400шт)</t>
  </si>
  <si>
    <t>22.78 руб.</t>
  </si>
  <si>
    <t>KRP-410010</t>
  </si>
  <si>
    <t>Хомут червячный из НЕРЖ стали 50-70мм  (400шт)</t>
  </si>
  <si>
    <t>23.52 руб.</t>
  </si>
  <si>
    <t>KRP-410011</t>
  </si>
  <si>
    <t>Хомут червячный из НЕРЖ стали 60-80мм  (400шт)</t>
  </si>
  <si>
    <t>26.56 руб.</t>
  </si>
  <si>
    <t>KRP-410012</t>
  </si>
  <si>
    <t>Хомут червячный из НЕРЖ стали 70-90мм  (200шт)</t>
  </si>
  <si>
    <t>28.34 руб.</t>
  </si>
  <si>
    <t>KRP-410013</t>
  </si>
  <si>
    <t>Хомут червячный из НЕРЖ стали 80-100мм  (200шт)</t>
  </si>
  <si>
    <t>29.60 руб.</t>
  </si>
  <si>
    <t>KRP-410014</t>
  </si>
  <si>
    <t>Хомут червячный из НЕРЖ стали 90-110мм  (200шт)</t>
  </si>
  <si>
    <t>31.12 руб.</t>
  </si>
  <si>
    <t>KRP-410015</t>
  </si>
  <si>
    <t>Хомут червячный из НЕРЖ стали 100-120мм  (200шт)</t>
  </si>
  <si>
    <t>0.00 руб.</t>
  </si>
  <si>
    <t>KRP-410016</t>
  </si>
  <si>
    <t>Хомут червячный из НЕРЖ стали 110-130мм  (200шт)</t>
  </si>
  <si>
    <t>KRP-410017</t>
  </si>
  <si>
    <t>Хомут червячный из НЕРЖ стали 120-140мм  (200шт)</t>
  </si>
  <si>
    <t>KRP-410018</t>
  </si>
  <si>
    <t>Хомут червячный из НЕРЖ стали 130-150мм  (100шт)</t>
  </si>
  <si>
    <t>KRP-410019</t>
  </si>
  <si>
    <t>Хомут червячный из НЕРЖ стали 140-160мм  (100шт)</t>
  </si>
  <si>
    <t>KRP-420001</t>
  </si>
  <si>
    <t>Хомут червячный из НЕРЖ стали 8-12мм с барашком (100/1800шт)</t>
  </si>
  <si>
    <t>17.20 руб.</t>
  </si>
  <si>
    <t>KRP-420002</t>
  </si>
  <si>
    <t>Хомут червячный из НЕРЖ стали 10-16мм с барашком   (100/1800шт)</t>
  </si>
  <si>
    <t>KRP-420003</t>
  </si>
  <si>
    <t>Хомут червячный из НЕРЖ стали 12-20мм с барашком   (100/1200шт)</t>
  </si>
  <si>
    <t>17.72 руб.</t>
  </si>
  <si>
    <t>KRP-420004</t>
  </si>
  <si>
    <t>Хомут червячный из НЕРЖ стали 16-25мм с барашком   (100/1200шт)</t>
  </si>
  <si>
    <t>20.24 руб.</t>
  </si>
  <si>
    <t>KRP-420005</t>
  </si>
  <si>
    <t>Хомут червячный из НЕРЖ стали 20-32мм с барашком   (100/1200шт)</t>
  </si>
  <si>
    <t>25.30 руб.</t>
  </si>
  <si>
    <t>KRP-420006</t>
  </si>
  <si>
    <t>Хомут червячный из НЕРЖ стали 25-40мм с барашком   (800шт)</t>
  </si>
  <si>
    <t>27.08 руб.</t>
  </si>
  <si>
    <t>KRP-420007</t>
  </si>
  <si>
    <t>Хомут червячный из НЕРЖ стали 30-45мм с барашком   (600шт)</t>
  </si>
  <si>
    <t>24.28 руб.</t>
  </si>
  <si>
    <t>KRP-420008</t>
  </si>
  <si>
    <t>Хомут червячный из НЕРЖ стали 32-50мм с барашком   (800шт)</t>
  </si>
  <si>
    <t>25.04 руб.</t>
  </si>
  <si>
    <t>SST-100130</t>
  </si>
  <si>
    <t>1.8.1.</t>
  </si>
  <si>
    <t>Хомут ремонтный 1/2"</t>
  </si>
  <si>
    <t>62.66 руб.</t>
  </si>
  <si>
    <t>SST-100131</t>
  </si>
  <si>
    <t>1.8.2.</t>
  </si>
  <si>
    <t>Хомут ремонтный 3/4"</t>
  </si>
  <si>
    <t>76.72 руб.</t>
  </si>
  <si>
    <t>SST-100132</t>
  </si>
  <si>
    <t>1.8.3.</t>
  </si>
  <si>
    <t>Хомут ремонтный 1"</t>
  </si>
  <si>
    <t>82.86 руб.</t>
  </si>
  <si>
    <t>SST-100133</t>
  </si>
  <si>
    <t>1.8.4.</t>
  </si>
  <si>
    <t>Хомут ремонтный 1 1/4"</t>
  </si>
  <si>
    <t>93.76 руб.</t>
  </si>
  <si>
    <t>SST-100134</t>
  </si>
  <si>
    <t>1.8.5.</t>
  </si>
  <si>
    <t>Хомут ремонтный 1 1/2"</t>
  </si>
  <si>
    <t>95.16 руб.</t>
  </si>
  <si>
    <t>SST-100135</t>
  </si>
  <si>
    <t>1.8.6.</t>
  </si>
  <si>
    <t>Хомут ремонтный 2"</t>
  </si>
  <si>
    <t>108.13 руб.</t>
  </si>
  <si>
    <t>УТ000001742</t>
  </si>
  <si>
    <t>Хомут стяжка нейлоновый 3,0*100 (упаковка 100шт)</t>
  </si>
  <si>
    <t>38.50 руб.</t>
  </si>
  <si>
    <t>УТ000001743</t>
  </si>
  <si>
    <t>Хомут стяжка нейлоновый 3,0*160 (упаковка 100шт)</t>
  </si>
  <si>
    <t>60.50 руб.</t>
  </si>
  <si>
    <t>УТ000001744</t>
  </si>
  <si>
    <t>Хомут стяжка нейлоновый 3,0*200 (упаковка 100шт)</t>
  </si>
  <si>
    <t>77.00 руб.</t>
  </si>
  <si>
    <t>УТ000001745</t>
  </si>
  <si>
    <t>Хомут стяжка нейлоновый 4,0*150 (упаковка 100шт)</t>
  </si>
  <si>
    <t>86.24 руб.</t>
  </si>
  <si>
    <t>УТ000001746</t>
  </si>
  <si>
    <t>Хомут стяжка нейлоновый 5,0*200 (упаковка 100шт)</t>
  </si>
  <si>
    <t>153.78 руб.</t>
  </si>
  <si>
    <t>УТ000001747</t>
  </si>
  <si>
    <t>Хомут стяжка нейлоновый 8,0*300 (упаковка 100шт)</t>
  </si>
  <si>
    <t>551.76 руб.</t>
  </si>
  <si>
    <t>УТ000001748</t>
  </si>
  <si>
    <t>Хомут стяжка нейлоновый 8,0*400 (упаковка 100шт)</t>
  </si>
  <si>
    <t>736.34 руб.</t>
  </si>
  <si>
    <t>УТ000001749</t>
  </si>
  <si>
    <t>Хомут стяжка нейлоновый 9,0*760 (упаковка 100шт)</t>
  </si>
  <si>
    <t>1 164.24 руб.</t>
  </si>
  <si>
    <t>УТ000001769</t>
  </si>
  <si>
    <t>Хомут стяжка нейлоновый 4,0*200 (упаковка 100шт)</t>
  </si>
  <si>
    <t>УТ000001770</t>
  </si>
  <si>
    <t>Хомут стяжка нейлоновый 4,0*250 (упаковка 100шт)</t>
  </si>
  <si>
    <t>УТ000001771</t>
  </si>
  <si>
    <t>Хомут стяжка нейлоновый 5,0*400 (упаковка 100шт)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</si>
</sst>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SUM(J2:J110)</f>
        <v>0</v>
      </c>
      <c r="K1" s="4" t="s">
        <v>9</v>
      </c>
      <c r="L1" s="5"/>
    </row>
    <row r="2" spans="1:12">
      <c r="A2" s="1"/>
      <c r="B2" s="1">
        <v>822669</v>
      </c>
      <c r="C2" s="1" t="s">
        <v>10</v>
      </c>
      <c r="D2" s="1"/>
      <c r="E2" s="3" t="s">
        <v>11</v>
      </c>
      <c r="F2" s="1" t="s">
        <v>12</v>
      </c>
      <c r="G2" s="1">
        <v>9</v>
      </c>
      <c r="H2" s="1">
        <v>0</v>
      </c>
      <c r="I2" s="1">
        <v>0</v>
      </c>
      <c r="J2" s="1" t="s">
        <v>13</v>
      </c>
      <c r="K2" s="2"/>
      <c r="L2" s="5">
        <f>K2*239.80</f>
        <v>0</v>
      </c>
    </row>
    <row r="3" spans="1:12">
      <c r="A3" s="1"/>
      <c r="B3" s="1">
        <v>822670</v>
      </c>
      <c r="C3" s="1" t="s">
        <v>14</v>
      </c>
      <c r="D3" s="1"/>
      <c r="E3" s="3" t="s">
        <v>15</v>
      </c>
      <c r="F3" s="1" t="s">
        <v>16</v>
      </c>
      <c r="G3" s="1">
        <v>10</v>
      </c>
      <c r="H3" s="1">
        <v>0</v>
      </c>
      <c r="I3" s="1">
        <v>0</v>
      </c>
      <c r="J3" s="1" t="s">
        <v>13</v>
      </c>
      <c r="K3" s="2"/>
      <c r="L3" s="5">
        <f>K3*260.05</f>
        <v>0</v>
      </c>
    </row>
    <row r="4" spans="1:12">
      <c r="A4" s="1"/>
      <c r="B4" s="1">
        <v>822671</v>
      </c>
      <c r="C4" s="1" t="s">
        <v>17</v>
      </c>
      <c r="D4" s="1"/>
      <c r="E4" s="3" t="s">
        <v>18</v>
      </c>
      <c r="F4" s="1" t="s">
        <v>19</v>
      </c>
      <c r="G4" s="1">
        <v>2</v>
      </c>
      <c r="H4" s="1">
        <v>0</v>
      </c>
      <c r="I4" s="1">
        <v>0</v>
      </c>
      <c r="J4" s="1" t="s">
        <v>13</v>
      </c>
      <c r="K4" s="2"/>
      <c r="L4" s="5">
        <f>K4*280.31</f>
        <v>0</v>
      </c>
    </row>
    <row r="5" spans="1:12">
      <c r="A5" s="1"/>
      <c r="B5" s="1">
        <v>822672</v>
      </c>
      <c r="C5" s="1" t="s">
        <v>20</v>
      </c>
      <c r="D5" s="1"/>
      <c r="E5" s="3" t="s">
        <v>21</v>
      </c>
      <c r="F5" s="1" t="s">
        <v>22</v>
      </c>
      <c r="G5" s="1">
        <v>7</v>
      </c>
      <c r="H5" s="1">
        <v>0</v>
      </c>
      <c r="I5" s="1">
        <v>0</v>
      </c>
      <c r="J5" s="1" t="s">
        <v>13</v>
      </c>
      <c r="K5" s="2"/>
      <c r="L5" s="5">
        <f>K5*300.10</f>
        <v>0</v>
      </c>
    </row>
    <row r="6" spans="1:12">
      <c r="A6" s="1"/>
      <c r="B6" s="1">
        <v>822673</v>
      </c>
      <c r="C6" s="1" t="s">
        <v>23</v>
      </c>
      <c r="D6" s="1"/>
      <c r="E6" s="3" t="s">
        <v>24</v>
      </c>
      <c r="F6" s="1" t="s">
        <v>25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K6*426.34</f>
        <v>0</v>
      </c>
    </row>
    <row r="7" spans="1:12">
      <c r="A7" s="1"/>
      <c r="B7" s="1">
        <v>822674</v>
      </c>
      <c r="C7" s="1" t="s">
        <v>26</v>
      </c>
      <c r="D7" s="1"/>
      <c r="E7" s="3" t="s">
        <v>27</v>
      </c>
      <c r="F7" s="1" t="s">
        <v>28</v>
      </c>
      <c r="G7" s="1">
        <v>0</v>
      </c>
      <c r="H7" s="1">
        <v>0</v>
      </c>
      <c r="I7" s="1">
        <v>0</v>
      </c>
      <c r="J7" s="1" t="s">
        <v>13</v>
      </c>
      <c r="K7" s="2"/>
      <c r="L7" s="5">
        <f>K7*486.32</f>
        <v>0</v>
      </c>
    </row>
    <row r="8" spans="1:12">
      <c r="A8" s="1"/>
      <c r="B8" s="1">
        <v>822675</v>
      </c>
      <c r="C8" s="1" t="s">
        <v>29</v>
      </c>
      <c r="D8" s="1"/>
      <c r="E8" s="3" t="s">
        <v>30</v>
      </c>
      <c r="F8" s="1" t="s">
        <v>31</v>
      </c>
      <c r="G8" s="1">
        <v>0</v>
      </c>
      <c r="H8" s="1">
        <v>0</v>
      </c>
      <c r="I8" s="1">
        <v>0</v>
      </c>
      <c r="J8" s="1" t="s">
        <v>13</v>
      </c>
      <c r="K8" s="2"/>
      <c r="L8" s="5">
        <f>K8*545.99</f>
        <v>0</v>
      </c>
    </row>
    <row r="9" spans="1:12">
      <c r="A9" s="1"/>
      <c r="B9" s="1">
        <v>822676</v>
      </c>
      <c r="C9" s="1" t="s">
        <v>32</v>
      </c>
      <c r="D9" s="1"/>
      <c r="E9" s="3" t="s">
        <v>33</v>
      </c>
      <c r="F9" s="1" t="s">
        <v>34</v>
      </c>
      <c r="G9" s="1">
        <v>4</v>
      </c>
      <c r="H9" s="1">
        <v>0</v>
      </c>
      <c r="I9" s="1">
        <v>0</v>
      </c>
      <c r="J9" s="1" t="s">
        <v>13</v>
      </c>
      <c r="K9" s="2"/>
      <c r="L9" s="5">
        <f>K9*609.52</f>
        <v>0</v>
      </c>
    </row>
    <row r="10" spans="1:12">
      <c r="A10" s="1"/>
      <c r="B10" s="1">
        <v>822677</v>
      </c>
      <c r="C10" s="1" t="s">
        <v>35</v>
      </c>
      <c r="D10" s="1"/>
      <c r="E10" s="3" t="s">
        <v>36</v>
      </c>
      <c r="F10" s="1" t="s">
        <v>37</v>
      </c>
      <c r="G10" s="1">
        <v>5</v>
      </c>
      <c r="H10" s="1">
        <v>0</v>
      </c>
      <c r="I10" s="1">
        <v>0</v>
      </c>
      <c r="J10" s="1" t="s">
        <v>13</v>
      </c>
      <c r="K10" s="2"/>
      <c r="L10" s="5">
        <f>K10*1399.63</f>
        <v>0</v>
      </c>
    </row>
    <row r="11" spans="1:12">
      <c r="A11" s="1"/>
      <c r="B11" s="1">
        <v>825028</v>
      </c>
      <c r="C11" s="1" t="s">
        <v>38</v>
      </c>
      <c r="D11" s="1" t="s">
        <v>39</v>
      </c>
      <c r="E11" s="3" t="s">
        <v>40</v>
      </c>
      <c r="F11" s="1" t="s">
        <v>41</v>
      </c>
      <c r="G11" s="1" t="s">
        <v>42</v>
      </c>
      <c r="H11" s="1">
        <v>0</v>
      </c>
      <c r="I11" s="1">
        <v>0</v>
      </c>
      <c r="J11" s="1" t="s">
        <v>13</v>
      </c>
      <c r="K11" s="2"/>
      <c r="L11" s="5">
        <f>K11*18.16</f>
        <v>0</v>
      </c>
    </row>
    <row r="12" spans="1:12">
      <c r="A12" s="1"/>
      <c r="B12" s="1">
        <v>825029</v>
      </c>
      <c r="C12" s="1" t="s">
        <v>43</v>
      </c>
      <c r="D12" s="1" t="s">
        <v>44</v>
      </c>
      <c r="E12" s="3" t="s">
        <v>45</v>
      </c>
      <c r="F12" s="1" t="s">
        <v>41</v>
      </c>
      <c r="G12" s="1" t="s">
        <v>42</v>
      </c>
      <c r="H12" s="1">
        <v>0</v>
      </c>
      <c r="I12" s="1">
        <v>0</v>
      </c>
      <c r="J12" s="1" t="s">
        <v>13</v>
      </c>
      <c r="K12" s="2"/>
      <c r="L12" s="5">
        <f>K12*18.16</f>
        <v>0</v>
      </c>
    </row>
    <row r="13" spans="1:12">
      <c r="A13" s="1"/>
      <c r="B13" s="1">
        <v>825030</v>
      </c>
      <c r="C13" s="1" t="s">
        <v>46</v>
      </c>
      <c r="D13" s="1" t="s">
        <v>47</v>
      </c>
      <c r="E13" s="3" t="s">
        <v>48</v>
      </c>
      <c r="F13" s="1" t="s">
        <v>49</v>
      </c>
      <c r="G13" s="1">
        <v>0</v>
      </c>
      <c r="H13" s="1">
        <v>0</v>
      </c>
      <c r="I13" s="1" t="s">
        <v>42</v>
      </c>
      <c r="J13" s="1" t="s">
        <v>13</v>
      </c>
      <c r="K13" s="2"/>
      <c r="L13" s="5">
        <f>K13*21.47</f>
        <v>0</v>
      </c>
    </row>
    <row r="14" spans="1:12">
      <c r="A14" s="1"/>
      <c r="B14" s="1">
        <v>825031</v>
      </c>
      <c r="C14" s="1" t="s">
        <v>50</v>
      </c>
      <c r="D14" s="1" t="s">
        <v>51</v>
      </c>
      <c r="E14" s="3" t="s">
        <v>52</v>
      </c>
      <c r="F14" s="1" t="s">
        <v>53</v>
      </c>
      <c r="G14" s="1" t="s">
        <v>42</v>
      </c>
      <c r="H14" s="1">
        <v>0</v>
      </c>
      <c r="I14" s="1">
        <v>0</v>
      </c>
      <c r="J14" s="1" t="s">
        <v>13</v>
      </c>
      <c r="K14" s="2"/>
      <c r="L14" s="5">
        <f>K14*11.56</f>
        <v>0</v>
      </c>
    </row>
    <row r="15" spans="1:12">
      <c r="A15" s="1"/>
      <c r="B15" s="1">
        <v>825032</v>
      </c>
      <c r="C15" s="1" t="s">
        <v>54</v>
      </c>
      <c r="D15" s="1" t="s">
        <v>55</v>
      </c>
      <c r="E15" s="3" t="s">
        <v>56</v>
      </c>
      <c r="F15" s="1" t="s">
        <v>53</v>
      </c>
      <c r="G15" s="1" t="s">
        <v>42</v>
      </c>
      <c r="H15" s="1">
        <v>0</v>
      </c>
      <c r="I15" s="1">
        <v>0</v>
      </c>
      <c r="J15" s="1" t="s">
        <v>13</v>
      </c>
      <c r="K15" s="2"/>
      <c r="L15" s="5">
        <f>K15*11.56</f>
        <v>0</v>
      </c>
    </row>
    <row r="16" spans="1:12">
      <c r="A16" s="1"/>
      <c r="B16" s="1">
        <v>825033</v>
      </c>
      <c r="C16" s="1" t="s">
        <v>57</v>
      </c>
      <c r="D16" s="1" t="s">
        <v>58</v>
      </c>
      <c r="E16" s="3" t="s">
        <v>59</v>
      </c>
      <c r="F16" s="1" t="s">
        <v>60</v>
      </c>
      <c r="G16" s="1" t="s">
        <v>42</v>
      </c>
      <c r="H16" s="1">
        <v>0</v>
      </c>
      <c r="I16" s="1">
        <v>0</v>
      </c>
      <c r="J16" s="1" t="s">
        <v>13</v>
      </c>
      <c r="K16" s="2"/>
      <c r="L16" s="5">
        <f>K16*13.21</f>
        <v>0</v>
      </c>
    </row>
    <row r="17" spans="1:12">
      <c r="A17" s="1"/>
      <c r="B17" s="1">
        <v>825034</v>
      </c>
      <c r="C17" s="1" t="s">
        <v>61</v>
      </c>
      <c r="D17" s="1" t="s">
        <v>62</v>
      </c>
      <c r="E17" s="3" t="s">
        <v>63</v>
      </c>
      <c r="F17" s="1" t="s">
        <v>60</v>
      </c>
      <c r="G17" s="1" t="s">
        <v>42</v>
      </c>
      <c r="H17" s="1">
        <v>0</v>
      </c>
      <c r="I17" s="1" t="s">
        <v>64</v>
      </c>
      <c r="J17" s="1" t="s">
        <v>13</v>
      </c>
      <c r="K17" s="2"/>
      <c r="L17" s="5">
        <f>K17*13.21</f>
        <v>0</v>
      </c>
    </row>
    <row r="18" spans="1:12">
      <c r="A18" s="1"/>
      <c r="B18" s="1">
        <v>825035</v>
      </c>
      <c r="C18" s="1" t="s">
        <v>65</v>
      </c>
      <c r="D18" s="1" t="s">
        <v>66</v>
      </c>
      <c r="E18" s="3" t="s">
        <v>67</v>
      </c>
      <c r="F18" s="1" t="s">
        <v>68</v>
      </c>
      <c r="G18" s="1" t="s">
        <v>42</v>
      </c>
      <c r="H18" s="1">
        <v>0</v>
      </c>
      <c r="I18" s="1">
        <v>0</v>
      </c>
      <c r="J18" s="1" t="s">
        <v>13</v>
      </c>
      <c r="K18" s="2"/>
      <c r="L18" s="5">
        <f>K18*14.86</f>
        <v>0</v>
      </c>
    </row>
    <row r="19" spans="1:12">
      <c r="A19" s="1"/>
      <c r="B19" s="1">
        <v>825036</v>
      </c>
      <c r="C19" s="1" t="s">
        <v>69</v>
      </c>
      <c r="D19" s="1" t="s">
        <v>70</v>
      </c>
      <c r="E19" s="3" t="s">
        <v>71</v>
      </c>
      <c r="F19" s="1" t="s">
        <v>68</v>
      </c>
      <c r="G19" s="1" t="s">
        <v>42</v>
      </c>
      <c r="H19" s="1">
        <v>0</v>
      </c>
      <c r="I19" s="1">
        <v>0</v>
      </c>
      <c r="J19" s="1" t="s">
        <v>13</v>
      </c>
      <c r="K19" s="2"/>
      <c r="L19" s="5">
        <f>K19*14.86</f>
        <v>0</v>
      </c>
    </row>
    <row r="20" spans="1:12">
      <c r="A20" s="1"/>
      <c r="B20" s="1">
        <v>825037</v>
      </c>
      <c r="C20" s="1" t="s">
        <v>72</v>
      </c>
      <c r="D20" s="1" t="s">
        <v>73</v>
      </c>
      <c r="E20" s="3" t="s">
        <v>74</v>
      </c>
      <c r="F20" s="1" t="s">
        <v>75</v>
      </c>
      <c r="G20" s="1" t="s">
        <v>64</v>
      </c>
      <c r="H20" s="1">
        <v>0</v>
      </c>
      <c r="I20" s="1">
        <v>0</v>
      </c>
      <c r="J20" s="1" t="s">
        <v>13</v>
      </c>
      <c r="K20" s="2"/>
      <c r="L20" s="5">
        <f>K20*16.51</f>
        <v>0</v>
      </c>
    </row>
    <row r="21" spans="1:12">
      <c r="A21" s="1"/>
      <c r="B21" s="1">
        <v>825038</v>
      </c>
      <c r="C21" s="1" t="s">
        <v>76</v>
      </c>
      <c r="D21" s="1" t="s">
        <v>77</v>
      </c>
      <c r="E21" s="3" t="s">
        <v>78</v>
      </c>
      <c r="F21" s="1" t="s">
        <v>75</v>
      </c>
      <c r="G21" s="1" t="s">
        <v>79</v>
      </c>
      <c r="H21" s="1">
        <v>0</v>
      </c>
      <c r="I21" s="1">
        <v>0</v>
      </c>
      <c r="J21" s="1" t="s">
        <v>13</v>
      </c>
      <c r="K21" s="2"/>
      <c r="L21" s="5">
        <f>K21*16.51</f>
        <v>0</v>
      </c>
    </row>
    <row r="22" spans="1:12">
      <c r="A22" s="1"/>
      <c r="B22" s="1">
        <v>825039</v>
      </c>
      <c r="C22" s="1" t="s">
        <v>80</v>
      </c>
      <c r="D22" s="1" t="s">
        <v>81</v>
      </c>
      <c r="E22" s="3" t="s">
        <v>82</v>
      </c>
      <c r="F22" s="1" t="s">
        <v>41</v>
      </c>
      <c r="G22" s="1">
        <v>0</v>
      </c>
      <c r="H22" s="1">
        <v>0</v>
      </c>
      <c r="I22" s="1" t="s">
        <v>79</v>
      </c>
      <c r="J22" s="1" t="s">
        <v>13</v>
      </c>
      <c r="K22" s="2"/>
      <c r="L22" s="5">
        <f>K22*18.16</f>
        <v>0</v>
      </c>
    </row>
    <row r="23" spans="1:12">
      <c r="A23" s="1"/>
      <c r="B23" s="1">
        <v>825040</v>
      </c>
      <c r="C23" s="1" t="s">
        <v>83</v>
      </c>
      <c r="D23" s="1" t="s">
        <v>84</v>
      </c>
      <c r="E23" s="3" t="s">
        <v>85</v>
      </c>
      <c r="F23" s="1" t="s">
        <v>41</v>
      </c>
      <c r="G23" s="1">
        <v>10</v>
      </c>
      <c r="H23" s="1">
        <v>0</v>
      </c>
      <c r="I23" s="1" t="s">
        <v>79</v>
      </c>
      <c r="J23" s="1" t="s">
        <v>13</v>
      </c>
      <c r="K23" s="2"/>
      <c r="L23" s="5">
        <f>K23*18.16</f>
        <v>0</v>
      </c>
    </row>
    <row r="24" spans="1:12">
      <c r="A24" s="1"/>
      <c r="B24" s="1">
        <v>825041</v>
      </c>
      <c r="C24" s="1" t="s">
        <v>86</v>
      </c>
      <c r="D24" s="1" t="s">
        <v>87</v>
      </c>
      <c r="E24" s="3" t="s">
        <v>88</v>
      </c>
      <c r="F24" s="1" t="s">
        <v>49</v>
      </c>
      <c r="G24" s="1">
        <v>0</v>
      </c>
      <c r="H24" s="1">
        <v>0</v>
      </c>
      <c r="I24" s="1" t="s">
        <v>79</v>
      </c>
      <c r="J24" s="1" t="s">
        <v>13</v>
      </c>
      <c r="K24" s="2"/>
      <c r="L24" s="5">
        <f>K24*21.47</f>
        <v>0</v>
      </c>
    </row>
    <row r="25" spans="1:12">
      <c r="A25" s="1"/>
      <c r="B25" s="1">
        <v>825042</v>
      </c>
      <c r="C25" s="1" t="s">
        <v>89</v>
      </c>
      <c r="D25" s="1" t="s">
        <v>90</v>
      </c>
      <c r="E25" s="3" t="s">
        <v>91</v>
      </c>
      <c r="F25" s="1" t="s">
        <v>49</v>
      </c>
      <c r="G25" s="1">
        <v>0</v>
      </c>
      <c r="H25" s="1">
        <v>0</v>
      </c>
      <c r="I25" s="1">
        <v>0</v>
      </c>
      <c r="J25" s="1" t="s">
        <v>13</v>
      </c>
      <c r="K25" s="2"/>
      <c r="L25" s="5">
        <f>K25*21.47</f>
        <v>0</v>
      </c>
    </row>
    <row r="26" spans="1:12">
      <c r="A26" s="1"/>
      <c r="B26" s="1">
        <v>825043</v>
      </c>
      <c r="C26" s="1" t="s">
        <v>92</v>
      </c>
      <c r="D26" s="1" t="s">
        <v>93</v>
      </c>
      <c r="E26" s="3" t="s">
        <v>94</v>
      </c>
      <c r="F26" s="1" t="s">
        <v>95</v>
      </c>
      <c r="G26" s="1" t="s">
        <v>96</v>
      </c>
      <c r="H26" s="1">
        <v>0</v>
      </c>
      <c r="I26" s="1">
        <v>0</v>
      </c>
      <c r="J26" s="1" t="s">
        <v>13</v>
      </c>
      <c r="K26" s="2"/>
      <c r="L26" s="5">
        <f>K26*24.77</f>
        <v>0</v>
      </c>
    </row>
    <row r="27" spans="1:12">
      <c r="A27" s="1"/>
      <c r="B27" s="1">
        <v>825044</v>
      </c>
      <c r="C27" s="1" t="s">
        <v>97</v>
      </c>
      <c r="D27" s="1" t="s">
        <v>98</v>
      </c>
      <c r="E27" s="3" t="s">
        <v>99</v>
      </c>
      <c r="F27" s="1" t="s">
        <v>95</v>
      </c>
      <c r="G27" s="1" t="s">
        <v>79</v>
      </c>
      <c r="H27" s="1">
        <v>0</v>
      </c>
      <c r="I27" s="1">
        <v>0</v>
      </c>
      <c r="J27" s="1" t="s">
        <v>13</v>
      </c>
      <c r="K27" s="2"/>
      <c r="L27" s="5">
        <f>K27*24.77</f>
        <v>0</v>
      </c>
    </row>
    <row r="28" spans="1:12">
      <c r="A28" s="1"/>
      <c r="B28" s="1">
        <v>825045</v>
      </c>
      <c r="C28" s="1" t="s">
        <v>100</v>
      </c>
      <c r="D28" s="1" t="s">
        <v>101</v>
      </c>
      <c r="E28" s="3" t="s">
        <v>102</v>
      </c>
      <c r="F28" s="1" t="s">
        <v>103</v>
      </c>
      <c r="G28" s="1" t="s">
        <v>79</v>
      </c>
      <c r="H28" s="1">
        <v>0</v>
      </c>
      <c r="I28" s="1">
        <v>0</v>
      </c>
      <c r="J28" s="1" t="s">
        <v>13</v>
      </c>
      <c r="K28" s="2"/>
      <c r="L28" s="5">
        <f>K28*29.72</f>
        <v>0</v>
      </c>
    </row>
    <row r="29" spans="1:12">
      <c r="A29" s="1"/>
      <c r="B29" s="1">
        <v>825046</v>
      </c>
      <c r="C29" s="1" t="s">
        <v>104</v>
      </c>
      <c r="D29" s="1" t="s">
        <v>105</v>
      </c>
      <c r="E29" s="3" t="s">
        <v>106</v>
      </c>
      <c r="F29" s="1" t="s">
        <v>103</v>
      </c>
      <c r="G29" s="1">
        <v>0</v>
      </c>
      <c r="H29" s="1">
        <v>0</v>
      </c>
      <c r="I29" s="1" t="s">
        <v>79</v>
      </c>
      <c r="J29" s="1" t="s">
        <v>13</v>
      </c>
      <c r="K29" s="2"/>
      <c r="L29" s="5">
        <f>K29*29.72</f>
        <v>0</v>
      </c>
    </row>
    <row r="30" spans="1:12">
      <c r="A30" s="1"/>
      <c r="B30" s="1">
        <v>825047</v>
      </c>
      <c r="C30" s="1" t="s">
        <v>107</v>
      </c>
      <c r="D30" s="1" t="s">
        <v>108</v>
      </c>
      <c r="E30" s="3" t="s">
        <v>109</v>
      </c>
      <c r="F30" s="1" t="s">
        <v>110</v>
      </c>
      <c r="G30" s="1" t="s">
        <v>79</v>
      </c>
      <c r="H30" s="1">
        <v>0</v>
      </c>
      <c r="I30" s="1">
        <v>0</v>
      </c>
      <c r="J30" s="1" t="s">
        <v>13</v>
      </c>
      <c r="K30" s="2"/>
      <c r="L30" s="5">
        <f>K30*34.68</f>
        <v>0</v>
      </c>
    </row>
    <row r="31" spans="1:12">
      <c r="A31" s="1"/>
      <c r="B31" s="1">
        <v>825048</v>
      </c>
      <c r="C31" s="1" t="s">
        <v>111</v>
      </c>
      <c r="D31" s="1" t="s">
        <v>112</v>
      </c>
      <c r="E31" s="3" t="s">
        <v>113</v>
      </c>
      <c r="F31" s="1" t="s">
        <v>114</v>
      </c>
      <c r="G31" s="1">
        <v>1</v>
      </c>
      <c r="H31" s="1">
        <v>0</v>
      </c>
      <c r="I31" s="1">
        <v>0</v>
      </c>
      <c r="J31" s="1" t="s">
        <v>13</v>
      </c>
      <c r="K31" s="2"/>
      <c r="L31" s="5">
        <f>K31*36.33</f>
        <v>0</v>
      </c>
    </row>
    <row r="32" spans="1:12">
      <c r="A32" s="1"/>
      <c r="B32" s="1">
        <v>825049</v>
      </c>
      <c r="C32" s="1" t="s">
        <v>115</v>
      </c>
      <c r="D32" s="1" t="s">
        <v>116</v>
      </c>
      <c r="E32" s="3" t="s">
        <v>117</v>
      </c>
      <c r="F32" s="1" t="s">
        <v>118</v>
      </c>
      <c r="G32" s="1" t="s">
        <v>42</v>
      </c>
      <c r="H32" s="1">
        <v>0</v>
      </c>
      <c r="I32" s="1">
        <v>0</v>
      </c>
      <c r="J32" s="1" t="s">
        <v>13</v>
      </c>
      <c r="K32" s="2"/>
      <c r="L32" s="5">
        <f>K32*39.63</f>
        <v>0</v>
      </c>
    </row>
    <row r="33" spans="1:12">
      <c r="A33" s="1"/>
      <c r="B33" s="1">
        <v>825050</v>
      </c>
      <c r="C33" s="1" t="s">
        <v>119</v>
      </c>
      <c r="D33" s="1" t="s">
        <v>120</v>
      </c>
      <c r="E33" s="3" t="s">
        <v>121</v>
      </c>
      <c r="F33" s="1" t="s">
        <v>114</v>
      </c>
      <c r="G33" s="1" t="s">
        <v>64</v>
      </c>
      <c r="H33" s="1">
        <v>0</v>
      </c>
      <c r="I33" s="1">
        <v>0</v>
      </c>
      <c r="J33" s="1" t="s">
        <v>13</v>
      </c>
      <c r="K33" s="2"/>
      <c r="L33" s="5">
        <f>K33*36.33</f>
        <v>0</v>
      </c>
    </row>
    <row r="34" spans="1:12">
      <c r="A34" s="1"/>
      <c r="B34" s="1">
        <v>825051</v>
      </c>
      <c r="C34" s="1" t="s">
        <v>122</v>
      </c>
      <c r="D34" s="1" t="s">
        <v>123</v>
      </c>
      <c r="E34" s="3" t="s">
        <v>124</v>
      </c>
      <c r="F34" s="1" t="s">
        <v>114</v>
      </c>
      <c r="G34" s="1">
        <v>0</v>
      </c>
      <c r="H34" s="1">
        <v>0</v>
      </c>
      <c r="I34" s="1" t="s">
        <v>79</v>
      </c>
      <c r="J34" s="1" t="s">
        <v>13</v>
      </c>
      <c r="K34" s="2"/>
      <c r="L34" s="5">
        <f>K34*36.33</f>
        <v>0</v>
      </c>
    </row>
    <row r="35" spans="1:12">
      <c r="A35" s="1"/>
      <c r="B35" s="1">
        <v>825052</v>
      </c>
      <c r="C35" s="1" t="s">
        <v>125</v>
      </c>
      <c r="D35" s="1" t="s">
        <v>126</v>
      </c>
      <c r="E35" s="3" t="s">
        <v>127</v>
      </c>
      <c r="F35" s="1" t="s">
        <v>114</v>
      </c>
      <c r="G35" s="1">
        <v>10</v>
      </c>
      <c r="H35" s="1">
        <v>0</v>
      </c>
      <c r="I35" s="1" t="s">
        <v>79</v>
      </c>
      <c r="J35" s="1" t="s">
        <v>13</v>
      </c>
      <c r="K35" s="2"/>
      <c r="L35" s="5">
        <f>K35*36.33</f>
        <v>0</v>
      </c>
    </row>
    <row r="36" spans="1:12">
      <c r="A36" s="1"/>
      <c r="B36" s="1">
        <v>825053</v>
      </c>
      <c r="C36" s="1" t="s">
        <v>128</v>
      </c>
      <c r="D36" s="1" t="s">
        <v>129</v>
      </c>
      <c r="E36" s="3" t="s">
        <v>130</v>
      </c>
      <c r="F36" s="1" t="s">
        <v>114</v>
      </c>
      <c r="G36" s="1" t="s">
        <v>79</v>
      </c>
      <c r="H36" s="1">
        <v>0</v>
      </c>
      <c r="I36" s="1">
        <v>0</v>
      </c>
      <c r="J36" s="1" t="s">
        <v>13</v>
      </c>
      <c r="K36" s="2"/>
      <c r="L36" s="5">
        <f>K36*36.33</f>
        <v>0</v>
      </c>
    </row>
    <row r="37" spans="1:12">
      <c r="A37" s="1"/>
      <c r="B37" s="1">
        <v>825054</v>
      </c>
      <c r="C37" s="1" t="s">
        <v>131</v>
      </c>
      <c r="D37" s="1" t="s">
        <v>132</v>
      </c>
      <c r="E37" s="3" t="s">
        <v>133</v>
      </c>
      <c r="F37" s="1" t="s">
        <v>134</v>
      </c>
      <c r="G37" s="1" t="s">
        <v>42</v>
      </c>
      <c r="H37" s="1">
        <v>0</v>
      </c>
      <c r="I37" s="1">
        <v>0</v>
      </c>
      <c r="J37" s="1" t="s">
        <v>13</v>
      </c>
      <c r="K37" s="2"/>
      <c r="L37" s="5">
        <f>K37*44.58</f>
        <v>0</v>
      </c>
    </row>
    <row r="38" spans="1:12">
      <c r="A38" s="1"/>
      <c r="B38" s="1">
        <v>825055</v>
      </c>
      <c r="C38" s="1" t="s">
        <v>135</v>
      </c>
      <c r="D38" s="1" t="s">
        <v>136</v>
      </c>
      <c r="E38" s="3" t="s">
        <v>137</v>
      </c>
      <c r="F38" s="1" t="s">
        <v>134</v>
      </c>
      <c r="G38" s="1">
        <v>0</v>
      </c>
      <c r="H38" s="1">
        <v>0</v>
      </c>
      <c r="I38" s="1">
        <v>10</v>
      </c>
      <c r="J38" s="1" t="s">
        <v>13</v>
      </c>
      <c r="K38" s="2"/>
      <c r="L38" s="5">
        <f>K38*44.58</f>
        <v>0</v>
      </c>
    </row>
    <row r="39" spans="1:12">
      <c r="A39" s="1"/>
      <c r="B39" s="1">
        <v>825056</v>
      </c>
      <c r="C39" s="1" t="s">
        <v>138</v>
      </c>
      <c r="D39" s="1" t="s">
        <v>139</v>
      </c>
      <c r="E39" s="3" t="s">
        <v>140</v>
      </c>
      <c r="F39" s="1" t="s">
        <v>141</v>
      </c>
      <c r="G39" s="1" t="s">
        <v>42</v>
      </c>
      <c r="H39" s="1">
        <v>0</v>
      </c>
      <c r="I39" s="1">
        <v>0</v>
      </c>
      <c r="J39" s="1" t="s">
        <v>13</v>
      </c>
      <c r="K39" s="2"/>
      <c r="L39" s="5">
        <f>K39*46.23</f>
        <v>0</v>
      </c>
    </row>
    <row r="40" spans="1:12">
      <c r="A40" s="1"/>
      <c r="B40" s="1">
        <v>825057</v>
      </c>
      <c r="C40" s="1" t="s">
        <v>142</v>
      </c>
      <c r="D40" s="1" t="s">
        <v>143</v>
      </c>
      <c r="E40" s="3" t="s">
        <v>144</v>
      </c>
      <c r="F40" s="1" t="s">
        <v>141</v>
      </c>
      <c r="G40" s="1">
        <v>0</v>
      </c>
      <c r="H40" s="1">
        <v>0</v>
      </c>
      <c r="I40" s="1">
        <v>10</v>
      </c>
      <c r="J40" s="1" t="s">
        <v>13</v>
      </c>
      <c r="K40" s="2"/>
      <c r="L40" s="5">
        <f>K40*46.23</f>
        <v>0</v>
      </c>
    </row>
    <row r="41" spans="1:12">
      <c r="A41" s="1"/>
      <c r="B41" s="1">
        <v>825058</v>
      </c>
      <c r="C41" s="1" t="s">
        <v>145</v>
      </c>
      <c r="D41" s="1" t="s">
        <v>146</v>
      </c>
      <c r="E41" s="3" t="s">
        <v>147</v>
      </c>
      <c r="F41" s="1" t="s">
        <v>148</v>
      </c>
      <c r="G41" s="1">
        <v>10</v>
      </c>
      <c r="H41" s="1">
        <v>0</v>
      </c>
      <c r="I41" s="1">
        <v>0</v>
      </c>
      <c r="J41" s="1" t="s">
        <v>13</v>
      </c>
      <c r="K41" s="2"/>
      <c r="L41" s="5">
        <f>K41*56.14</f>
        <v>0</v>
      </c>
    </row>
    <row r="42" spans="1:12">
      <c r="A42" s="1"/>
      <c r="B42" s="1">
        <v>825059</v>
      </c>
      <c r="C42" s="1" t="s">
        <v>149</v>
      </c>
      <c r="D42" s="1" t="s">
        <v>150</v>
      </c>
      <c r="E42" s="3" t="s">
        <v>151</v>
      </c>
      <c r="F42" s="1" t="s">
        <v>148</v>
      </c>
      <c r="G42" s="1">
        <v>4</v>
      </c>
      <c r="H42" s="1">
        <v>0</v>
      </c>
      <c r="I42" s="1">
        <v>10</v>
      </c>
      <c r="J42" s="1" t="s">
        <v>13</v>
      </c>
      <c r="K42" s="2"/>
      <c r="L42" s="5">
        <f>K42*56.14</f>
        <v>0</v>
      </c>
    </row>
    <row r="43" spans="1:12">
      <c r="A43" s="1"/>
      <c r="B43" s="1">
        <v>825060</v>
      </c>
      <c r="C43" s="1" t="s">
        <v>152</v>
      </c>
      <c r="D43" s="1" t="s">
        <v>153</v>
      </c>
      <c r="E43" s="3" t="s">
        <v>154</v>
      </c>
      <c r="F43" s="1" t="s">
        <v>155</v>
      </c>
      <c r="G43" s="1">
        <v>10</v>
      </c>
      <c r="H43" s="1">
        <v>0</v>
      </c>
      <c r="I43" s="1">
        <v>0</v>
      </c>
      <c r="J43" s="1" t="s">
        <v>13</v>
      </c>
      <c r="K43" s="2"/>
      <c r="L43" s="5">
        <f>K43*57.79</f>
        <v>0</v>
      </c>
    </row>
    <row r="44" spans="1:12">
      <c r="A44" s="1"/>
      <c r="B44" s="1">
        <v>825061</v>
      </c>
      <c r="C44" s="1" t="s">
        <v>156</v>
      </c>
      <c r="D44" s="1" t="s">
        <v>157</v>
      </c>
      <c r="E44" s="3" t="s">
        <v>158</v>
      </c>
      <c r="F44" s="1" t="s">
        <v>159</v>
      </c>
      <c r="G44" s="1">
        <v>0</v>
      </c>
      <c r="H44" s="1">
        <v>0</v>
      </c>
      <c r="I44" s="1">
        <v>10</v>
      </c>
      <c r="J44" s="1" t="s">
        <v>13</v>
      </c>
      <c r="K44" s="2"/>
      <c r="L44" s="5">
        <f>K44*59.44</f>
        <v>0</v>
      </c>
    </row>
    <row r="45" spans="1:12">
      <c r="A45" s="1"/>
      <c r="B45" s="1">
        <v>825062</v>
      </c>
      <c r="C45" s="1" t="s">
        <v>160</v>
      </c>
      <c r="D45" s="1" t="s">
        <v>161</v>
      </c>
      <c r="E45" s="3" t="s">
        <v>162</v>
      </c>
      <c r="F45" s="1" t="s">
        <v>159</v>
      </c>
      <c r="G45" s="1">
        <v>10</v>
      </c>
      <c r="H45" s="1">
        <v>0</v>
      </c>
      <c r="I45" s="1">
        <v>0</v>
      </c>
      <c r="J45" s="1" t="s">
        <v>13</v>
      </c>
      <c r="K45" s="2"/>
      <c r="L45" s="5">
        <f>K45*59.44</f>
        <v>0</v>
      </c>
    </row>
    <row r="46" spans="1:12">
      <c r="A46" s="1"/>
      <c r="B46" s="1">
        <v>825063</v>
      </c>
      <c r="C46" s="1" t="s">
        <v>163</v>
      </c>
      <c r="D46" s="1" t="s">
        <v>164</v>
      </c>
      <c r="E46" s="3" t="s">
        <v>165</v>
      </c>
      <c r="F46" s="1" t="s">
        <v>166</v>
      </c>
      <c r="G46" s="1">
        <v>10</v>
      </c>
      <c r="H46" s="1">
        <v>0</v>
      </c>
      <c r="I46" s="1">
        <v>0</v>
      </c>
      <c r="J46" s="1" t="s">
        <v>13</v>
      </c>
      <c r="K46" s="2"/>
      <c r="L46" s="5">
        <f>K46*62.75</f>
        <v>0</v>
      </c>
    </row>
    <row r="47" spans="1:12">
      <c r="A47" s="1"/>
      <c r="B47" s="1">
        <v>825064</v>
      </c>
      <c r="C47" s="1" t="s">
        <v>167</v>
      </c>
      <c r="D47" s="1" t="s">
        <v>168</v>
      </c>
      <c r="E47" s="3" t="s">
        <v>169</v>
      </c>
      <c r="F47" s="1" t="s">
        <v>170</v>
      </c>
      <c r="G47" s="1">
        <v>10</v>
      </c>
      <c r="H47" s="1">
        <v>0</v>
      </c>
      <c r="I47" s="1">
        <v>0</v>
      </c>
      <c r="J47" s="1" t="s">
        <v>13</v>
      </c>
      <c r="K47" s="2"/>
      <c r="L47" s="5">
        <f>K47*66.05</f>
        <v>0</v>
      </c>
    </row>
    <row r="48" spans="1:12">
      <c r="A48" s="1"/>
      <c r="B48" s="1">
        <v>825065</v>
      </c>
      <c r="C48" s="1" t="s">
        <v>171</v>
      </c>
      <c r="D48" s="1" t="s">
        <v>172</v>
      </c>
      <c r="E48" s="3" t="s">
        <v>173</v>
      </c>
      <c r="F48" s="1" t="s">
        <v>174</v>
      </c>
      <c r="G48" s="1">
        <v>10</v>
      </c>
      <c r="H48" s="1">
        <v>0</v>
      </c>
      <c r="I48" s="1">
        <v>0</v>
      </c>
      <c r="J48" s="1" t="s">
        <v>13</v>
      </c>
      <c r="K48" s="2"/>
      <c r="L48" s="5">
        <f>K48*90.82</f>
        <v>0</v>
      </c>
    </row>
    <row r="49" spans="1:12">
      <c r="A49" s="1"/>
      <c r="B49" s="1">
        <v>825066</v>
      </c>
      <c r="C49" s="1" t="s">
        <v>175</v>
      </c>
      <c r="D49" s="1" t="s">
        <v>176</v>
      </c>
      <c r="E49" s="3" t="s">
        <v>177</v>
      </c>
      <c r="F49" s="1" t="s">
        <v>178</v>
      </c>
      <c r="G49" s="1">
        <v>10</v>
      </c>
      <c r="H49" s="1">
        <v>0</v>
      </c>
      <c r="I49" s="1">
        <v>0</v>
      </c>
      <c r="J49" s="1" t="s">
        <v>13</v>
      </c>
      <c r="K49" s="2"/>
      <c r="L49" s="5">
        <f>K49*94.12</f>
        <v>0</v>
      </c>
    </row>
    <row r="50" spans="1:12">
      <c r="A50" s="1"/>
      <c r="B50" s="1">
        <v>825067</v>
      </c>
      <c r="C50" s="1" t="s">
        <v>179</v>
      </c>
      <c r="D50" s="1" t="s">
        <v>180</v>
      </c>
      <c r="E50" s="3" t="s">
        <v>181</v>
      </c>
      <c r="F50" s="1" t="s">
        <v>182</v>
      </c>
      <c r="G50" s="1" t="s">
        <v>96</v>
      </c>
      <c r="H50" s="1">
        <v>0</v>
      </c>
      <c r="I50" s="1">
        <v>0</v>
      </c>
      <c r="J50" s="1" t="s">
        <v>13</v>
      </c>
      <c r="K50" s="2"/>
      <c r="L50" s="5">
        <f>K50*97.42</f>
        <v>0</v>
      </c>
    </row>
    <row r="51" spans="1:12">
      <c r="A51" s="1"/>
      <c r="B51" s="1">
        <v>825068</v>
      </c>
      <c r="C51" s="1" t="s">
        <v>183</v>
      </c>
      <c r="D51" s="1" t="s">
        <v>184</v>
      </c>
      <c r="E51" s="3" t="s">
        <v>185</v>
      </c>
      <c r="F51" s="1" t="s">
        <v>186</v>
      </c>
      <c r="G51" s="1">
        <v>10</v>
      </c>
      <c r="H51" s="1">
        <v>0</v>
      </c>
      <c r="I51" s="1">
        <v>0</v>
      </c>
      <c r="J51" s="1" t="s">
        <v>13</v>
      </c>
      <c r="K51" s="2"/>
      <c r="L51" s="5">
        <f>K51*99.07</f>
        <v>0</v>
      </c>
    </row>
    <row r="52" spans="1:12">
      <c r="A52" s="1"/>
      <c r="B52" s="1">
        <v>825069</v>
      </c>
      <c r="C52" s="1" t="s">
        <v>187</v>
      </c>
      <c r="D52" s="1" t="s">
        <v>188</v>
      </c>
      <c r="E52" s="3" t="s">
        <v>189</v>
      </c>
      <c r="F52" s="1" t="s">
        <v>190</v>
      </c>
      <c r="G52" s="1">
        <v>10</v>
      </c>
      <c r="H52" s="1">
        <v>0</v>
      </c>
      <c r="I52" s="1">
        <v>0</v>
      </c>
      <c r="J52" s="1" t="s">
        <v>13</v>
      </c>
      <c r="K52" s="2"/>
      <c r="L52" s="5">
        <f>K52*102.37</f>
        <v>0</v>
      </c>
    </row>
    <row r="53" spans="1:12">
      <c r="A53" s="1"/>
      <c r="B53" s="1">
        <v>825070</v>
      </c>
      <c r="C53" s="1" t="s">
        <v>191</v>
      </c>
      <c r="D53" s="1" t="s">
        <v>192</v>
      </c>
      <c r="E53" s="3" t="s">
        <v>193</v>
      </c>
      <c r="F53" s="1" t="s">
        <v>194</v>
      </c>
      <c r="G53" s="1">
        <v>0</v>
      </c>
      <c r="H53" s="1">
        <v>0</v>
      </c>
      <c r="I53" s="1">
        <v>10</v>
      </c>
      <c r="J53" s="1" t="s">
        <v>13</v>
      </c>
      <c r="K53" s="2"/>
      <c r="L53" s="5">
        <f>K53*107.33</f>
        <v>0</v>
      </c>
    </row>
    <row r="54" spans="1:12">
      <c r="A54" s="1"/>
      <c r="B54" s="1">
        <v>825071</v>
      </c>
      <c r="C54" s="1" t="s">
        <v>195</v>
      </c>
      <c r="D54" s="1" t="s">
        <v>196</v>
      </c>
      <c r="E54" s="3" t="s">
        <v>197</v>
      </c>
      <c r="F54" s="1" t="s">
        <v>198</v>
      </c>
      <c r="G54" s="1">
        <v>0</v>
      </c>
      <c r="H54" s="1">
        <v>0</v>
      </c>
      <c r="I54" s="1">
        <v>10</v>
      </c>
      <c r="J54" s="1" t="s">
        <v>13</v>
      </c>
      <c r="K54" s="2"/>
      <c r="L54" s="5">
        <f>K54*110.63</f>
        <v>0</v>
      </c>
    </row>
    <row r="55" spans="1:12">
      <c r="A55" s="1"/>
      <c r="B55" s="1">
        <v>825072</v>
      </c>
      <c r="C55" s="1" t="s">
        <v>199</v>
      </c>
      <c r="D55" s="1" t="s">
        <v>200</v>
      </c>
      <c r="E55" s="3" t="s">
        <v>201</v>
      </c>
      <c r="F55" s="1" t="s">
        <v>202</v>
      </c>
      <c r="G55" s="1">
        <v>0</v>
      </c>
      <c r="H55" s="1">
        <v>0</v>
      </c>
      <c r="I55" s="1">
        <v>10</v>
      </c>
      <c r="J55" s="1" t="s">
        <v>13</v>
      </c>
      <c r="K55" s="2"/>
      <c r="L55" s="5">
        <f>K55*113.93</f>
        <v>0</v>
      </c>
    </row>
    <row r="56" spans="1:12">
      <c r="A56" s="1"/>
      <c r="B56" s="1">
        <v>825073</v>
      </c>
      <c r="C56" s="1" t="s">
        <v>203</v>
      </c>
      <c r="D56" s="1" t="s">
        <v>204</v>
      </c>
      <c r="E56" s="3" t="s">
        <v>205</v>
      </c>
      <c r="F56" s="1" t="s">
        <v>206</v>
      </c>
      <c r="G56" s="1">
        <v>9</v>
      </c>
      <c r="H56" s="1">
        <v>0</v>
      </c>
      <c r="I56" s="1">
        <v>0</v>
      </c>
      <c r="J56" s="1" t="s">
        <v>13</v>
      </c>
      <c r="K56" s="2"/>
      <c r="L56" s="5">
        <f>K56*122.19</f>
        <v>0</v>
      </c>
    </row>
    <row r="57" spans="1:12">
      <c r="A57" s="1"/>
      <c r="B57" s="1">
        <v>825074</v>
      </c>
      <c r="C57" s="1" t="s">
        <v>207</v>
      </c>
      <c r="D57" s="1" t="s">
        <v>208</v>
      </c>
      <c r="E57" s="3" t="s">
        <v>209</v>
      </c>
      <c r="F57" s="1" t="s">
        <v>210</v>
      </c>
      <c r="G57" s="1">
        <v>10</v>
      </c>
      <c r="H57" s="1">
        <v>0</v>
      </c>
      <c r="I57" s="1">
        <v>0</v>
      </c>
      <c r="J57" s="1" t="s">
        <v>13</v>
      </c>
      <c r="K57" s="2"/>
      <c r="L57" s="5">
        <f>K57*158.52</f>
        <v>0</v>
      </c>
    </row>
    <row r="58" spans="1:12">
      <c r="A58" s="1"/>
      <c r="B58" s="1">
        <v>825075</v>
      </c>
      <c r="C58" s="1" t="s">
        <v>211</v>
      </c>
      <c r="D58" s="1" t="s">
        <v>212</v>
      </c>
      <c r="E58" s="3" t="s">
        <v>213</v>
      </c>
      <c r="F58" s="1" t="s">
        <v>214</v>
      </c>
      <c r="G58" s="1">
        <v>10</v>
      </c>
      <c r="H58" s="1">
        <v>0</v>
      </c>
      <c r="I58" s="1">
        <v>0</v>
      </c>
      <c r="J58" s="1" t="s">
        <v>13</v>
      </c>
      <c r="K58" s="2"/>
      <c r="L58" s="5">
        <f>K58*171.72</f>
        <v>0</v>
      </c>
    </row>
    <row r="59" spans="1:12">
      <c r="A59" s="1"/>
      <c r="B59" s="1">
        <v>825076</v>
      </c>
      <c r="C59" s="1" t="s">
        <v>215</v>
      </c>
      <c r="D59" s="1" t="s">
        <v>216</v>
      </c>
      <c r="E59" s="3" t="s">
        <v>217</v>
      </c>
      <c r="F59" s="1" t="s">
        <v>218</v>
      </c>
      <c r="G59" s="1">
        <v>7</v>
      </c>
      <c r="H59" s="1">
        <v>0</v>
      </c>
      <c r="I59" s="1">
        <v>0</v>
      </c>
      <c r="J59" s="1" t="s">
        <v>13</v>
      </c>
      <c r="K59" s="2"/>
      <c r="L59" s="5">
        <f>K59*175.03</f>
        <v>0</v>
      </c>
    </row>
    <row r="60" spans="1:12">
      <c r="A60" s="1"/>
      <c r="B60" s="1">
        <v>825077</v>
      </c>
      <c r="C60" s="1" t="s">
        <v>219</v>
      </c>
      <c r="D60" s="1" t="s">
        <v>220</v>
      </c>
      <c r="E60" s="3" t="s">
        <v>221</v>
      </c>
      <c r="F60" s="1" t="s">
        <v>222</v>
      </c>
      <c r="G60" s="1">
        <v>0</v>
      </c>
      <c r="H60" s="1">
        <v>0</v>
      </c>
      <c r="I60" s="1">
        <v>10</v>
      </c>
      <c r="J60" s="1" t="s">
        <v>13</v>
      </c>
      <c r="K60" s="2"/>
      <c r="L60" s="5">
        <f>K60*191.54</f>
        <v>0</v>
      </c>
    </row>
    <row r="61" spans="1:12">
      <c r="A61" s="1"/>
      <c r="B61" s="1">
        <v>825078</v>
      </c>
      <c r="C61" s="1" t="s">
        <v>223</v>
      </c>
      <c r="D61" s="1" t="s">
        <v>224</v>
      </c>
      <c r="E61" s="3" t="s">
        <v>225</v>
      </c>
      <c r="F61" s="1" t="s">
        <v>226</v>
      </c>
      <c r="G61" s="1" t="s">
        <v>96</v>
      </c>
      <c r="H61" s="1">
        <v>0</v>
      </c>
      <c r="I61" s="1">
        <v>0</v>
      </c>
      <c r="J61" s="1" t="s">
        <v>13</v>
      </c>
      <c r="K61" s="2"/>
      <c r="L61" s="5">
        <f>K61*198.14</f>
        <v>0</v>
      </c>
    </row>
    <row r="62" spans="1:12">
      <c r="A62" s="1"/>
      <c r="B62" s="1">
        <v>825079</v>
      </c>
      <c r="C62" s="1" t="s">
        <v>227</v>
      </c>
      <c r="D62" s="1" t="s">
        <v>228</v>
      </c>
      <c r="E62" s="3" t="s">
        <v>229</v>
      </c>
      <c r="F62" s="1" t="s">
        <v>230</v>
      </c>
      <c r="G62" s="1">
        <v>9</v>
      </c>
      <c r="H62" s="1">
        <v>0</v>
      </c>
      <c r="I62" s="1">
        <v>0</v>
      </c>
      <c r="J62" s="1" t="s">
        <v>13</v>
      </c>
      <c r="K62" s="2"/>
      <c r="L62" s="5">
        <f>K62*206.40</f>
        <v>0</v>
      </c>
    </row>
    <row r="63" spans="1:12">
      <c r="A63" s="1"/>
      <c r="B63" s="1">
        <v>825080</v>
      </c>
      <c r="C63" s="1" t="s">
        <v>231</v>
      </c>
      <c r="D63" s="1" t="s">
        <v>232</v>
      </c>
      <c r="E63" s="3" t="s">
        <v>233</v>
      </c>
      <c r="F63" s="1" t="s">
        <v>234</v>
      </c>
      <c r="G63" s="1">
        <v>9</v>
      </c>
      <c r="H63" s="1">
        <v>0</v>
      </c>
      <c r="I63" s="1">
        <v>0</v>
      </c>
      <c r="J63" s="1" t="s">
        <v>13</v>
      </c>
      <c r="K63" s="2"/>
      <c r="L63" s="5">
        <f>K63*214.66</f>
        <v>0</v>
      </c>
    </row>
    <row r="64" spans="1:12">
      <c r="A64" s="1"/>
      <c r="B64" s="1">
        <v>825081</v>
      </c>
      <c r="C64" s="1" t="s">
        <v>235</v>
      </c>
      <c r="D64" s="1" t="s">
        <v>236</v>
      </c>
      <c r="E64" s="3" t="s">
        <v>237</v>
      </c>
      <c r="F64" s="1" t="s">
        <v>238</v>
      </c>
      <c r="G64" s="1">
        <v>10</v>
      </c>
      <c r="H64" s="1">
        <v>0</v>
      </c>
      <c r="I64" s="1">
        <v>0</v>
      </c>
      <c r="J64" s="1" t="s">
        <v>13</v>
      </c>
      <c r="K64" s="2"/>
      <c r="L64" s="5">
        <f>K64*222.91</f>
        <v>0</v>
      </c>
    </row>
    <row r="65" spans="1:12">
      <c r="A65" s="1"/>
      <c r="B65" s="1">
        <v>825082</v>
      </c>
      <c r="C65" s="1" t="s">
        <v>239</v>
      </c>
      <c r="D65" s="1" t="s">
        <v>240</v>
      </c>
      <c r="E65" s="3" t="s">
        <v>241</v>
      </c>
      <c r="F65" s="1" t="s">
        <v>242</v>
      </c>
      <c r="G65" s="1">
        <v>10</v>
      </c>
      <c r="H65" s="1">
        <v>0</v>
      </c>
      <c r="I65" s="1">
        <v>0</v>
      </c>
      <c r="J65" s="1" t="s">
        <v>13</v>
      </c>
      <c r="K65" s="2"/>
      <c r="L65" s="5">
        <f>K65*239.42</f>
        <v>0</v>
      </c>
    </row>
    <row r="66" spans="1:12">
      <c r="A66" s="1"/>
      <c r="B66" s="1">
        <v>825083</v>
      </c>
      <c r="C66" s="1" t="s">
        <v>243</v>
      </c>
      <c r="D66" s="1" t="s">
        <v>244</v>
      </c>
      <c r="E66" s="3" t="s">
        <v>245</v>
      </c>
      <c r="F66" s="1" t="s">
        <v>246</v>
      </c>
      <c r="G66" s="1">
        <v>5</v>
      </c>
      <c r="H66" s="1">
        <v>0</v>
      </c>
      <c r="I66" s="1">
        <v>0</v>
      </c>
      <c r="J66" s="1" t="s">
        <v>13</v>
      </c>
      <c r="K66" s="2"/>
      <c r="L66" s="5">
        <f>K66*236.12</f>
        <v>0</v>
      </c>
    </row>
    <row r="67" spans="1:12">
      <c r="A67" s="1"/>
      <c r="B67" s="1">
        <v>883426</v>
      </c>
      <c r="C67" s="1" t="s">
        <v>247</v>
      </c>
      <c r="D67" s="1"/>
      <c r="E67" s="3" t="s">
        <v>248</v>
      </c>
      <c r="F67" s="1" t="s">
        <v>249</v>
      </c>
      <c r="G67" s="1" t="s">
        <v>64</v>
      </c>
      <c r="H67" s="1">
        <v>0</v>
      </c>
      <c r="I67" s="1">
        <v>0</v>
      </c>
      <c r="J67" s="1" t="s">
        <v>13</v>
      </c>
      <c r="K67" s="2"/>
      <c r="L67" s="5">
        <f>K67*14.92</f>
        <v>0</v>
      </c>
    </row>
    <row r="68" spans="1:12">
      <c r="A68" s="1"/>
      <c r="B68" s="1">
        <v>883427</v>
      </c>
      <c r="C68" s="1" t="s">
        <v>250</v>
      </c>
      <c r="D68" s="1"/>
      <c r="E68" s="3" t="s">
        <v>251</v>
      </c>
      <c r="F68" s="1" t="s">
        <v>249</v>
      </c>
      <c r="G68" s="1">
        <v>0</v>
      </c>
      <c r="H68" s="1">
        <v>0</v>
      </c>
      <c r="I68" s="1">
        <v>0</v>
      </c>
      <c r="J68" s="1" t="s">
        <v>13</v>
      </c>
      <c r="K68" s="2"/>
      <c r="L68" s="5">
        <f>K68*14.92</f>
        <v>0</v>
      </c>
    </row>
    <row r="69" spans="1:12">
      <c r="A69" s="1"/>
      <c r="B69" s="1">
        <v>883428</v>
      </c>
      <c r="C69" s="1" t="s">
        <v>252</v>
      </c>
      <c r="D69" s="1"/>
      <c r="E69" s="3" t="s">
        <v>253</v>
      </c>
      <c r="F69" s="1" t="s">
        <v>254</v>
      </c>
      <c r="G69" s="1">
        <v>0</v>
      </c>
      <c r="H69" s="1">
        <v>0</v>
      </c>
      <c r="I69" s="1">
        <v>0</v>
      </c>
      <c r="J69" s="1" t="s">
        <v>13</v>
      </c>
      <c r="K69" s="2"/>
      <c r="L69" s="5">
        <f>K69*15.18</f>
        <v>0</v>
      </c>
    </row>
    <row r="70" spans="1:12">
      <c r="A70" s="1"/>
      <c r="B70" s="1">
        <v>883429</v>
      </c>
      <c r="C70" s="1" t="s">
        <v>255</v>
      </c>
      <c r="D70" s="1"/>
      <c r="E70" s="3" t="s">
        <v>256</v>
      </c>
      <c r="F70" s="1" t="s">
        <v>257</v>
      </c>
      <c r="G70" s="1">
        <v>0</v>
      </c>
      <c r="H70" s="1">
        <v>0</v>
      </c>
      <c r="I70" s="1">
        <v>0</v>
      </c>
      <c r="J70" s="1" t="s">
        <v>13</v>
      </c>
      <c r="K70" s="2"/>
      <c r="L70" s="5">
        <f>K70*15.94</f>
        <v>0</v>
      </c>
    </row>
    <row r="71" spans="1:12">
      <c r="A71" s="1"/>
      <c r="B71" s="1">
        <v>883430</v>
      </c>
      <c r="C71" s="1" t="s">
        <v>258</v>
      </c>
      <c r="D71" s="1"/>
      <c r="E71" s="3" t="s">
        <v>259</v>
      </c>
      <c r="F71" s="1" t="s">
        <v>260</v>
      </c>
      <c r="G71" s="1">
        <v>0</v>
      </c>
      <c r="H71" s="1">
        <v>0</v>
      </c>
      <c r="I71" s="1">
        <v>0</v>
      </c>
      <c r="J71" s="1" t="s">
        <v>13</v>
      </c>
      <c r="K71" s="2"/>
      <c r="L71" s="5">
        <f>K71*18.98</f>
        <v>0</v>
      </c>
    </row>
    <row r="72" spans="1:12">
      <c r="A72" s="1"/>
      <c r="B72" s="1">
        <v>883431</v>
      </c>
      <c r="C72" s="1" t="s">
        <v>261</v>
      </c>
      <c r="D72" s="1"/>
      <c r="E72" s="3" t="s">
        <v>262</v>
      </c>
      <c r="F72" s="1" t="s">
        <v>263</v>
      </c>
      <c r="G72" s="1" t="s">
        <v>79</v>
      </c>
      <c r="H72" s="1">
        <v>0</v>
      </c>
      <c r="I72" s="1">
        <v>0</v>
      </c>
      <c r="J72" s="1" t="s">
        <v>13</v>
      </c>
      <c r="K72" s="2"/>
      <c r="L72" s="5">
        <f>K72*20.48</f>
        <v>0</v>
      </c>
    </row>
    <row r="73" spans="1:12">
      <c r="A73" s="1"/>
      <c r="B73" s="1">
        <v>883432</v>
      </c>
      <c r="C73" s="1" t="s">
        <v>264</v>
      </c>
      <c r="D73" s="1"/>
      <c r="E73" s="3" t="s">
        <v>265</v>
      </c>
      <c r="F73" s="1" t="s">
        <v>266</v>
      </c>
      <c r="G73" s="1" t="s">
        <v>64</v>
      </c>
      <c r="H73" s="1">
        <v>0</v>
      </c>
      <c r="I73" s="1">
        <v>0</v>
      </c>
      <c r="J73" s="1" t="s">
        <v>13</v>
      </c>
      <c r="K73" s="2"/>
      <c r="L73" s="5">
        <f>K73*21.76</f>
        <v>0</v>
      </c>
    </row>
    <row r="74" spans="1:12">
      <c r="A74" s="1"/>
      <c r="B74" s="1">
        <v>883433</v>
      </c>
      <c r="C74" s="1" t="s">
        <v>267</v>
      </c>
      <c r="D74" s="1"/>
      <c r="E74" s="3" t="s">
        <v>268</v>
      </c>
      <c r="F74" s="1" t="s">
        <v>269</v>
      </c>
      <c r="G74" s="1">
        <v>0</v>
      </c>
      <c r="H74" s="1">
        <v>0</v>
      </c>
      <c r="I74" s="1">
        <v>0</v>
      </c>
      <c r="J74" s="1" t="s">
        <v>13</v>
      </c>
      <c r="K74" s="2"/>
      <c r="L74" s="5">
        <f>K74*22.52</f>
        <v>0</v>
      </c>
    </row>
    <row r="75" spans="1:12">
      <c r="A75" s="1"/>
      <c r="B75" s="1">
        <v>883434</v>
      </c>
      <c r="C75" s="1" t="s">
        <v>270</v>
      </c>
      <c r="D75" s="1"/>
      <c r="E75" s="3" t="s">
        <v>271</v>
      </c>
      <c r="F75" s="1" t="s">
        <v>272</v>
      </c>
      <c r="G75" s="1">
        <v>0</v>
      </c>
      <c r="H75" s="1">
        <v>0</v>
      </c>
      <c r="I75" s="1">
        <v>0</v>
      </c>
      <c r="J75" s="1" t="s">
        <v>13</v>
      </c>
      <c r="K75" s="2"/>
      <c r="L75" s="5">
        <f>K75*22.78</f>
        <v>0</v>
      </c>
    </row>
    <row r="76" spans="1:12">
      <c r="A76" s="1"/>
      <c r="B76" s="1">
        <v>883435</v>
      </c>
      <c r="C76" s="1" t="s">
        <v>273</v>
      </c>
      <c r="D76" s="1"/>
      <c r="E76" s="3" t="s">
        <v>274</v>
      </c>
      <c r="F76" s="1" t="s">
        <v>275</v>
      </c>
      <c r="G76" s="1" t="s">
        <v>79</v>
      </c>
      <c r="H76" s="1">
        <v>0</v>
      </c>
      <c r="I76" s="1">
        <v>0</v>
      </c>
      <c r="J76" s="1" t="s">
        <v>13</v>
      </c>
      <c r="K76" s="2"/>
      <c r="L76" s="5">
        <f>K76*23.52</f>
        <v>0</v>
      </c>
    </row>
    <row r="77" spans="1:12">
      <c r="A77" s="1"/>
      <c r="B77" s="1">
        <v>883436</v>
      </c>
      <c r="C77" s="1" t="s">
        <v>276</v>
      </c>
      <c r="D77" s="1"/>
      <c r="E77" s="3" t="s">
        <v>277</v>
      </c>
      <c r="F77" s="1" t="s">
        <v>278</v>
      </c>
      <c r="G77" s="1" t="s">
        <v>79</v>
      </c>
      <c r="H77" s="1">
        <v>0</v>
      </c>
      <c r="I77" s="1">
        <v>0</v>
      </c>
      <c r="J77" s="1" t="s">
        <v>13</v>
      </c>
      <c r="K77" s="2"/>
      <c r="L77" s="5">
        <f>K77*26.56</f>
        <v>0</v>
      </c>
    </row>
    <row r="78" spans="1:12">
      <c r="A78" s="1"/>
      <c r="B78" s="1">
        <v>883437</v>
      </c>
      <c r="C78" s="1" t="s">
        <v>279</v>
      </c>
      <c r="D78" s="1"/>
      <c r="E78" s="3" t="s">
        <v>280</v>
      </c>
      <c r="F78" s="1" t="s">
        <v>281</v>
      </c>
      <c r="G78" s="1" t="s">
        <v>79</v>
      </c>
      <c r="H78" s="1">
        <v>0</v>
      </c>
      <c r="I78" s="1">
        <v>0</v>
      </c>
      <c r="J78" s="1" t="s">
        <v>13</v>
      </c>
      <c r="K78" s="2"/>
      <c r="L78" s="5">
        <f>K78*28.34</f>
        <v>0</v>
      </c>
    </row>
    <row r="79" spans="1:12">
      <c r="A79" s="1"/>
      <c r="B79" s="1">
        <v>883438</v>
      </c>
      <c r="C79" s="1" t="s">
        <v>282</v>
      </c>
      <c r="D79" s="1"/>
      <c r="E79" s="3" t="s">
        <v>283</v>
      </c>
      <c r="F79" s="1" t="s">
        <v>284</v>
      </c>
      <c r="G79" s="1" t="s">
        <v>79</v>
      </c>
      <c r="H79" s="1">
        <v>0</v>
      </c>
      <c r="I79" s="1">
        <v>0</v>
      </c>
      <c r="J79" s="1" t="s">
        <v>13</v>
      </c>
      <c r="K79" s="2"/>
      <c r="L79" s="5">
        <f>K79*29.60</f>
        <v>0</v>
      </c>
    </row>
    <row r="80" spans="1:12">
      <c r="A80" s="1"/>
      <c r="B80" s="1">
        <v>883439</v>
      </c>
      <c r="C80" s="1" t="s">
        <v>285</v>
      </c>
      <c r="D80" s="1"/>
      <c r="E80" s="3" t="s">
        <v>286</v>
      </c>
      <c r="F80" s="1" t="s">
        <v>287</v>
      </c>
      <c r="G80" s="1" t="s">
        <v>96</v>
      </c>
      <c r="H80" s="1">
        <v>0</v>
      </c>
      <c r="I80" s="1">
        <v>0</v>
      </c>
      <c r="J80" s="1" t="s">
        <v>13</v>
      </c>
      <c r="K80" s="2"/>
      <c r="L80" s="5">
        <f>K80*31.12</f>
        <v>0</v>
      </c>
    </row>
    <row r="81" spans="1:12">
      <c r="A81" s="1"/>
      <c r="B81" s="1">
        <v>883440</v>
      </c>
      <c r="C81" s="1" t="s">
        <v>288</v>
      </c>
      <c r="D81" s="1"/>
      <c r="E81" s="3" t="s">
        <v>289</v>
      </c>
      <c r="F81" s="1" t="s">
        <v>290</v>
      </c>
      <c r="G81" s="1">
        <v>0</v>
      </c>
      <c r="H81" s="1">
        <v>0</v>
      </c>
      <c r="I81" s="1">
        <v>0</v>
      </c>
      <c r="J81" s="1" t="s">
        <v>13</v>
      </c>
      <c r="K81" s="2"/>
      <c r="L81" s="5">
        <f>K81*0.00</f>
        <v>0</v>
      </c>
    </row>
    <row r="82" spans="1:12">
      <c r="A82" s="1"/>
      <c r="B82" s="1">
        <v>883441</v>
      </c>
      <c r="C82" s="1" t="s">
        <v>291</v>
      </c>
      <c r="D82" s="1"/>
      <c r="E82" s="3" t="s">
        <v>292</v>
      </c>
      <c r="F82" s="1" t="s">
        <v>290</v>
      </c>
      <c r="G82" s="1">
        <v>0</v>
      </c>
      <c r="H82" s="1">
        <v>0</v>
      </c>
      <c r="I82" s="1">
        <v>0</v>
      </c>
      <c r="J82" s="1" t="s">
        <v>13</v>
      </c>
      <c r="K82" s="2"/>
      <c r="L82" s="5">
        <f>K82*0.00</f>
        <v>0</v>
      </c>
    </row>
    <row r="83" spans="1:12">
      <c r="A83" s="1"/>
      <c r="B83" s="1">
        <v>883442</v>
      </c>
      <c r="C83" s="1" t="s">
        <v>293</v>
      </c>
      <c r="D83" s="1"/>
      <c r="E83" s="3" t="s">
        <v>294</v>
      </c>
      <c r="F83" s="1" t="s">
        <v>290</v>
      </c>
      <c r="G83" s="1">
        <v>0</v>
      </c>
      <c r="H83" s="1">
        <v>0</v>
      </c>
      <c r="I83" s="1">
        <v>0</v>
      </c>
      <c r="J83" s="1" t="s">
        <v>13</v>
      </c>
      <c r="K83" s="2"/>
      <c r="L83" s="5">
        <f>K83*0.00</f>
        <v>0</v>
      </c>
    </row>
    <row r="84" spans="1:12">
      <c r="A84" s="1"/>
      <c r="B84" s="1">
        <v>883443</v>
      </c>
      <c r="C84" s="1" t="s">
        <v>295</v>
      </c>
      <c r="D84" s="1"/>
      <c r="E84" s="3" t="s">
        <v>296</v>
      </c>
      <c r="F84" s="1" t="s">
        <v>290</v>
      </c>
      <c r="G84" s="1">
        <v>0</v>
      </c>
      <c r="H84" s="1">
        <v>0</v>
      </c>
      <c r="I84" s="1">
        <v>0</v>
      </c>
      <c r="J84" s="1" t="s">
        <v>13</v>
      </c>
      <c r="K84" s="2"/>
      <c r="L84" s="5">
        <f>K84*0.00</f>
        <v>0</v>
      </c>
    </row>
    <row r="85" spans="1:12">
      <c r="A85" s="1"/>
      <c r="B85" s="1">
        <v>883444</v>
      </c>
      <c r="C85" s="1" t="s">
        <v>297</v>
      </c>
      <c r="D85" s="1"/>
      <c r="E85" s="3" t="s">
        <v>298</v>
      </c>
      <c r="F85" s="1" t="s">
        <v>290</v>
      </c>
      <c r="G85" s="1">
        <v>0</v>
      </c>
      <c r="H85" s="1">
        <v>0</v>
      </c>
      <c r="I85" s="1">
        <v>0</v>
      </c>
      <c r="J85" s="1" t="s">
        <v>13</v>
      </c>
      <c r="K85" s="2"/>
      <c r="L85" s="5">
        <f>K85*0.00</f>
        <v>0</v>
      </c>
    </row>
    <row r="86" spans="1:12">
      <c r="A86" s="1"/>
      <c r="B86" s="1">
        <v>883445</v>
      </c>
      <c r="C86" s="1" t="s">
        <v>299</v>
      </c>
      <c r="D86" s="1"/>
      <c r="E86" s="3" t="s">
        <v>300</v>
      </c>
      <c r="F86" s="1" t="s">
        <v>301</v>
      </c>
      <c r="G86" s="1" t="s">
        <v>64</v>
      </c>
      <c r="H86" s="1">
        <v>0</v>
      </c>
      <c r="I86" s="1">
        <v>0</v>
      </c>
      <c r="J86" s="1" t="s">
        <v>13</v>
      </c>
      <c r="K86" s="2"/>
      <c r="L86" s="5">
        <f>K86*17.20</f>
        <v>0</v>
      </c>
    </row>
    <row r="87" spans="1:12">
      <c r="A87" s="1"/>
      <c r="B87" s="1">
        <v>883446</v>
      </c>
      <c r="C87" s="1" t="s">
        <v>302</v>
      </c>
      <c r="D87" s="1"/>
      <c r="E87" s="3" t="s">
        <v>303</v>
      </c>
      <c r="F87" s="1" t="s">
        <v>301</v>
      </c>
      <c r="G87" s="1" t="s">
        <v>64</v>
      </c>
      <c r="H87" s="1">
        <v>0</v>
      </c>
      <c r="I87" s="1">
        <v>0</v>
      </c>
      <c r="J87" s="1" t="s">
        <v>13</v>
      </c>
      <c r="K87" s="2"/>
      <c r="L87" s="5">
        <f>K87*17.20</f>
        <v>0</v>
      </c>
    </row>
    <row r="88" spans="1:12">
      <c r="A88" s="1"/>
      <c r="B88" s="1">
        <v>883447</v>
      </c>
      <c r="C88" s="1" t="s">
        <v>304</v>
      </c>
      <c r="D88" s="1"/>
      <c r="E88" s="3" t="s">
        <v>305</v>
      </c>
      <c r="F88" s="1" t="s">
        <v>306</v>
      </c>
      <c r="G88" s="1">
        <v>0</v>
      </c>
      <c r="H88" s="1">
        <v>0</v>
      </c>
      <c r="I88" s="1">
        <v>0</v>
      </c>
      <c r="J88" s="1" t="s">
        <v>13</v>
      </c>
      <c r="K88" s="2"/>
      <c r="L88" s="5">
        <f>K88*17.72</f>
        <v>0</v>
      </c>
    </row>
    <row r="89" spans="1:12">
      <c r="A89" s="1"/>
      <c r="B89" s="1">
        <v>883448</v>
      </c>
      <c r="C89" s="1" t="s">
        <v>307</v>
      </c>
      <c r="D89" s="1"/>
      <c r="E89" s="3" t="s">
        <v>308</v>
      </c>
      <c r="F89" s="1" t="s">
        <v>309</v>
      </c>
      <c r="G89" s="1">
        <v>0</v>
      </c>
      <c r="H89" s="1">
        <v>0</v>
      </c>
      <c r="I89" s="1">
        <v>0</v>
      </c>
      <c r="J89" s="1" t="s">
        <v>13</v>
      </c>
      <c r="K89" s="2"/>
      <c r="L89" s="5">
        <f>K89*20.24</f>
        <v>0</v>
      </c>
    </row>
    <row r="90" spans="1:12">
      <c r="A90" s="1"/>
      <c r="B90" s="1">
        <v>883449</v>
      </c>
      <c r="C90" s="1" t="s">
        <v>310</v>
      </c>
      <c r="D90" s="1"/>
      <c r="E90" s="3" t="s">
        <v>311</v>
      </c>
      <c r="F90" s="1" t="s">
        <v>312</v>
      </c>
      <c r="G90" s="1" t="s">
        <v>79</v>
      </c>
      <c r="H90" s="1">
        <v>0</v>
      </c>
      <c r="I90" s="1">
        <v>0</v>
      </c>
      <c r="J90" s="1" t="s">
        <v>13</v>
      </c>
      <c r="K90" s="2"/>
      <c r="L90" s="5">
        <f>K90*25.30</f>
        <v>0</v>
      </c>
    </row>
    <row r="91" spans="1:12">
      <c r="A91" s="1"/>
      <c r="B91" s="1">
        <v>883450</v>
      </c>
      <c r="C91" s="1" t="s">
        <v>313</v>
      </c>
      <c r="D91" s="1"/>
      <c r="E91" s="3" t="s">
        <v>314</v>
      </c>
      <c r="F91" s="1" t="s">
        <v>315</v>
      </c>
      <c r="G91" s="1" t="s">
        <v>79</v>
      </c>
      <c r="H91" s="1">
        <v>0</v>
      </c>
      <c r="I91" s="1">
        <v>0</v>
      </c>
      <c r="J91" s="1" t="s">
        <v>13</v>
      </c>
      <c r="K91" s="2"/>
      <c r="L91" s="5">
        <f>K91*27.08</f>
        <v>0</v>
      </c>
    </row>
    <row r="92" spans="1:12">
      <c r="A92" s="1"/>
      <c r="B92" s="1">
        <v>883451</v>
      </c>
      <c r="C92" s="1" t="s">
        <v>316</v>
      </c>
      <c r="D92" s="1"/>
      <c r="E92" s="3" t="s">
        <v>317</v>
      </c>
      <c r="F92" s="1" t="s">
        <v>318</v>
      </c>
      <c r="G92" s="1" t="s">
        <v>79</v>
      </c>
      <c r="H92" s="1">
        <v>0</v>
      </c>
      <c r="I92" s="1">
        <v>0</v>
      </c>
      <c r="J92" s="1" t="s">
        <v>13</v>
      </c>
      <c r="K92" s="2"/>
      <c r="L92" s="5">
        <f>K92*24.28</f>
        <v>0</v>
      </c>
    </row>
    <row r="93" spans="1:12">
      <c r="A93" s="1"/>
      <c r="B93" s="1">
        <v>883452</v>
      </c>
      <c r="C93" s="1" t="s">
        <v>319</v>
      </c>
      <c r="D93" s="1"/>
      <c r="E93" s="3" t="s">
        <v>320</v>
      </c>
      <c r="F93" s="1" t="s">
        <v>321</v>
      </c>
      <c r="G93" s="1" t="s">
        <v>79</v>
      </c>
      <c r="H93" s="1">
        <v>0</v>
      </c>
      <c r="I93" s="1">
        <v>0</v>
      </c>
      <c r="J93" s="1" t="s">
        <v>13</v>
      </c>
      <c r="K93" s="2"/>
      <c r="L93" s="5">
        <f>K93*25.04</f>
        <v>0</v>
      </c>
    </row>
    <row r="94" spans="1:12">
      <c r="A94" s="1"/>
      <c r="B94" s="1">
        <v>882998</v>
      </c>
      <c r="C94" s="1" t="s">
        <v>322</v>
      </c>
      <c r="D94" s="1" t="s">
        <v>323</v>
      </c>
      <c r="E94" s="3" t="s">
        <v>324</v>
      </c>
      <c r="F94" s="1" t="s">
        <v>325</v>
      </c>
      <c r="G94" s="1" t="s">
        <v>96</v>
      </c>
      <c r="H94" s="1">
        <v>0</v>
      </c>
      <c r="I94" s="1">
        <v>0</v>
      </c>
      <c r="J94" s="1" t="s">
        <v>13</v>
      </c>
      <c r="K94" s="2"/>
      <c r="L94" s="5">
        <f>K94*62.66</f>
        <v>0</v>
      </c>
    </row>
    <row r="95" spans="1:12">
      <c r="A95" s="1"/>
      <c r="B95" s="1">
        <v>882999</v>
      </c>
      <c r="C95" s="1" t="s">
        <v>326</v>
      </c>
      <c r="D95" s="1" t="s">
        <v>327</v>
      </c>
      <c r="E95" s="3" t="s">
        <v>328</v>
      </c>
      <c r="F95" s="1" t="s">
        <v>329</v>
      </c>
      <c r="G95" s="1" t="s">
        <v>79</v>
      </c>
      <c r="H95" s="1">
        <v>0</v>
      </c>
      <c r="I95" s="1">
        <v>0</v>
      </c>
      <c r="J95" s="1" t="s">
        <v>13</v>
      </c>
      <c r="K95" s="2"/>
      <c r="L95" s="5">
        <f>K95*76.72</f>
        <v>0</v>
      </c>
    </row>
    <row r="96" spans="1:12">
      <c r="A96" s="1"/>
      <c r="B96" s="1">
        <v>883000</v>
      </c>
      <c r="C96" s="1" t="s">
        <v>330</v>
      </c>
      <c r="D96" s="1" t="s">
        <v>331</v>
      </c>
      <c r="E96" s="3" t="s">
        <v>332</v>
      </c>
      <c r="F96" s="1" t="s">
        <v>333</v>
      </c>
      <c r="G96" s="1" t="s">
        <v>96</v>
      </c>
      <c r="H96" s="1">
        <v>0</v>
      </c>
      <c r="I96" s="1">
        <v>0</v>
      </c>
      <c r="J96" s="1" t="s">
        <v>13</v>
      </c>
      <c r="K96" s="2"/>
      <c r="L96" s="5">
        <f>K96*82.86</f>
        <v>0</v>
      </c>
    </row>
    <row r="97" spans="1:12">
      <c r="A97" s="1"/>
      <c r="B97" s="1">
        <v>883001</v>
      </c>
      <c r="C97" s="1" t="s">
        <v>334</v>
      </c>
      <c r="D97" s="1" t="s">
        <v>335</v>
      </c>
      <c r="E97" s="3" t="s">
        <v>336</v>
      </c>
      <c r="F97" s="1" t="s">
        <v>337</v>
      </c>
      <c r="G97" s="1" t="s">
        <v>96</v>
      </c>
      <c r="H97" s="1">
        <v>0</v>
      </c>
      <c r="I97" s="1">
        <v>0</v>
      </c>
      <c r="J97" s="1" t="s">
        <v>13</v>
      </c>
      <c r="K97" s="2"/>
      <c r="L97" s="5">
        <f>K97*93.76</f>
        <v>0</v>
      </c>
    </row>
    <row r="98" spans="1:12">
      <c r="A98" s="1"/>
      <c r="B98" s="1">
        <v>883002</v>
      </c>
      <c r="C98" s="1" t="s">
        <v>338</v>
      </c>
      <c r="D98" s="1" t="s">
        <v>339</v>
      </c>
      <c r="E98" s="3" t="s">
        <v>340</v>
      </c>
      <c r="F98" s="1" t="s">
        <v>341</v>
      </c>
      <c r="G98" s="1">
        <v>10</v>
      </c>
      <c r="H98" s="1">
        <v>0</v>
      </c>
      <c r="I98" s="1">
        <v>0</v>
      </c>
      <c r="J98" s="1" t="s">
        <v>13</v>
      </c>
      <c r="K98" s="2"/>
      <c r="L98" s="5">
        <f>K98*95.16</f>
        <v>0</v>
      </c>
    </row>
    <row r="99" spans="1:12">
      <c r="A99" s="1"/>
      <c r="B99" s="1">
        <v>883003</v>
      </c>
      <c r="C99" s="1" t="s">
        <v>342</v>
      </c>
      <c r="D99" s="1" t="s">
        <v>343</v>
      </c>
      <c r="E99" s="3" t="s">
        <v>344</v>
      </c>
      <c r="F99" s="1" t="s">
        <v>345</v>
      </c>
      <c r="G99" s="1" t="s">
        <v>96</v>
      </c>
      <c r="H99" s="1">
        <v>0</v>
      </c>
      <c r="I99" s="1">
        <v>0</v>
      </c>
      <c r="J99" s="1" t="s">
        <v>13</v>
      </c>
      <c r="K99" s="2"/>
      <c r="L99" s="5">
        <f>K99*108.13</f>
        <v>0</v>
      </c>
    </row>
    <row r="100" spans="1:12">
      <c r="A100" s="1"/>
      <c r="B100" s="1">
        <v>873572</v>
      </c>
      <c r="C100" s="1" t="s">
        <v>346</v>
      </c>
      <c r="D100" s="1"/>
      <c r="E100" s="3" t="s">
        <v>347</v>
      </c>
      <c r="F100" s="1" t="s">
        <v>348</v>
      </c>
      <c r="G100" s="1" t="s">
        <v>79</v>
      </c>
      <c r="H100" s="1">
        <v>0</v>
      </c>
      <c r="I100" s="1">
        <v>0</v>
      </c>
      <c r="J100" s="1" t="s">
        <v>13</v>
      </c>
      <c r="K100" s="2"/>
      <c r="L100" s="5">
        <f>K100*38.50</f>
        <v>0</v>
      </c>
    </row>
    <row r="101" spans="1:12">
      <c r="A101" s="1"/>
      <c r="B101" s="1">
        <v>873573</v>
      </c>
      <c r="C101" s="1" t="s">
        <v>349</v>
      </c>
      <c r="D101" s="1"/>
      <c r="E101" s="3" t="s">
        <v>350</v>
      </c>
      <c r="F101" s="1" t="s">
        <v>351</v>
      </c>
      <c r="G101" s="1">
        <v>0</v>
      </c>
      <c r="H101" s="1">
        <v>0</v>
      </c>
      <c r="I101" s="1">
        <v>0</v>
      </c>
      <c r="J101" s="1" t="s">
        <v>13</v>
      </c>
      <c r="K101" s="2"/>
      <c r="L101" s="5">
        <f>K101*60.50</f>
        <v>0</v>
      </c>
    </row>
    <row r="102" spans="1:12">
      <c r="A102" s="1"/>
      <c r="B102" s="1">
        <v>873574</v>
      </c>
      <c r="C102" s="1" t="s">
        <v>352</v>
      </c>
      <c r="D102" s="1"/>
      <c r="E102" s="3" t="s">
        <v>353</v>
      </c>
      <c r="F102" s="1" t="s">
        <v>354</v>
      </c>
      <c r="G102" s="1">
        <v>0</v>
      </c>
      <c r="H102" s="1">
        <v>0</v>
      </c>
      <c r="I102" s="1">
        <v>0</v>
      </c>
      <c r="J102" s="1" t="s">
        <v>13</v>
      </c>
      <c r="K102" s="2"/>
      <c r="L102" s="5">
        <f>K102*77.00</f>
        <v>0</v>
      </c>
    </row>
    <row r="103" spans="1:12">
      <c r="A103" s="1"/>
      <c r="B103" s="1">
        <v>873575</v>
      </c>
      <c r="C103" s="1" t="s">
        <v>355</v>
      </c>
      <c r="D103" s="1"/>
      <c r="E103" s="3" t="s">
        <v>356</v>
      </c>
      <c r="F103" s="1" t="s">
        <v>357</v>
      </c>
      <c r="G103" s="1">
        <v>0</v>
      </c>
      <c r="H103" s="1">
        <v>0</v>
      </c>
      <c r="I103" s="1">
        <v>0</v>
      </c>
      <c r="J103" s="1" t="s">
        <v>13</v>
      </c>
      <c r="K103" s="2"/>
      <c r="L103" s="5">
        <f>K103*86.24</f>
        <v>0</v>
      </c>
    </row>
    <row r="104" spans="1:12">
      <c r="A104" s="1"/>
      <c r="B104" s="1">
        <v>873576</v>
      </c>
      <c r="C104" s="1" t="s">
        <v>358</v>
      </c>
      <c r="D104" s="1"/>
      <c r="E104" s="3" t="s">
        <v>359</v>
      </c>
      <c r="F104" s="1" t="s">
        <v>360</v>
      </c>
      <c r="G104" s="1">
        <v>0</v>
      </c>
      <c r="H104" s="1">
        <v>0</v>
      </c>
      <c r="I104" s="1">
        <v>0</v>
      </c>
      <c r="J104" s="1" t="s">
        <v>13</v>
      </c>
      <c r="K104" s="2"/>
      <c r="L104" s="5">
        <f>K104*153.78</f>
        <v>0</v>
      </c>
    </row>
    <row r="105" spans="1:12">
      <c r="A105" s="1"/>
      <c r="B105" s="1">
        <v>873577</v>
      </c>
      <c r="C105" s="1" t="s">
        <v>361</v>
      </c>
      <c r="D105" s="1"/>
      <c r="E105" s="3" t="s">
        <v>362</v>
      </c>
      <c r="F105" s="1" t="s">
        <v>363</v>
      </c>
      <c r="G105" s="1">
        <v>1</v>
      </c>
      <c r="H105" s="1">
        <v>0</v>
      </c>
      <c r="I105" s="1">
        <v>0</v>
      </c>
      <c r="J105" s="1" t="s">
        <v>13</v>
      </c>
      <c r="K105" s="2"/>
      <c r="L105" s="5">
        <f>K105*551.76</f>
        <v>0</v>
      </c>
    </row>
    <row r="106" spans="1:12">
      <c r="A106" s="1"/>
      <c r="B106" s="1">
        <v>873578</v>
      </c>
      <c r="C106" s="1" t="s">
        <v>364</v>
      </c>
      <c r="D106" s="1"/>
      <c r="E106" s="3" t="s">
        <v>365</v>
      </c>
      <c r="F106" s="1" t="s">
        <v>366</v>
      </c>
      <c r="G106" s="1">
        <v>1</v>
      </c>
      <c r="H106" s="1">
        <v>0</v>
      </c>
      <c r="I106" s="1">
        <v>0</v>
      </c>
      <c r="J106" s="1" t="s">
        <v>13</v>
      </c>
      <c r="K106" s="2"/>
      <c r="L106" s="5">
        <f>K106*736.34</f>
        <v>0</v>
      </c>
    </row>
    <row r="107" spans="1:12">
      <c r="A107" s="1"/>
      <c r="B107" s="1">
        <v>873579</v>
      </c>
      <c r="C107" s="1" t="s">
        <v>367</v>
      </c>
      <c r="D107" s="1"/>
      <c r="E107" s="3" t="s">
        <v>368</v>
      </c>
      <c r="F107" s="1" t="s">
        <v>369</v>
      </c>
      <c r="G107" s="1">
        <v>0</v>
      </c>
      <c r="H107" s="1">
        <v>0</v>
      </c>
      <c r="I107" s="1">
        <v>0</v>
      </c>
      <c r="J107" s="1" t="s">
        <v>13</v>
      </c>
      <c r="K107" s="2"/>
      <c r="L107" s="5">
        <f>K107*1164.24</f>
        <v>0</v>
      </c>
    </row>
    <row r="108" spans="1:12">
      <c r="A108" s="1"/>
      <c r="B108" s="1">
        <v>873934</v>
      </c>
      <c r="C108" s="1" t="s">
        <v>370</v>
      </c>
      <c r="D108" s="1"/>
      <c r="E108" s="3" t="s">
        <v>371</v>
      </c>
      <c r="F108" s="1" t="s">
        <v>290</v>
      </c>
      <c r="G108" s="1">
        <v>0</v>
      </c>
      <c r="H108" s="1">
        <v>0</v>
      </c>
      <c r="I108" s="1">
        <v>0</v>
      </c>
      <c r="J108" s="1" t="s">
        <v>13</v>
      </c>
      <c r="K108" s="2"/>
      <c r="L108" s="5">
        <f>K108*0.00</f>
        <v>0</v>
      </c>
    </row>
    <row r="109" spans="1:12">
      <c r="A109" s="1"/>
      <c r="B109" s="1">
        <v>873935</v>
      </c>
      <c r="C109" s="1" t="s">
        <v>372</v>
      </c>
      <c r="D109" s="1"/>
      <c r="E109" s="3" t="s">
        <v>373</v>
      </c>
      <c r="F109" s="1" t="s">
        <v>290</v>
      </c>
      <c r="G109" s="1">
        <v>0</v>
      </c>
      <c r="H109" s="1">
        <v>0</v>
      </c>
      <c r="I109" s="1">
        <v>0</v>
      </c>
      <c r="J109" s="1" t="s">
        <v>13</v>
      </c>
      <c r="K109" s="2"/>
      <c r="L109" s="5">
        <f>K109*0.00</f>
        <v>0</v>
      </c>
    </row>
    <row r="110" spans="1:12">
      <c r="A110" s="1"/>
      <c r="B110" s="1">
        <v>873936</v>
      </c>
      <c r="C110" s="1" t="s">
        <v>374</v>
      </c>
      <c r="D110" s="1"/>
      <c r="E110" s="3" t="s">
        <v>375</v>
      </c>
      <c r="F110" s="1" t="s">
        <v>290</v>
      </c>
      <c r="G110" s="1">
        <v>0</v>
      </c>
      <c r="H110" s="1">
        <v>0</v>
      </c>
      <c r="I110" s="1">
        <v>0</v>
      </c>
      <c r="J110" s="1" t="s">
        <v>13</v>
      </c>
      <c r="K110" s="2"/>
      <c r="L110" s="5">
        <f>K110*0.00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2024-10-29T16:59:18+03:00</dcterms:created>
  <dcterms:modified xsi:type="dcterms:W3CDTF">2024-10-29T16:59:18+03:00</dcterms:modified>
  <dc:title>Untitled Spreadsheet</dc:title>
  <dc:description/>
  <dc:subject/>
  <cp:keywords/>
  <cp:category/>
</cp:coreProperties>
</file>