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<sst xmlns="http://schemas.openxmlformats.org/spreadsheetml/2006/main" uniqueCount="781">
  <si>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</si>
  <si>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</si>
  <si>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</si>
  <si>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</si>
  <si>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</si>
  <si>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</si>
  <si>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</si>
  <si>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</si>
  <si>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</si>
  <si>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</si>
  <si>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</si>
  <si>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MPT-310001</t>
  </si>
  <si>
    <t>VRKS163F</t>
  </si>
  <si>
    <t>Пресс соединитель 16X1/2"вн  (250/10шт)</t>
  </si>
  <si>
    <t>138.34 руб.</t>
  </si>
  <si>
    <t>Уточняйте</t>
  </si>
  <si>
    <t>шт</t>
  </si>
  <si>
    <t>MPT-310002</t>
  </si>
  <si>
    <t>VRKS164F</t>
  </si>
  <si>
    <t>Пресс соединитель 16X3/4"вн  (200/10шт)</t>
  </si>
  <si>
    <t>154.70 руб.</t>
  </si>
  <si>
    <t>MPT-310003</t>
  </si>
  <si>
    <t>VRKS203F</t>
  </si>
  <si>
    <t>Пресс соединитель 20X1/2"вн  (220/10шт)</t>
  </si>
  <si>
    <t>159.16 руб.</t>
  </si>
  <si>
    <t>MPT-310004</t>
  </si>
  <si>
    <t>VRKS204F</t>
  </si>
  <si>
    <t>Пресс соединитель 20X3/4"вн  (200/10шт)</t>
  </si>
  <si>
    <t>208.25 руб.</t>
  </si>
  <si>
    <t>MPT-310005</t>
  </si>
  <si>
    <t>VRKS264F</t>
  </si>
  <si>
    <t>Пресс соединитель 26X3/4"вн  (200/10шт)</t>
  </si>
  <si>
    <t>0.00 руб.</t>
  </si>
  <si>
    <t>MPT-310006</t>
  </si>
  <si>
    <t>VRKS265F</t>
  </si>
  <si>
    <t>Пресс соединитель 26X1"вн  (200/10шт)</t>
  </si>
  <si>
    <t>303.45 руб.</t>
  </si>
  <si>
    <t>MPT-310007</t>
  </si>
  <si>
    <t>VRKS163M</t>
  </si>
  <si>
    <t>Пресс соединитель 16X1/2"нар  (250/10шт)</t>
  </si>
  <si>
    <t>142.80 руб.</t>
  </si>
  <si>
    <t>MPT-310008</t>
  </si>
  <si>
    <t>VRKS164M</t>
  </si>
  <si>
    <t>Пресс соединитель 16X3/4"нар (200/10шт)</t>
  </si>
  <si>
    <t>162.14 руб.</t>
  </si>
  <si>
    <t>MPT-310009</t>
  </si>
  <si>
    <t>VRKS203M</t>
  </si>
  <si>
    <t>Пресс соединитель 20X1/2"нар  (220/10шт)</t>
  </si>
  <si>
    <t>215.69 руб.</t>
  </si>
  <si>
    <t>MPT-310010</t>
  </si>
  <si>
    <t>VRKS204M</t>
  </si>
  <si>
    <t>Пресс соединитель 20X3/4"нар  (180/10шт)</t>
  </si>
  <si>
    <t>209.74 руб.</t>
  </si>
  <si>
    <t>MPT-310011</t>
  </si>
  <si>
    <t>VRKS264M</t>
  </si>
  <si>
    <t>Пресс соединитель 26X3/4"нар  (200/10шт)</t>
  </si>
  <si>
    <t>319.81 руб.</t>
  </si>
  <si>
    <t>MPT-310012</t>
  </si>
  <si>
    <t>VRKS265M</t>
  </si>
  <si>
    <t>Пресс соединитель 26X1"нар  (200/10шт)</t>
  </si>
  <si>
    <t>343.61 руб.</t>
  </si>
  <si>
    <t>MPT-310013</t>
  </si>
  <si>
    <t>VRKS1616</t>
  </si>
  <si>
    <t>Пресс соединитель 16X16  (300/10шт)</t>
  </si>
  <si>
    <t>MPT-310014</t>
  </si>
  <si>
    <t>VRKS2020</t>
  </si>
  <si>
    <t>Пресс соединитель 20X20  (250/10шт)</t>
  </si>
  <si>
    <t>197.84 руб.</t>
  </si>
  <si>
    <t>MPT-310015</t>
  </si>
  <si>
    <t>VRKS2626</t>
  </si>
  <si>
    <t>Пресс соединитель 26X26  (300/10шт)</t>
  </si>
  <si>
    <t>279.65 руб.</t>
  </si>
  <si>
    <t>MPT-310016</t>
  </si>
  <si>
    <t>VRKL163F</t>
  </si>
  <si>
    <t>Пресс уголок 16X1/2"вн  (250/10шт)</t>
  </si>
  <si>
    <t>172.55 руб.</t>
  </si>
  <si>
    <t>MPT-310017</t>
  </si>
  <si>
    <t>VRKL203F</t>
  </si>
  <si>
    <t>Пресс уголок 20X1/2"вн  (200/10шт)</t>
  </si>
  <si>
    <t>211.23 руб.</t>
  </si>
  <si>
    <t>MPT-310018</t>
  </si>
  <si>
    <t>VRKL204F</t>
  </si>
  <si>
    <t>Пресс уголок 20X3/4"вн  (150/10шт)</t>
  </si>
  <si>
    <t>235.03 руб.</t>
  </si>
  <si>
    <t>MPT-310019</t>
  </si>
  <si>
    <t>VRKL264F</t>
  </si>
  <si>
    <t>Пресс уголок 26X3/4"вн  (150/10шт)</t>
  </si>
  <si>
    <t>388.24 руб.</t>
  </si>
  <si>
    <t>MPT-310020</t>
  </si>
  <si>
    <t>VRKL265F</t>
  </si>
  <si>
    <t>Пресс уголок 26X1"вн  (150/10шт)</t>
  </si>
  <si>
    <t>423.94 руб.</t>
  </si>
  <si>
    <t>MPT-310021</t>
  </si>
  <si>
    <t>VRKL163M</t>
  </si>
  <si>
    <t>Пресс уголок 16X1/2"нар  (250/10шт)</t>
  </si>
  <si>
    <t>MPT-310022</t>
  </si>
  <si>
    <t>VRKL203M</t>
  </si>
  <si>
    <t>Пресс уголок 20X1/2"нар  (200/10шт)</t>
  </si>
  <si>
    <t>MPT-310023</t>
  </si>
  <si>
    <t>VRKL204M</t>
  </si>
  <si>
    <t>Пресс уголок 20X3/4"нар  (180/10шт)</t>
  </si>
  <si>
    <t>254.36 руб.</t>
  </si>
  <si>
    <t>MPT-310024</t>
  </si>
  <si>
    <t>VRKL264M</t>
  </si>
  <si>
    <t>Пресс уголок 26X3/4"нар  (150/10шт)</t>
  </si>
  <si>
    <t>370.39 руб.</t>
  </si>
  <si>
    <t>MPT-310025</t>
  </si>
  <si>
    <t>VRKL265M</t>
  </si>
  <si>
    <t>Пресс уголок 26X1"нар (150/10шт)</t>
  </si>
  <si>
    <t>435.84 руб.</t>
  </si>
  <si>
    <t>MPT-310026</t>
  </si>
  <si>
    <t>VRKL1616</t>
  </si>
  <si>
    <t>Пресс уголок 16X16 (250/10шт)</t>
  </si>
  <si>
    <t>185.94 руб.</t>
  </si>
  <si>
    <t>MPT-310027</t>
  </si>
  <si>
    <t>VRKL2020</t>
  </si>
  <si>
    <t>Пресс уголок 20X20 (180/10шт)</t>
  </si>
  <si>
    <t>MPT-310028</t>
  </si>
  <si>
    <t>VRKL2626</t>
  </si>
  <si>
    <t>Пресс уголок 26X26 (250/10шт)</t>
  </si>
  <si>
    <t>459.64 руб.</t>
  </si>
  <si>
    <t>MPT-310029</t>
  </si>
  <si>
    <t>VRKL163FC</t>
  </si>
  <si>
    <t>Пресс уголок с креплением 16X1/2"вн  (150/10шт)</t>
  </si>
  <si>
    <t>282.63 руб.</t>
  </si>
  <si>
    <t>MPT-310030</t>
  </si>
  <si>
    <t>VRKL203FC</t>
  </si>
  <si>
    <t>Пресс уголок с креплением 20X1/2"вн  (150/10шт)</t>
  </si>
  <si>
    <t>346.59 руб.</t>
  </si>
  <si>
    <t>MPT-310031</t>
  </si>
  <si>
    <t>VRKT163F</t>
  </si>
  <si>
    <t>Пресс тройник 16X1/2"внX16  (150/10шт)</t>
  </si>
  <si>
    <t>269.24 руб.</t>
  </si>
  <si>
    <t>MPT-310032</t>
  </si>
  <si>
    <t>VRKT203F</t>
  </si>
  <si>
    <t>Пресс тройник 20X1/2"внX20  (120/10шт)</t>
  </si>
  <si>
    <t>365.93 руб.</t>
  </si>
  <si>
    <t>MPT-310033</t>
  </si>
  <si>
    <t>VRKT204F</t>
  </si>
  <si>
    <t>Пресс тройник 20X3/4"внX20  (100/10шт)</t>
  </si>
  <si>
    <t>MPT-310034</t>
  </si>
  <si>
    <t>VRKT264F</t>
  </si>
  <si>
    <t>Пресс тройник 26X3/4"внX26  (100/10шт)</t>
  </si>
  <si>
    <t>593.51 руб.</t>
  </si>
  <si>
    <t>MPT-310035</t>
  </si>
  <si>
    <t>VRKT265F</t>
  </si>
  <si>
    <t>Пресс тройник 26X1"внX26  (100/10шт)</t>
  </si>
  <si>
    <t>667.89 руб.</t>
  </si>
  <si>
    <t>MPT-310036</t>
  </si>
  <si>
    <t>VRKT163M</t>
  </si>
  <si>
    <t>Пресс тройник 16X1/2"нарX16  (150/10шт)</t>
  </si>
  <si>
    <t>255.85 руб.</t>
  </si>
  <si>
    <t>MPT-310037</t>
  </si>
  <si>
    <t>VRKT203M</t>
  </si>
  <si>
    <t>Пресс тройник 20X1/2"нарX20  (120/10шт)</t>
  </si>
  <si>
    <t>MPT-310038</t>
  </si>
  <si>
    <t>VRKT204M</t>
  </si>
  <si>
    <t>Пресс тройник 20X3/4"нарX20  (100/10шт)</t>
  </si>
  <si>
    <t>394.19 руб.</t>
  </si>
  <si>
    <t>MPT-310039</t>
  </si>
  <si>
    <t>VRKT264M</t>
  </si>
  <si>
    <t>Пресс тройник 26X3/4"нарX26  (100/10шт)</t>
  </si>
  <si>
    <t>MPT-310040</t>
  </si>
  <si>
    <t>VRKT265M</t>
  </si>
  <si>
    <t>Пресс тройник 26X1"нарX26  (100/10шт)</t>
  </si>
  <si>
    <t>MPT-310041</t>
  </si>
  <si>
    <t>VRKT161616</t>
  </si>
  <si>
    <t>Пресс тройник 16X16X16  (150/10шт)</t>
  </si>
  <si>
    <t>264.78 руб.</t>
  </si>
  <si>
    <t>MPT-310042</t>
  </si>
  <si>
    <t>VRKT202020</t>
  </si>
  <si>
    <t>Пресс тройник 20X20X20  (100/10шт)</t>
  </si>
  <si>
    <t>400.14 руб.</t>
  </si>
  <si>
    <t>MPT-310043</t>
  </si>
  <si>
    <t>VRKT262626</t>
  </si>
  <si>
    <t>Пресс тройник 26X26X26  (150/10шт)</t>
  </si>
  <si>
    <t>632.19 руб.</t>
  </si>
  <si>
    <t>MPT-310044</t>
  </si>
  <si>
    <t>VRKT201620</t>
  </si>
  <si>
    <t>Пресс тройник 20X16X20  (100/10шт)</t>
  </si>
  <si>
    <t>361.46 руб.</t>
  </si>
  <si>
    <t>MPT-310045</t>
  </si>
  <si>
    <t>VRKT201616</t>
  </si>
  <si>
    <t>Пресс тройник 20X16X16  (120/10шт)</t>
  </si>
  <si>
    <t>MPT-310046</t>
  </si>
  <si>
    <t>VRK163A</t>
  </si>
  <si>
    <t>Пресс соединитель КОНУС 16X1/2"вн (220/10шт)</t>
  </si>
  <si>
    <t>194.86 руб.</t>
  </si>
  <si>
    <t>MPT-310047</t>
  </si>
  <si>
    <t>VRK164A</t>
  </si>
  <si>
    <t>Пресс соединитель с накидной гайкой 16X3/4"вн (200/10шт)</t>
  </si>
  <si>
    <t>MPT-310048</t>
  </si>
  <si>
    <t>VRK163B</t>
  </si>
  <si>
    <t>Пресс соединитель с накидной гайкой 16X1/2"вн (220/10шт)</t>
  </si>
  <si>
    <t>166.60 руб.</t>
  </si>
  <si>
    <t>MPT-310050</t>
  </si>
  <si>
    <t>VRKS325F</t>
  </si>
  <si>
    <t>Пресс соединитель 32X1"вн  (100/5шт)</t>
  </si>
  <si>
    <t>340.64 руб.</t>
  </si>
  <si>
    <t>MPT-310051</t>
  </si>
  <si>
    <t>VRKS325M</t>
  </si>
  <si>
    <t>Пресс соединитель 32X1"нар  (100/5шт)</t>
  </si>
  <si>
    <t>391.21 руб.</t>
  </si>
  <si>
    <t>MPT-310052</t>
  </si>
  <si>
    <t>VRKS2026</t>
  </si>
  <si>
    <t>Пресс соединитель 20X26  (250/10шт)</t>
  </si>
  <si>
    <t>261.80 руб.</t>
  </si>
  <si>
    <t>MPT-310053</t>
  </si>
  <si>
    <t>VRKS3232</t>
  </si>
  <si>
    <t>Пресс соединитель 32X32  (50/5шт)</t>
  </si>
  <si>
    <t>293.04 руб.</t>
  </si>
  <si>
    <t>MPT-310054</t>
  </si>
  <si>
    <t>VRKL325F</t>
  </si>
  <si>
    <t>Пресс уголок 32X1"вн  (50/5шт)</t>
  </si>
  <si>
    <t>MPT-310055</t>
  </si>
  <si>
    <t>VRKL325M</t>
  </si>
  <si>
    <t>Пресс уголок 32X1"нар (50/5шт)</t>
  </si>
  <si>
    <t>MPT-310056</t>
  </si>
  <si>
    <t>VRKL3232</t>
  </si>
  <si>
    <t>Пресс уголок 32X32 (50/5шт)</t>
  </si>
  <si>
    <t>MPT-310057</t>
  </si>
  <si>
    <t>VRKT325F</t>
  </si>
  <si>
    <t>Пресс тройник 32X1"внX32  (50/5шт)</t>
  </si>
  <si>
    <t>MPT-310058</t>
  </si>
  <si>
    <t>VRKT325M</t>
  </si>
  <si>
    <t>Пресс тройник 32X1"нарX32  (50/5шт)</t>
  </si>
  <si>
    <t>MPT-310059</t>
  </si>
  <si>
    <t>VRKT262026</t>
  </si>
  <si>
    <t>Пресс тройник 26X20X26  (120/10шт)</t>
  </si>
  <si>
    <t>612.85 руб.</t>
  </si>
  <si>
    <t>MPT-310060</t>
  </si>
  <si>
    <t>VRKT323232</t>
  </si>
  <si>
    <t>Пресс тройник 32X32X32  (50/5шт)</t>
  </si>
  <si>
    <t>MPT-310070</t>
  </si>
  <si>
    <t>VR327</t>
  </si>
  <si>
    <t>Монтажная планка  (72/8шт)   ViEiR</t>
  </si>
  <si>
    <t>VER-001285</t>
  </si>
  <si>
    <t>VRKL1615</t>
  </si>
  <si>
    <t>Пресс угольник радиаторный с хромированной латунной трубкой 16x15-300мм (50/1шт)</t>
  </si>
  <si>
    <t>731.85 руб.</t>
  </si>
  <si>
    <t>VER-001286</t>
  </si>
  <si>
    <t>VRKL2015</t>
  </si>
  <si>
    <t>Пресс угольник радиаторный с хромированной латунной трубкой 20x15-300мм (40/1шт)</t>
  </si>
  <si>
    <t>746.73 руб.</t>
  </si>
  <si>
    <t>VER-001287</t>
  </si>
  <si>
    <t>VRKT161516</t>
  </si>
  <si>
    <t>Пресс тройник радиаторный с хромированной латунной трубкой 16x15x16-300мм (30/1шт)</t>
  </si>
  <si>
    <t>868.70 руб.</t>
  </si>
  <si>
    <t>VER-001288</t>
  </si>
  <si>
    <t>VRKT201520</t>
  </si>
  <si>
    <t>Пресс тройник радиаторный с хромированной латунной трубкой 20x15x20-300мм (25/1шт)</t>
  </si>
  <si>
    <t>904.40 руб.</t>
  </si>
  <si>
    <t>VLC-130002</t>
  </si>
  <si>
    <t>VTm.201.N.001604</t>
  </si>
  <si>
    <t>Соединитель пресс с переходом на  нар. р. 16х1/2"  (10 /170шт)</t>
  </si>
  <si>
    <t>194.00 руб.</t>
  </si>
  <si>
    <t>VLC-130003</t>
  </si>
  <si>
    <t>VTm.201.N.001605</t>
  </si>
  <si>
    <t>Соединитель пресс с переходом на  нар. р. 16х3/4"  (10 /130шт)</t>
  </si>
  <si>
    <t>290.00 руб.</t>
  </si>
  <si>
    <t>VLC-130004</t>
  </si>
  <si>
    <t>VTm.201.N.002004</t>
  </si>
  <si>
    <t>Соединитель пресс с переходом на  нар. р. 20х1/2"  (10 /120шт)</t>
  </si>
  <si>
    <t>308.00 руб.</t>
  </si>
  <si>
    <t>VLC-130005</t>
  </si>
  <si>
    <t>VTm.201.N.002005</t>
  </si>
  <si>
    <t>Соединитель пресс с переходом на  нар. р. 20х3/4"  (10 /110шт)</t>
  </si>
  <si>
    <t>287.00 руб.</t>
  </si>
  <si>
    <t>VLC-130006</t>
  </si>
  <si>
    <t>VTm.201.N.002605</t>
  </si>
  <si>
    <t>Соединитель пресс с переходом на  нар. р. 26х3/4"  (5 /80шт)</t>
  </si>
  <si>
    <t>496.00 руб.</t>
  </si>
  <si>
    <t>VLC-130007</t>
  </si>
  <si>
    <t>VTm.201.N.002606</t>
  </si>
  <si>
    <t>Соединитель пресс с переходом на  нар. р. 26х1"  (5 /70шт)</t>
  </si>
  <si>
    <t>532.00 руб.</t>
  </si>
  <si>
    <t>VLC-130008</t>
  </si>
  <si>
    <t>VTm.201.N.003206</t>
  </si>
  <si>
    <t>Соединитель пресс с переходом на  нар. р. 32х1"  (5 /50шт)</t>
  </si>
  <si>
    <t>770.00 руб.</t>
  </si>
  <si>
    <t>VLC-130009</t>
  </si>
  <si>
    <t>VTm.201.N.003207</t>
  </si>
  <si>
    <t>Соединитель пресс с переходом на  нар. р. 32х1 1/4"  (5 /45шт)</t>
  </si>
  <si>
    <t>982.00 руб.</t>
  </si>
  <si>
    <t>VLC-130010</t>
  </si>
  <si>
    <t>VTm.201.N.004006</t>
  </si>
  <si>
    <t>Соединитель пресс с переходом на  нар. р. 40х1"  (5 /35шт)</t>
  </si>
  <si>
    <t>1 047.00 руб.</t>
  </si>
  <si>
    <t>VLC-130011</t>
  </si>
  <si>
    <t>VTm.201.N.004007</t>
  </si>
  <si>
    <t>Соединитель пресс с переходом на  нар. р. 40х1 1/4" (5 /30шт)</t>
  </si>
  <si>
    <t>1 141.00 руб.</t>
  </si>
  <si>
    <t>VLC-130012</t>
  </si>
  <si>
    <t>VTm.202.N.001604</t>
  </si>
  <si>
    <t>Соединитель пресс с переходом на  вн. р. 16х1/2"  (10 /170шт)</t>
  </si>
  <si>
    <t>212.00 руб.</t>
  </si>
  <si>
    <t>VLC-130013</t>
  </si>
  <si>
    <t>VTm.202.N.001605</t>
  </si>
  <si>
    <t>Соединитель пресс с переходом на  вн. р. 16х3/4"  (10 /120шт)</t>
  </si>
  <si>
    <t>271.00 руб.</t>
  </si>
  <si>
    <t>VLC-130014</t>
  </si>
  <si>
    <t>VTm.202.N.002004</t>
  </si>
  <si>
    <t>Соединитель пресс с переходом на  вн. р. 20х1/2"  (10 /140шт)</t>
  </si>
  <si>
    <t>241.00 руб.</t>
  </si>
  <si>
    <t>VLC-130015</t>
  </si>
  <si>
    <t>VTm.202.N.002005</t>
  </si>
  <si>
    <t>Соединитель пресс с переходом на  вн. р. 20х3/4"  (10 /110шт)</t>
  </si>
  <si>
    <t>319.00 руб.</t>
  </si>
  <si>
    <t>VLC-130016</t>
  </si>
  <si>
    <t>VTm.202.N.002605</t>
  </si>
  <si>
    <t>Соединитель пресс с переходом на  вн. р. 26х3/4"  (5 /90шт)</t>
  </si>
  <si>
    <t>368.00 руб.</t>
  </si>
  <si>
    <t>VLC-130017</t>
  </si>
  <si>
    <t>VTm.202.N.002606</t>
  </si>
  <si>
    <t>Соединитель пресс с переходом на  вн. р. 26х1"  (5 /70шт)</t>
  </si>
  <si>
    <t>461.00 руб.</t>
  </si>
  <si>
    <t>VLC-130018</t>
  </si>
  <si>
    <t>VTm.202.N.003206</t>
  </si>
  <si>
    <t>Соединитель пресс с переходом на  вн. р. 32х1"  (5 /55шт)</t>
  </si>
  <si>
    <t>550.00 руб.</t>
  </si>
  <si>
    <t>VLC-130019</t>
  </si>
  <si>
    <t>VTm.202.N.003207</t>
  </si>
  <si>
    <t>Соединитель пресс с переходом на  вн. р. 32х1 1/4"   (5 /35шт)</t>
  </si>
  <si>
    <t>992.00 руб.</t>
  </si>
  <si>
    <t>VLC-130020</t>
  </si>
  <si>
    <t>VTm.203.N.001616</t>
  </si>
  <si>
    <t>Соединитель пресс 16  (10 /150шт)</t>
  </si>
  <si>
    <t>206.00 руб.</t>
  </si>
  <si>
    <t>VLC-130021</t>
  </si>
  <si>
    <t>VTm.203.N.002020</t>
  </si>
  <si>
    <t>Соединитель пресс 20  (10 /110шт)</t>
  </si>
  <si>
    <t>288.00 руб.</t>
  </si>
  <si>
    <t>VLC-130022</t>
  </si>
  <si>
    <t>VTm.203.N.002016</t>
  </si>
  <si>
    <t>Соединитель пресс 20х16  (10 /120шт)</t>
  </si>
  <si>
    <t>285.00 руб.</t>
  </si>
  <si>
    <t>VLC-130023</t>
  </si>
  <si>
    <t>VTm.203.N.002626</t>
  </si>
  <si>
    <t>Соединитель пресс 26  (5 /70шт)</t>
  </si>
  <si>
    <t>445.00 руб.</t>
  </si>
  <si>
    <t>VLC-130024</t>
  </si>
  <si>
    <t>VTm.203.N.002616</t>
  </si>
  <si>
    <t>Соединитель пресс 26х16  (5 /90шт)</t>
  </si>
  <si>
    <t>411.00 руб.</t>
  </si>
  <si>
    <t>VLC-130025</t>
  </si>
  <si>
    <t>VTm.203.N.002620</t>
  </si>
  <si>
    <t>Соединитель пресс 26х20  (5 /80шт)</t>
  </si>
  <si>
    <t>423.00 руб.</t>
  </si>
  <si>
    <t>VLC-130026</t>
  </si>
  <si>
    <t>VTm.203.N.003232</t>
  </si>
  <si>
    <t>Соединитель пресс 32  (5 /50шт)</t>
  </si>
  <si>
    <t>610.00 руб.</t>
  </si>
  <si>
    <t>VLC-130027</t>
  </si>
  <si>
    <t>VTm.203.N.003216</t>
  </si>
  <si>
    <t>Соединитель пресс 32х16  (5 /65шт)</t>
  </si>
  <si>
    <t>522.00 руб.</t>
  </si>
  <si>
    <t>VLC-130028</t>
  </si>
  <si>
    <t>VTm.203.N.003220</t>
  </si>
  <si>
    <t>Соединитель пресс 32х20  (5 /60шт)</t>
  </si>
  <si>
    <t>690.00 руб.</t>
  </si>
  <si>
    <t>VLC-130029</t>
  </si>
  <si>
    <t>VTm.203.N.003226</t>
  </si>
  <si>
    <t>Соединитель пресс 32х26  (5 /55шт)</t>
  </si>
  <si>
    <t>644.00 руб.</t>
  </si>
  <si>
    <t>VLC-130030</t>
  </si>
  <si>
    <t>VTm.203.N.004040</t>
  </si>
  <si>
    <t>Соединитель пресс 40  (5 /25шт)</t>
  </si>
  <si>
    <t>1 206.00 руб.</t>
  </si>
  <si>
    <t>VLC-130032</t>
  </si>
  <si>
    <t>VTm.222.N.001604</t>
  </si>
  <si>
    <t>Соединитель пресс с накидной гайкой 16х1/2" (10 /180шт)</t>
  </si>
  <si>
    <t>222.00 руб.</t>
  </si>
  <si>
    <t>VLC-130033</t>
  </si>
  <si>
    <t>VTm.222.N.002005</t>
  </si>
  <si>
    <t>Соединитель пресс с накидной гайкой 20х3/4"</t>
  </si>
  <si>
    <t>526.00 руб.</t>
  </si>
  <si>
    <t>VLC-130034</t>
  </si>
  <si>
    <t>VTm.222.N.002606</t>
  </si>
  <si>
    <t>Соединитель пресс с накидной гайкой 26х1"</t>
  </si>
  <si>
    <t>669.00 руб.</t>
  </si>
  <si>
    <t>VLC-130035</t>
  </si>
  <si>
    <t>VTm.222.N.003207</t>
  </si>
  <si>
    <t>Cоединитель пресс с накидной гайкой 32х1 1/4"  (5 /50шт)</t>
  </si>
  <si>
    <t>775.00 руб.</t>
  </si>
  <si>
    <t>VLC-130036</t>
  </si>
  <si>
    <t>VTm.224.N.001604</t>
  </si>
  <si>
    <t>Монтажная планка с водорозетками пресс 16х1/2"  (1 /18шт)</t>
  </si>
  <si>
    <t>1 512.00 руб.</t>
  </si>
  <si>
    <t>VLC-130037</t>
  </si>
  <si>
    <t>VTm.231.N.161616</t>
  </si>
  <si>
    <t>Тройник пресс  16  (5 /70шт)</t>
  </si>
  <si>
    <t>390.00 руб.</t>
  </si>
  <si>
    <t>VLC-130038</t>
  </si>
  <si>
    <t>VTm.233.I.161516</t>
  </si>
  <si>
    <t>Тройник пресс 16мм с переходом на обжим 15мм</t>
  </si>
  <si>
    <t>VLC-130039</t>
  </si>
  <si>
    <t>VTm.231.N.162016</t>
  </si>
  <si>
    <t>Тройник пресс 16х20х16  (5 /55шт)</t>
  </si>
  <si>
    <t>645.00 руб.</t>
  </si>
  <si>
    <t>VLC-130040</t>
  </si>
  <si>
    <t>VTm.231.N.202020</t>
  </si>
  <si>
    <t>Тройник пресс 20  (5 /45шт)</t>
  </si>
  <si>
    <t>568.00 руб.</t>
  </si>
  <si>
    <t>VLC-130041</t>
  </si>
  <si>
    <t>VTm.233.I.201516</t>
  </si>
  <si>
    <t>Тройник пресс 20x16мм с переходом на обжим 15мм  (5 /60шт)</t>
  </si>
  <si>
    <t>641.00 руб.</t>
  </si>
  <si>
    <t>VLC-130042</t>
  </si>
  <si>
    <t>VTm.233.I.201520</t>
  </si>
  <si>
    <t>Тройник пресс 20мм с переходом на обжим 15мм</t>
  </si>
  <si>
    <t>684.00 руб.</t>
  </si>
  <si>
    <t>VLC-130043</t>
  </si>
  <si>
    <t>VTm.231.N.201616</t>
  </si>
  <si>
    <t>Тройник пресс 20х16х16  (5 /55шт)</t>
  </si>
  <si>
    <t>569.00 руб.</t>
  </si>
  <si>
    <t>VLC-130044</t>
  </si>
  <si>
    <t>VTm.231.N.201620</t>
  </si>
  <si>
    <t>Тройник пресс 20х16х20  (5 /50шт)</t>
  </si>
  <si>
    <t>588.00 руб.</t>
  </si>
  <si>
    <t>VLC-130045</t>
  </si>
  <si>
    <t>VTm.231.N.202016</t>
  </si>
  <si>
    <t>Тройник пресс 20х20х16  (5 /50шт)</t>
  </si>
  <si>
    <t>VLC-130046</t>
  </si>
  <si>
    <t>VTm.231.N.202620</t>
  </si>
  <si>
    <t>Тройник пресс 20х26х20  (5 /35шт)</t>
  </si>
  <si>
    <t>1 018.00 руб.</t>
  </si>
  <si>
    <t>VLC-130047</t>
  </si>
  <si>
    <t>VTm.231.N.262626</t>
  </si>
  <si>
    <t>Тройник пресс 26  (5 /25шт)</t>
  </si>
  <si>
    <t>919.00 руб.</t>
  </si>
  <si>
    <t>VLC-130048</t>
  </si>
  <si>
    <t>VTm.231.N.261620</t>
  </si>
  <si>
    <t>Тройник пресс 26х16х20  (5 /40шт)</t>
  </si>
  <si>
    <t>927.00 руб.</t>
  </si>
  <si>
    <t>VLC-130049</t>
  </si>
  <si>
    <t>VTm.231.N.261626</t>
  </si>
  <si>
    <t>Тройник пресс 26х16х26  (5 /35шт)</t>
  </si>
  <si>
    <t>907.00 руб.</t>
  </si>
  <si>
    <t>VLC-130050</t>
  </si>
  <si>
    <t>VTm.231.N.262016</t>
  </si>
  <si>
    <t>Тройник пресс 26х20х16  (5 /40шт)</t>
  </si>
  <si>
    <t>976.00 руб.</t>
  </si>
  <si>
    <t>VLC-130051</t>
  </si>
  <si>
    <t>VTm.231.N.262020</t>
  </si>
  <si>
    <t>Тройник пресс 26х20х20  (5 /40шт)</t>
  </si>
  <si>
    <t>1 022.00 руб.</t>
  </si>
  <si>
    <t>VLC-130052</t>
  </si>
  <si>
    <t>VTm.231.N.262026</t>
  </si>
  <si>
    <t>Тройник пресс 26х20х26  (5 /30шт)</t>
  </si>
  <si>
    <t>867.00 руб.</t>
  </si>
  <si>
    <t>VLC-130053</t>
  </si>
  <si>
    <t>VTm.231.N.262620</t>
  </si>
  <si>
    <t>Тройник пресс 26х26х20  (5 /35шт)</t>
  </si>
  <si>
    <t>1 065.00 руб.</t>
  </si>
  <si>
    <t>VLC-130054</t>
  </si>
  <si>
    <t>VTm.231.N.263226</t>
  </si>
  <si>
    <t>Тройник пресс 26х32х26  (5 /20шт)</t>
  </si>
  <si>
    <t>1 564.00 руб.</t>
  </si>
  <si>
    <t>VLC-130055</t>
  </si>
  <si>
    <t>VTm.231.N.323232</t>
  </si>
  <si>
    <t>Тройник пресс 32  (5 /20шт)</t>
  </si>
  <si>
    <t>1 570.00 руб.</t>
  </si>
  <si>
    <t>VLC-130056</t>
  </si>
  <si>
    <t>VTm.231.N.321632</t>
  </si>
  <si>
    <t>Тройник пресс 32х16х32  (5 /20шт)</t>
  </si>
  <si>
    <t>1 548.00 руб.</t>
  </si>
  <si>
    <t>VLC-130057</t>
  </si>
  <si>
    <t>VTm.231.N.322032</t>
  </si>
  <si>
    <t>Тройник пресс 32х20х32  (5 /20шт)</t>
  </si>
  <si>
    <t>1 532.00 руб.</t>
  </si>
  <si>
    <t>VLC-130058</t>
  </si>
  <si>
    <t>VTm.231.N.322632</t>
  </si>
  <si>
    <t>Тройник пресс 32х26х32  (5 /20шт)</t>
  </si>
  <si>
    <t>1 560.00 руб.</t>
  </si>
  <si>
    <t>VLC-130059</t>
  </si>
  <si>
    <t>VTm.231.N.322026</t>
  </si>
  <si>
    <t>Тройник пресс 32х20х26  (5 /25шт)</t>
  </si>
  <si>
    <t>1 497.00 руб.</t>
  </si>
  <si>
    <t>VLC-130060</t>
  </si>
  <si>
    <t>VTm.231.N.322626</t>
  </si>
  <si>
    <t>Тройник пресс 32х26х26  (5 /25шт)</t>
  </si>
  <si>
    <t>1 458.00 руб.</t>
  </si>
  <si>
    <t>VLC-130061</t>
  </si>
  <si>
    <t>VTm.231.N.323220</t>
  </si>
  <si>
    <t>Тройник пресс 32х32х20  (5 /20шт)</t>
  </si>
  <si>
    <t>1 414.00 руб.</t>
  </si>
  <si>
    <t>VLC-130062</t>
  </si>
  <si>
    <t>VTm.231.N.323226</t>
  </si>
  <si>
    <t>Тройник пресс 32х32х26  (5 /20шт)</t>
  </si>
  <si>
    <t>1 584.00 руб.</t>
  </si>
  <si>
    <t>VLC-130063</t>
  </si>
  <si>
    <t>VTm.232.N.160416</t>
  </si>
  <si>
    <t>Тройник пресс с переходом на вн. р. 16х1/2"х16 (10 /80шт)</t>
  </si>
  <si>
    <t>404.00 руб.</t>
  </si>
  <si>
    <t>VLC-130064</t>
  </si>
  <si>
    <t>VTm.232.N.200420</t>
  </si>
  <si>
    <t>Тройник пресс с переходом на вн. р. 20х1/2"х20  (10 /60шт)</t>
  </si>
  <si>
    <t>558.00 руб.</t>
  </si>
  <si>
    <t>VLC-130065</t>
  </si>
  <si>
    <t>VTm.232.N.200520</t>
  </si>
  <si>
    <t>Тройник пресс с переходом на вн. р. 20х3/4"х20  (10 /50шт)</t>
  </si>
  <si>
    <t>802.00 руб.</t>
  </si>
  <si>
    <t>VLC-130066</t>
  </si>
  <si>
    <t>VTm.232.N.260426</t>
  </si>
  <si>
    <t>Тройник пресс с переходом на вн. р. 26х1/2"х26  (5 /35шт)</t>
  </si>
  <si>
    <t>939.00 руб.</t>
  </si>
  <si>
    <t>VLC-130067</t>
  </si>
  <si>
    <t>VTm.232.N.260526</t>
  </si>
  <si>
    <t>Тройник пресс с переходом на вн. р. 26х3/4"х26  (5 /35шт)</t>
  </si>
  <si>
    <t>1 119.00 руб.</t>
  </si>
  <si>
    <t>VLC-130068</t>
  </si>
  <si>
    <t>VTm.232.N.260626</t>
  </si>
  <si>
    <t>Тройник пресс с переходом на вн. р. 26х1"х26  (5 /30шт)</t>
  </si>
  <si>
    <t>1 199.00 руб.</t>
  </si>
  <si>
    <t>VLC-130069</t>
  </si>
  <si>
    <t>VTm.232.N.320532</t>
  </si>
  <si>
    <t>Тройник пресс с переходом на вн. р. 32х3/4"х32 (5 /30шт)</t>
  </si>
  <si>
    <t>1 319.00 руб.</t>
  </si>
  <si>
    <t>VLC-130070</t>
  </si>
  <si>
    <t>VTm.232.N.320632</t>
  </si>
  <si>
    <t>Тройник пресс с переходом на вн. р. 32х1"х32  (5 /20шт)</t>
  </si>
  <si>
    <t>1 424.00 руб.</t>
  </si>
  <si>
    <t>VLC-130071</t>
  </si>
  <si>
    <t>VTm.232.N.320732</t>
  </si>
  <si>
    <t>Тройник пресс с переходом на вн. р. 32х1 1/4"х32  (5 /25шт)</t>
  </si>
  <si>
    <t>2 075.00 руб.</t>
  </si>
  <si>
    <t>VLC-130072</t>
  </si>
  <si>
    <t>VTm.232.N.400640</t>
  </si>
  <si>
    <t>Тройник пресс с переходом на вн. р. 40х1"х40  (5 /10шт)</t>
  </si>
  <si>
    <t>2 562.00 руб.</t>
  </si>
  <si>
    <t>VLC-130073</t>
  </si>
  <si>
    <t>VTm.233.N.160416</t>
  </si>
  <si>
    <t>Тройник пресс с переходом на нар. р. 16х1/2"х16 (10 /80шт)</t>
  </si>
  <si>
    <t>349.00 руб.</t>
  </si>
  <si>
    <t>VLC-130074</t>
  </si>
  <si>
    <t>VTm.233.N.200420</t>
  </si>
  <si>
    <t>Тройник пресс с переходом на нар. р. 20х1/2"х20  (10 /60шт)</t>
  </si>
  <si>
    <t>546.00 руб.</t>
  </si>
  <si>
    <t>VLC-130075</t>
  </si>
  <si>
    <t>VTm.233.N.200520</t>
  </si>
  <si>
    <t>Тройник пресс с переходом на нар. р. 20х3/4"х20  (10 /50шт)</t>
  </si>
  <si>
    <t>627.00 руб.</t>
  </si>
  <si>
    <t>VLC-130076</t>
  </si>
  <si>
    <t>VTm.233.N.260426</t>
  </si>
  <si>
    <t>Тройник пресс с переходом на нар. р. 26х1/2"х26  (5 /35шт)</t>
  </si>
  <si>
    <t>863.00 руб.</t>
  </si>
  <si>
    <t>VLC-130077</t>
  </si>
  <si>
    <t>VTm.233.N.260526</t>
  </si>
  <si>
    <t>Тройник пресс с переходом на нар. р. 26х3/4"х26  (5 /35шт)</t>
  </si>
  <si>
    <t>825.00 руб.</t>
  </si>
  <si>
    <t>VLC-130078</t>
  </si>
  <si>
    <t>VTm.233.N.260626</t>
  </si>
  <si>
    <t>Тройник пресс с переходом на нар. р. 26х1"х26 (5 /30шт)</t>
  </si>
  <si>
    <t>1 050.00 руб.</t>
  </si>
  <si>
    <t>VLC-130079</t>
  </si>
  <si>
    <t>VTm.233.N.320532</t>
  </si>
  <si>
    <t>Тройник пресс с переходом на нар. р. 32х3/4"х32  (5 /25шт)</t>
  </si>
  <si>
    <t>1 263.00 руб.</t>
  </si>
  <si>
    <t>VLC-130080</t>
  </si>
  <si>
    <t>VTm.233.N.320632</t>
  </si>
  <si>
    <t>Тройник пресс с переходом на нар. р. 32х1"х32  (5 /20шт)</t>
  </si>
  <si>
    <t>1 440.00 руб.</t>
  </si>
  <si>
    <t>VLC-130081</t>
  </si>
  <si>
    <t>VTm.263.N.002020</t>
  </si>
  <si>
    <t>Соединитель пресс разъемный прямой 20  (10 /70шт)</t>
  </si>
  <si>
    <t>600.00 руб.</t>
  </si>
  <si>
    <t>VLC-130082</t>
  </si>
  <si>
    <t>VTm.263.N.002626</t>
  </si>
  <si>
    <t>Соединитель пресс разъемный прямой 26  (5 /75шт)</t>
  </si>
  <si>
    <t>VLC-130083</t>
  </si>
  <si>
    <t>VTm.263.N.003232</t>
  </si>
  <si>
    <t>Соединитель пресс разъемный прямой 32  (5 /40шт)</t>
  </si>
  <si>
    <t>1 536.00 руб.</t>
  </si>
  <si>
    <t>VLC-130084</t>
  </si>
  <si>
    <t>VTm.234.N.160416</t>
  </si>
  <si>
    <t>Водорозетка пресс проходная 16х1/2"  (10 /30шт)</t>
  </si>
  <si>
    <t>VLC-130085</t>
  </si>
  <si>
    <t>VTm.234.N.200420</t>
  </si>
  <si>
    <t>Водорозетка пресс проходная 20х1/2"  (10 /30шт)</t>
  </si>
  <si>
    <t>878.00 руб.</t>
  </si>
  <si>
    <t>VLC-130086</t>
  </si>
  <si>
    <t>VTm.241.N.161616</t>
  </si>
  <si>
    <t>Крестовина пресс 16х16х16х16  (5 /40шт)</t>
  </si>
  <si>
    <t>634.00 руб.</t>
  </si>
  <si>
    <t>VLC-130087</t>
  </si>
  <si>
    <t>VTm.241.N.202020</t>
  </si>
  <si>
    <t>Крестовина пресс 20х20х20х20  (5 /25шт)</t>
  </si>
  <si>
    <t>1 259.00 руб.</t>
  </si>
  <si>
    <t>VLC-130088</t>
  </si>
  <si>
    <t>VTm.241.N.201620</t>
  </si>
  <si>
    <t>Крестовина пресс 20х16х20х16  (5 /35шт)</t>
  </si>
  <si>
    <t>956.00 руб.</t>
  </si>
  <si>
    <t>VLC-130089</t>
  </si>
  <si>
    <t>VTm.251.N.001616</t>
  </si>
  <si>
    <t>Угольник пресс 16  (10 /120шт)</t>
  </si>
  <si>
    <t>281.00 руб.</t>
  </si>
  <si>
    <t>VLC-130090</t>
  </si>
  <si>
    <t>VTm.253.I.001615</t>
  </si>
  <si>
    <t>Угольник пресс 16мм с переходом на обжим 15мм</t>
  </si>
  <si>
    <t>374.00 руб.</t>
  </si>
  <si>
    <t>VLC-130091</t>
  </si>
  <si>
    <t>VTm.251.N.002020</t>
  </si>
  <si>
    <t>Угольник пресс 20  (10 /90шт)</t>
  </si>
  <si>
    <t>408.00 руб.</t>
  </si>
  <si>
    <t>VLC-130092</t>
  </si>
  <si>
    <t>VTm.253.I.002015</t>
  </si>
  <si>
    <t>Угольник пресс 20мм с переходом на обжим 15мм  (10 /90шт)</t>
  </si>
  <si>
    <t>478.00 руб.</t>
  </si>
  <si>
    <t>VLC-130093</t>
  </si>
  <si>
    <t>VTm.251.N.002626</t>
  </si>
  <si>
    <t>Угольник пресс 26  (5 /45шт)</t>
  </si>
  <si>
    <t>VLC-130094</t>
  </si>
  <si>
    <t>VTm.251.N.003232</t>
  </si>
  <si>
    <t>Угольник пресс 32 (5 /30шт)</t>
  </si>
  <si>
    <t>1 075.00 руб.</t>
  </si>
  <si>
    <t>VLC-130095</t>
  </si>
  <si>
    <t>VTm.251.N.004040</t>
  </si>
  <si>
    <t>Угольник пресс 40  (5 /15шт)</t>
  </si>
  <si>
    <t>1 931.00 руб.</t>
  </si>
  <si>
    <t>VLC-130096</t>
  </si>
  <si>
    <t>VTm.252.N.001604</t>
  </si>
  <si>
    <t>Угольник пресс с переходом на вн. р. 16х1/2"  (10 /120шт)</t>
  </si>
  <si>
    <t>283.00 руб.</t>
  </si>
  <si>
    <t>VLC-130097</t>
  </si>
  <si>
    <t>VTm.252.N.001605</t>
  </si>
  <si>
    <t>Угольник пресс с переходом на вн. р. 16х3/4"  (10 /90шт)</t>
  </si>
  <si>
    <t>440.00 руб.</t>
  </si>
  <si>
    <t>VLC-130098</t>
  </si>
  <si>
    <t>VTm.252.N.002004</t>
  </si>
  <si>
    <t>Угольник пресс с переходом на вн. р. 20х1/2"  (10 /90шт)</t>
  </si>
  <si>
    <t>389.00 руб.</t>
  </si>
  <si>
    <t>VLC-130099</t>
  </si>
  <si>
    <t>VTm.252.N.002005</t>
  </si>
  <si>
    <t>Угольник пресс с переходом на вн. р. 20х3/4"  (10 /80шт)  (10 /80шт)</t>
  </si>
  <si>
    <t>486.00 руб.</t>
  </si>
  <si>
    <t>VLC-130100</t>
  </si>
  <si>
    <t>VTm.252.N.002605</t>
  </si>
  <si>
    <t>Угольник пресс с переходом на вн. р. 26х3/4"  (5 /60шт)</t>
  </si>
  <si>
    <t>VLC-130101</t>
  </si>
  <si>
    <t>VTm.252.N.002606</t>
  </si>
  <si>
    <t>Угольник пресс с переходом на вн. р. 26х1"  (5 /45шт)</t>
  </si>
  <si>
    <t>761.00 руб.</t>
  </si>
  <si>
    <t>VLC-130102</t>
  </si>
  <si>
    <t>VTm.252.N.003206</t>
  </si>
  <si>
    <t>Угольник пресс с переходом на вн. р. 32х1"  (5 /40шт)</t>
  </si>
  <si>
    <t>1 048.00 руб.</t>
  </si>
  <si>
    <t>VLC-130103</t>
  </si>
  <si>
    <t>VTm.253.N.001604</t>
  </si>
  <si>
    <t>Угольник пресс с переходом на нар. р. 16х1/2"  (10 /150шт)</t>
  </si>
  <si>
    <t>255.00 руб.</t>
  </si>
  <si>
    <t>VLC-130104</t>
  </si>
  <si>
    <t>VTm.253.N.001605</t>
  </si>
  <si>
    <t>Угольник пресс с переходом на нар. р. 16х3/4"  (10 /120шт)</t>
  </si>
  <si>
    <t>420.00 руб.</t>
  </si>
  <si>
    <t>VLC-130105</t>
  </si>
  <si>
    <t>VTm.253.N.002004</t>
  </si>
  <si>
    <t>Угольник пресс с переходом на нар. р. 20х1/2"  (10 /100шт)</t>
  </si>
  <si>
    <t>366.00 руб.</t>
  </si>
  <si>
    <t>VLC-130106</t>
  </si>
  <si>
    <t>VTm.253.N.002005</t>
  </si>
  <si>
    <t>Угольник пресс с переходом на нар. р. 20х3/4"  (10 /90шт)</t>
  </si>
  <si>
    <t>450.00 руб.</t>
  </si>
  <si>
    <t>VLC-130107</t>
  </si>
  <si>
    <t>VTm.253.N.002605</t>
  </si>
  <si>
    <t>Угольник пресс с переходом на нар. р. 26х3/4"   (5 /60шт)</t>
  </si>
  <si>
    <t>577.00 руб.</t>
  </si>
  <si>
    <t>VLC-130108</t>
  </si>
  <si>
    <t>VTm.253.N.002606</t>
  </si>
  <si>
    <t>Угольник пресс с переходом на нар. р. 26х1"  (5 /50шт)</t>
  </si>
  <si>
    <t>723.00 руб.</t>
  </si>
  <si>
    <t>VLC-130109</t>
  </si>
  <si>
    <t>VTm.253.N.003206</t>
  </si>
  <si>
    <t>Угольник пресс с переходом на нар. р. 32х1"  (5 /35шт)</t>
  </si>
  <si>
    <t>1 147.00 руб.</t>
  </si>
  <si>
    <t>VLC-130110</t>
  </si>
  <si>
    <t>VTm.254.N.001604</t>
  </si>
  <si>
    <t>Водорозетка пресс 16х1/2" (10 /80шт)  (10 /80шт)</t>
  </si>
  <si>
    <t>410.00 руб.</t>
  </si>
  <si>
    <t>VLC-130111</t>
  </si>
  <si>
    <t>VTm.254.N.002004</t>
  </si>
  <si>
    <t>Водорозетка пресс 20х1/2"  (10 /50шт)</t>
  </si>
  <si>
    <t>580.00 руб.</t>
  </si>
  <si>
    <t>VLC-130112</t>
  </si>
  <si>
    <t>VTm.254.N.002005</t>
  </si>
  <si>
    <t>Водорозетка пресс 20х3/4"  (10 /40шт)</t>
  </si>
  <si>
    <t>869.00 руб.</t>
  </si>
  <si>
    <t>VLC-130113</t>
  </si>
  <si>
    <t>VTm.254.N.002605</t>
  </si>
  <si>
    <t>Водорозетка пресс 26х3/4"  (5 /30шт)</t>
  </si>
  <si>
    <t>944.00 руб.</t>
  </si>
  <si>
    <t>VLC-130114</t>
  </si>
  <si>
    <t>VTm.254H.N.001604</t>
  </si>
  <si>
    <t>Водорозетка пресс 16х1/2" (удлиненная)  (10 /60шт)</t>
  </si>
  <si>
    <t>521.00 руб.</t>
  </si>
  <si>
    <t>VLC-130115</t>
  </si>
  <si>
    <t>VTm.255.N.001604</t>
  </si>
  <si>
    <t>Водорозетка пресс 16х1/2" нар.  (10 /80шт)</t>
  </si>
  <si>
    <t>484.00 руб.</t>
  </si>
  <si>
    <t>VLC-130116</t>
  </si>
  <si>
    <t>VTm.281.PN.001615</t>
  </si>
  <si>
    <t>Угольник радиаторный пресс с латунной хром. трубкой 15 мм, 16х15 (300 мм. короткий)  (1 /90шт)</t>
  </si>
  <si>
    <t>898.00 руб.</t>
  </si>
  <si>
    <t>VLC-130117</t>
  </si>
  <si>
    <t>VTm.281.PHN.001615</t>
  </si>
  <si>
    <t>Угольник радиаторный пресс с латунной хром. трубкой 15 мм, 16х15 (700 мм. длинный)  (1 /45шт)</t>
  </si>
  <si>
    <t>1 761.00 руб.</t>
  </si>
  <si>
    <t>VLC-130118</t>
  </si>
  <si>
    <t>VTm.281.LN.001615</t>
  </si>
  <si>
    <t>Угольник радиаторный пресс с латунной хром. трубкой 15 мм, 16х15х300 (левый)</t>
  </si>
  <si>
    <t>874.00 руб.</t>
  </si>
  <si>
    <t>VLC-130119</t>
  </si>
  <si>
    <t>VTm.281.RN.001615</t>
  </si>
  <si>
    <t>Угольник радиаторный пресс с латунной хром. трубкой 15 мм, 16х15х300 (правый)  (1 /90шт)</t>
  </si>
  <si>
    <t>903.00 руб.</t>
  </si>
  <si>
    <t>VLC-130120</t>
  </si>
  <si>
    <t>VTm.281.PN.002015</t>
  </si>
  <si>
    <t>Угольник радиаторный пресс с латунной хром. трубкой 15 мм, 20х15 (300 мм. короткий)   (1 /90шт)</t>
  </si>
  <si>
    <t>1 036.00 руб.</t>
  </si>
  <si>
    <t>VLC-130121</t>
  </si>
  <si>
    <t>VTm.281.PHN.002015</t>
  </si>
  <si>
    <t>Угольник радиаторный пресс с латунной хром. трубкой 15 мм, 20х15 (700 мм. длинный)  (1 /40шт)</t>
  </si>
  <si>
    <t>2 022.00 руб.</t>
  </si>
  <si>
    <t>VLC-130122</t>
  </si>
  <si>
    <t>VTm.281.LN.002015</t>
  </si>
  <si>
    <t>Угольник радиаторный пресс с латунной хром. трубкой 15 мм, 20х15х300 (левый)  (1 /90шт)</t>
  </si>
  <si>
    <t>1 093.00 руб.</t>
  </si>
  <si>
    <t>VLC-130123</t>
  </si>
  <si>
    <t>VTm.281.RN.002015</t>
  </si>
  <si>
    <t>Угольник радиаторный пресс с латунной хром. трубкой 15 мм, 20х15х300 (правый)  (1 /90шт)</t>
  </si>
  <si>
    <t>1 035.00 руб.</t>
  </si>
  <si>
    <t>VLC-130124</t>
  </si>
  <si>
    <t>VTm.282.N.161516</t>
  </si>
  <si>
    <t>Тройник радиаторный пресс с латунной хром. трубкой 15 мм, 16х15х16 (300 мм. короткий)  (1 /70шт)</t>
  </si>
  <si>
    <t>1 096.00 руб.</t>
  </si>
  <si>
    <t>VLC-130125</t>
  </si>
  <si>
    <t>VTm.282.HN.161516</t>
  </si>
  <si>
    <t>Тройник радиаторный пресс с латунной хром. трубкой 15 мм, 16х15х16 (700 мм. длинный)  (1 /35шт)</t>
  </si>
  <si>
    <t>1 538.00 руб.</t>
  </si>
  <si>
    <t>VLC-130126</t>
  </si>
  <si>
    <t>VTm.282.LN.201516</t>
  </si>
  <si>
    <t>Тройник радиаторный пресс с латунной хром. трубкой 15 мм, 20х15х16  (300 мм. левый короткий)  (1 /65</t>
  </si>
  <si>
    <t>1 186.00 руб.</t>
  </si>
  <si>
    <t>VLC-130127</t>
  </si>
  <si>
    <t>VTm.282.RN.201516</t>
  </si>
  <si>
    <t>Тройник радиаторный пресс с латунной хром. трубкой 15 мм, 20х15х16 (300 мм. короткий)  (1 /65шт)</t>
  </si>
  <si>
    <t>VLC-130128</t>
  </si>
  <si>
    <t>VTm.282.LHN.201516</t>
  </si>
  <si>
    <t>Тройник радиаторный пресс с латунной хром. трубкой 15 мм, 20х15х16  (700 мм. левый длинный)  (1 /30ш</t>
  </si>
  <si>
    <t>1 617.00 руб.</t>
  </si>
  <si>
    <t>VLC-130129</t>
  </si>
  <si>
    <t>VTm.282.RHN.201516</t>
  </si>
  <si>
    <t>Тройник радиаторный пресс с латунной хром. трубкой 15 мм, 20х15х16  (700 мм. правый длинный)  (1 /30</t>
  </si>
  <si>
    <t>1 676.00 руб.</t>
  </si>
  <si>
    <t>VLC-130130</t>
  </si>
  <si>
    <t>VTm.282.N.201520</t>
  </si>
  <si>
    <t>Тройник радиаторный пресс с латунной хром. трубкой 15 мм, 20х15х20 (300 мм. короткий)  (1 /60шт)</t>
  </si>
  <si>
    <t>1 300.00 руб.</t>
  </si>
  <si>
    <t>VLC-130131</t>
  </si>
  <si>
    <t>VTm.282.HN.201520</t>
  </si>
  <si>
    <t>Тройник радиаторный пресс с латунной хром. трубкой 15 мм, 20х15х20 (700 мм. длинный)  (1 /30шт)</t>
  </si>
  <si>
    <t>1 861.00 руб.</t>
  </si>
  <si>
    <t>VLC-130132</t>
  </si>
  <si>
    <t>VTm.290.N.000016</t>
  </si>
  <si>
    <t>Гильза для пресс-фитинга 16  (100 /1500шт)</t>
  </si>
  <si>
    <t>50.00 руб.</t>
  </si>
  <si>
    <t>VLC-130133</t>
  </si>
  <si>
    <t>VTm.290.N.000020</t>
  </si>
  <si>
    <t>Гильза для пресс-фитинга 20  (100 /1000шт)</t>
  </si>
  <si>
    <t>58.00 руб.</t>
  </si>
  <si>
    <t>VLC-130134</t>
  </si>
  <si>
    <t>VTm.290.N.000026</t>
  </si>
  <si>
    <t>Гильза для пресс-фитинга 26  (50 /600шт)</t>
  </si>
  <si>
    <t>73.00 руб.</t>
  </si>
  <si>
    <t>VLC-130135</t>
  </si>
  <si>
    <t>VTm.290.N.000032</t>
  </si>
  <si>
    <t>Гильза для пресс-фитинга 32  (50 /450шт)</t>
  </si>
  <si>
    <t>110.00 руб.</t>
  </si>
  <si>
    <t>VLC-999075</t>
  </si>
  <si>
    <t>VTm.222.N.002004</t>
  </si>
  <si>
    <t>Соединитель пресс с накидной гайкой 20х1/2"</t>
  </si>
  <si>
    <t>356.00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</si>
</sst>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99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SUM(L2:L199)</f>
        <v>0</v>
      </c>
    </row>
    <row r="2" spans="1:12">
      <c r="A2" s="1"/>
      <c r="B2" s="1">
        <v>824719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K2*138.34</f>
        <v>0</v>
      </c>
    </row>
    <row r="3" spans="1:12">
      <c r="A3" s="1"/>
      <c r="B3" s="1">
        <v>824720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K3*154.70</f>
        <v>0</v>
      </c>
    </row>
    <row r="4" spans="1:12">
      <c r="A4" s="1"/>
      <c r="B4" s="1">
        <v>824721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K4*159.16</f>
        <v>0</v>
      </c>
    </row>
    <row r="5" spans="1:12">
      <c r="A5" s="1"/>
      <c r="B5" s="1">
        <v>824722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K5*208.25</f>
        <v>0</v>
      </c>
    </row>
    <row r="6" spans="1:12">
      <c r="A6" s="1"/>
      <c r="B6" s="1">
        <v>824723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K6*0.00</f>
        <v>0</v>
      </c>
    </row>
    <row r="7" spans="1:12">
      <c r="A7" s="1"/>
      <c r="B7" s="1">
        <v>824724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K7*303.45</f>
        <v>0</v>
      </c>
    </row>
    <row r="8" spans="1:12">
      <c r="A8" s="1"/>
      <c r="B8" s="1">
        <v>824725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K8*142.80</f>
        <v>0</v>
      </c>
    </row>
    <row r="9" spans="1:12">
      <c r="A9" s="1"/>
      <c r="B9" s="1">
        <v>824726</v>
      </c>
      <c r="C9" s="1" t="s">
        <v>41</v>
      </c>
      <c r="D9" s="1" t="s">
        <v>42</v>
      </c>
      <c r="E9" s="3" t="s">
        <v>43</v>
      </c>
      <c r="F9" s="1" t="s">
        <v>44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K9*162.14</f>
        <v>0</v>
      </c>
    </row>
    <row r="10" spans="1:12">
      <c r="A10" s="1"/>
      <c r="B10" s="1">
        <v>824727</v>
      </c>
      <c r="C10" s="1" t="s">
        <v>45</v>
      </c>
      <c r="D10" s="1" t="s">
        <v>46</v>
      </c>
      <c r="E10" s="3" t="s">
        <v>47</v>
      </c>
      <c r="F10" s="1" t="s">
        <v>48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K10*215.69</f>
        <v>0</v>
      </c>
    </row>
    <row r="11" spans="1:12">
      <c r="A11" s="1"/>
      <c r="B11" s="1">
        <v>824728</v>
      </c>
      <c r="C11" s="1" t="s">
        <v>49</v>
      </c>
      <c r="D11" s="1" t="s">
        <v>50</v>
      </c>
      <c r="E11" s="3" t="s">
        <v>51</v>
      </c>
      <c r="F11" s="1" t="s">
        <v>52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K11*209.74</f>
        <v>0</v>
      </c>
    </row>
    <row r="12" spans="1:12">
      <c r="A12" s="1"/>
      <c r="B12" s="1">
        <v>824729</v>
      </c>
      <c r="C12" s="1" t="s">
        <v>53</v>
      </c>
      <c r="D12" s="1" t="s">
        <v>54</v>
      </c>
      <c r="E12" s="3" t="s">
        <v>55</v>
      </c>
      <c r="F12" s="1" t="s">
        <v>56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K12*319.81</f>
        <v>0</v>
      </c>
    </row>
    <row r="13" spans="1:12">
      <c r="A13" s="1"/>
      <c r="B13" s="1">
        <v>824730</v>
      </c>
      <c r="C13" s="1" t="s">
        <v>57</v>
      </c>
      <c r="D13" s="1" t="s">
        <v>58</v>
      </c>
      <c r="E13" s="3" t="s">
        <v>59</v>
      </c>
      <c r="F13" s="1" t="s">
        <v>60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K13*343.61</f>
        <v>0</v>
      </c>
    </row>
    <row r="14" spans="1:12">
      <c r="A14" s="1"/>
      <c r="B14" s="1">
        <v>824731</v>
      </c>
      <c r="C14" s="1" t="s">
        <v>61</v>
      </c>
      <c r="D14" s="1" t="s">
        <v>62</v>
      </c>
      <c r="E14" s="3" t="s">
        <v>63</v>
      </c>
      <c r="F14" s="1" t="s">
        <v>14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K14*138.34</f>
        <v>0</v>
      </c>
    </row>
    <row r="15" spans="1:12">
      <c r="A15" s="1"/>
      <c r="B15" s="1">
        <v>824732</v>
      </c>
      <c r="C15" s="1" t="s">
        <v>64</v>
      </c>
      <c r="D15" s="1" t="s">
        <v>65</v>
      </c>
      <c r="E15" s="3" t="s">
        <v>66</v>
      </c>
      <c r="F15" s="1" t="s">
        <v>67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K15*197.84</f>
        <v>0</v>
      </c>
    </row>
    <row r="16" spans="1:12">
      <c r="A16" s="1"/>
      <c r="B16" s="1">
        <v>824733</v>
      </c>
      <c r="C16" s="1" t="s">
        <v>68</v>
      </c>
      <c r="D16" s="1" t="s">
        <v>69</v>
      </c>
      <c r="E16" s="3" t="s">
        <v>70</v>
      </c>
      <c r="F16" s="1" t="s">
        <v>71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K16*279.65</f>
        <v>0</v>
      </c>
    </row>
    <row r="17" spans="1:12">
      <c r="A17" s="1"/>
      <c r="B17" s="1">
        <v>824734</v>
      </c>
      <c r="C17" s="1" t="s">
        <v>72</v>
      </c>
      <c r="D17" s="1" t="s">
        <v>73</v>
      </c>
      <c r="E17" s="3" t="s">
        <v>74</v>
      </c>
      <c r="F17" s="1" t="s">
        <v>75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K17*172.55</f>
        <v>0</v>
      </c>
    </row>
    <row r="18" spans="1:12">
      <c r="A18" s="1"/>
      <c r="B18" s="1">
        <v>824735</v>
      </c>
      <c r="C18" s="1" t="s">
        <v>76</v>
      </c>
      <c r="D18" s="1" t="s">
        <v>77</v>
      </c>
      <c r="E18" s="3" t="s">
        <v>78</v>
      </c>
      <c r="F18" s="1" t="s">
        <v>79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K18*211.23</f>
        <v>0</v>
      </c>
    </row>
    <row r="19" spans="1:12">
      <c r="A19" s="1"/>
      <c r="B19" s="1">
        <v>824736</v>
      </c>
      <c r="C19" s="1" t="s">
        <v>80</v>
      </c>
      <c r="D19" s="1" t="s">
        <v>81</v>
      </c>
      <c r="E19" s="3" t="s">
        <v>82</v>
      </c>
      <c r="F19" s="1" t="s">
        <v>83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K19*235.03</f>
        <v>0</v>
      </c>
    </row>
    <row r="20" spans="1:12">
      <c r="A20" s="1"/>
      <c r="B20" s="1">
        <v>824737</v>
      </c>
      <c r="C20" s="1" t="s">
        <v>84</v>
      </c>
      <c r="D20" s="1" t="s">
        <v>85</v>
      </c>
      <c r="E20" s="3" t="s">
        <v>86</v>
      </c>
      <c r="F20" s="1" t="s">
        <v>87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K20*388.24</f>
        <v>0</v>
      </c>
    </row>
    <row r="21" spans="1:12">
      <c r="A21" s="1"/>
      <c r="B21" s="1">
        <v>824738</v>
      </c>
      <c r="C21" s="1" t="s">
        <v>88</v>
      </c>
      <c r="D21" s="1" t="s">
        <v>89</v>
      </c>
      <c r="E21" s="3" t="s">
        <v>90</v>
      </c>
      <c r="F21" s="1" t="s">
        <v>91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K21*423.94</f>
        <v>0</v>
      </c>
    </row>
    <row r="22" spans="1:12">
      <c r="A22" s="1"/>
      <c r="B22" s="1">
        <v>824739</v>
      </c>
      <c r="C22" s="1" t="s">
        <v>92</v>
      </c>
      <c r="D22" s="1" t="s">
        <v>93</v>
      </c>
      <c r="E22" s="3" t="s">
        <v>94</v>
      </c>
      <c r="F22" s="1" t="s">
        <v>44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K22*162.14</f>
        <v>0</v>
      </c>
    </row>
    <row r="23" spans="1:12">
      <c r="A23" s="1"/>
      <c r="B23" s="1">
        <v>824740</v>
      </c>
      <c r="C23" s="1" t="s">
        <v>95</v>
      </c>
      <c r="D23" s="1" t="s">
        <v>96</v>
      </c>
      <c r="E23" s="3" t="s">
        <v>97</v>
      </c>
      <c r="F23" s="1" t="s">
        <v>79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K23*211.23</f>
        <v>0</v>
      </c>
    </row>
    <row r="24" spans="1:12">
      <c r="A24" s="1"/>
      <c r="B24" s="1">
        <v>824741</v>
      </c>
      <c r="C24" s="1" t="s">
        <v>98</v>
      </c>
      <c r="D24" s="1" t="s">
        <v>99</v>
      </c>
      <c r="E24" s="3" t="s">
        <v>100</v>
      </c>
      <c r="F24" s="1" t="s">
        <v>101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K24*254.36</f>
        <v>0</v>
      </c>
    </row>
    <row r="25" spans="1:12">
      <c r="A25" s="1"/>
      <c r="B25" s="1">
        <v>824742</v>
      </c>
      <c r="C25" s="1" t="s">
        <v>102</v>
      </c>
      <c r="D25" s="1" t="s">
        <v>103</v>
      </c>
      <c r="E25" s="3" t="s">
        <v>104</v>
      </c>
      <c r="F25" s="1" t="s">
        <v>105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K25*370.39</f>
        <v>0</v>
      </c>
    </row>
    <row r="26" spans="1:12">
      <c r="A26" s="1"/>
      <c r="B26" s="1">
        <v>824743</v>
      </c>
      <c r="C26" s="1" t="s">
        <v>106</v>
      </c>
      <c r="D26" s="1" t="s">
        <v>107</v>
      </c>
      <c r="E26" s="3" t="s">
        <v>108</v>
      </c>
      <c r="F26" s="1" t="s">
        <v>109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K26*435.84</f>
        <v>0</v>
      </c>
    </row>
    <row r="27" spans="1:12">
      <c r="A27" s="1"/>
      <c r="B27" s="1">
        <v>824744</v>
      </c>
      <c r="C27" s="1" t="s">
        <v>110</v>
      </c>
      <c r="D27" s="1" t="s">
        <v>111</v>
      </c>
      <c r="E27" s="3" t="s">
        <v>112</v>
      </c>
      <c r="F27" s="1" t="s">
        <v>113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K27*185.94</f>
        <v>0</v>
      </c>
    </row>
    <row r="28" spans="1:12">
      <c r="A28" s="1"/>
      <c r="B28" s="1">
        <v>824745</v>
      </c>
      <c r="C28" s="1" t="s">
        <v>114</v>
      </c>
      <c r="D28" s="1" t="s">
        <v>115</v>
      </c>
      <c r="E28" s="3" t="s">
        <v>116</v>
      </c>
      <c r="F28" s="1" t="s">
        <v>71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K28*279.65</f>
        <v>0</v>
      </c>
    </row>
    <row r="29" spans="1:12">
      <c r="A29" s="1"/>
      <c r="B29" s="1">
        <v>824746</v>
      </c>
      <c r="C29" s="1" t="s">
        <v>117</v>
      </c>
      <c r="D29" s="1" t="s">
        <v>118</v>
      </c>
      <c r="E29" s="3" t="s">
        <v>119</v>
      </c>
      <c r="F29" s="1" t="s">
        <v>120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K29*459.64</f>
        <v>0</v>
      </c>
    </row>
    <row r="30" spans="1:12">
      <c r="A30" s="1"/>
      <c r="B30" s="1">
        <v>824747</v>
      </c>
      <c r="C30" s="1" t="s">
        <v>121</v>
      </c>
      <c r="D30" s="1" t="s">
        <v>122</v>
      </c>
      <c r="E30" s="3" t="s">
        <v>123</v>
      </c>
      <c r="F30" s="1" t="s">
        <v>124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K30*282.63</f>
        <v>0</v>
      </c>
    </row>
    <row r="31" spans="1:12">
      <c r="A31" s="1"/>
      <c r="B31" s="1">
        <v>824748</v>
      </c>
      <c r="C31" s="1" t="s">
        <v>125</v>
      </c>
      <c r="D31" s="1" t="s">
        <v>126</v>
      </c>
      <c r="E31" s="3" t="s">
        <v>127</v>
      </c>
      <c r="F31" s="1" t="s">
        <v>128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K31*346.59</f>
        <v>0</v>
      </c>
    </row>
    <row r="32" spans="1:12">
      <c r="A32" s="1"/>
      <c r="B32" s="1">
        <v>824749</v>
      </c>
      <c r="C32" s="1" t="s">
        <v>129</v>
      </c>
      <c r="D32" s="1" t="s">
        <v>130</v>
      </c>
      <c r="E32" s="3" t="s">
        <v>131</v>
      </c>
      <c r="F32" s="1" t="s">
        <v>132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K32*269.24</f>
        <v>0</v>
      </c>
    </row>
    <row r="33" spans="1:12">
      <c r="A33" s="1"/>
      <c r="B33" s="1">
        <v>824750</v>
      </c>
      <c r="C33" s="1" t="s">
        <v>133</v>
      </c>
      <c r="D33" s="1" t="s">
        <v>134</v>
      </c>
      <c r="E33" s="3" t="s">
        <v>135</v>
      </c>
      <c r="F33" s="1" t="s">
        <v>136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K33*365.93</f>
        <v>0</v>
      </c>
    </row>
    <row r="34" spans="1:12">
      <c r="A34" s="1"/>
      <c r="B34" s="1">
        <v>824751</v>
      </c>
      <c r="C34" s="1" t="s">
        <v>137</v>
      </c>
      <c r="D34" s="1" t="s">
        <v>138</v>
      </c>
      <c r="E34" s="3" t="s">
        <v>139</v>
      </c>
      <c r="F34" s="1" t="s">
        <v>109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K34*435.84</f>
        <v>0</v>
      </c>
    </row>
    <row r="35" spans="1:12">
      <c r="A35" s="1"/>
      <c r="B35" s="1">
        <v>824752</v>
      </c>
      <c r="C35" s="1" t="s">
        <v>140</v>
      </c>
      <c r="D35" s="1" t="s">
        <v>141</v>
      </c>
      <c r="E35" s="3" t="s">
        <v>142</v>
      </c>
      <c r="F35" s="1" t="s">
        <v>143</v>
      </c>
      <c r="G35" s="1" t="s">
        <v>15</v>
      </c>
      <c r="H35" s="1" t="s">
        <v>15</v>
      </c>
      <c r="I35" s="1" t="s">
        <v>15</v>
      </c>
      <c r="J35" s="1" t="s">
        <v>16</v>
      </c>
      <c r="K35" s="2"/>
      <c r="L35" s="5">
        <f>K35*593.51</f>
        <v>0</v>
      </c>
    </row>
    <row r="36" spans="1:12">
      <c r="A36" s="1"/>
      <c r="B36" s="1">
        <v>824753</v>
      </c>
      <c r="C36" s="1" t="s">
        <v>144</v>
      </c>
      <c r="D36" s="1" t="s">
        <v>145</v>
      </c>
      <c r="E36" s="3" t="s">
        <v>146</v>
      </c>
      <c r="F36" s="1" t="s">
        <v>147</v>
      </c>
      <c r="G36" s="1" t="s">
        <v>15</v>
      </c>
      <c r="H36" s="1" t="s">
        <v>15</v>
      </c>
      <c r="I36" s="1" t="s">
        <v>15</v>
      </c>
      <c r="J36" s="1" t="s">
        <v>16</v>
      </c>
      <c r="K36" s="2"/>
      <c r="L36" s="5">
        <f>K36*667.89</f>
        <v>0</v>
      </c>
    </row>
    <row r="37" spans="1:12">
      <c r="A37" s="1"/>
      <c r="B37" s="1">
        <v>824754</v>
      </c>
      <c r="C37" s="1" t="s">
        <v>148</v>
      </c>
      <c r="D37" s="1" t="s">
        <v>149</v>
      </c>
      <c r="E37" s="3" t="s">
        <v>150</v>
      </c>
      <c r="F37" s="1" t="s">
        <v>151</v>
      </c>
      <c r="G37" s="1" t="s">
        <v>15</v>
      </c>
      <c r="H37" s="1" t="s">
        <v>15</v>
      </c>
      <c r="I37" s="1" t="s">
        <v>15</v>
      </c>
      <c r="J37" s="1" t="s">
        <v>16</v>
      </c>
      <c r="K37" s="2"/>
      <c r="L37" s="5">
        <f>K37*255.85</f>
        <v>0</v>
      </c>
    </row>
    <row r="38" spans="1:12">
      <c r="A38" s="1"/>
      <c r="B38" s="1">
        <v>824755</v>
      </c>
      <c r="C38" s="1" t="s">
        <v>152</v>
      </c>
      <c r="D38" s="1" t="s">
        <v>153</v>
      </c>
      <c r="E38" s="3" t="s">
        <v>154</v>
      </c>
      <c r="F38" s="1" t="s">
        <v>128</v>
      </c>
      <c r="G38" s="1" t="s">
        <v>15</v>
      </c>
      <c r="H38" s="1" t="s">
        <v>15</v>
      </c>
      <c r="I38" s="1" t="s">
        <v>15</v>
      </c>
      <c r="J38" s="1" t="s">
        <v>16</v>
      </c>
      <c r="K38" s="2"/>
      <c r="L38" s="5">
        <f>K38*346.59</f>
        <v>0</v>
      </c>
    </row>
    <row r="39" spans="1:12">
      <c r="A39" s="1"/>
      <c r="B39" s="1">
        <v>824756</v>
      </c>
      <c r="C39" s="1" t="s">
        <v>155</v>
      </c>
      <c r="D39" s="1" t="s">
        <v>156</v>
      </c>
      <c r="E39" s="3" t="s">
        <v>157</v>
      </c>
      <c r="F39" s="1" t="s">
        <v>158</v>
      </c>
      <c r="G39" s="1" t="s">
        <v>15</v>
      </c>
      <c r="H39" s="1" t="s">
        <v>15</v>
      </c>
      <c r="I39" s="1" t="s">
        <v>15</v>
      </c>
      <c r="J39" s="1" t="s">
        <v>16</v>
      </c>
      <c r="K39" s="2"/>
      <c r="L39" s="5">
        <f>K39*394.19</f>
        <v>0</v>
      </c>
    </row>
    <row r="40" spans="1:12">
      <c r="A40" s="1"/>
      <c r="B40" s="1">
        <v>824757</v>
      </c>
      <c r="C40" s="1" t="s">
        <v>159</v>
      </c>
      <c r="D40" s="1" t="s">
        <v>160</v>
      </c>
      <c r="E40" s="3" t="s">
        <v>161</v>
      </c>
      <c r="F40" s="1" t="s">
        <v>32</v>
      </c>
      <c r="G40" s="1" t="s">
        <v>15</v>
      </c>
      <c r="H40" s="1" t="s">
        <v>15</v>
      </c>
      <c r="I40" s="1" t="s">
        <v>15</v>
      </c>
      <c r="J40" s="1" t="s">
        <v>16</v>
      </c>
      <c r="K40" s="2"/>
      <c r="L40" s="5">
        <f>K40*0.00</f>
        <v>0</v>
      </c>
    </row>
    <row r="41" spans="1:12">
      <c r="A41" s="1"/>
      <c r="B41" s="1">
        <v>824758</v>
      </c>
      <c r="C41" s="1" t="s">
        <v>162</v>
      </c>
      <c r="D41" s="1" t="s">
        <v>163</v>
      </c>
      <c r="E41" s="3" t="s">
        <v>164</v>
      </c>
      <c r="F41" s="1" t="s">
        <v>32</v>
      </c>
      <c r="G41" s="1" t="s">
        <v>15</v>
      </c>
      <c r="H41" s="1" t="s">
        <v>15</v>
      </c>
      <c r="I41" s="1" t="s">
        <v>15</v>
      </c>
      <c r="J41" s="1" t="s">
        <v>16</v>
      </c>
      <c r="K41" s="2"/>
      <c r="L41" s="5">
        <f>K41*0.00</f>
        <v>0</v>
      </c>
    </row>
    <row r="42" spans="1:12">
      <c r="A42" s="1"/>
      <c r="B42" s="1">
        <v>824759</v>
      </c>
      <c r="C42" s="1" t="s">
        <v>165</v>
      </c>
      <c r="D42" s="1" t="s">
        <v>166</v>
      </c>
      <c r="E42" s="3" t="s">
        <v>167</v>
      </c>
      <c r="F42" s="1" t="s">
        <v>168</v>
      </c>
      <c r="G42" s="1" t="s">
        <v>15</v>
      </c>
      <c r="H42" s="1" t="s">
        <v>15</v>
      </c>
      <c r="I42" s="1" t="s">
        <v>15</v>
      </c>
      <c r="J42" s="1" t="s">
        <v>16</v>
      </c>
      <c r="K42" s="2"/>
      <c r="L42" s="5">
        <f>K42*264.78</f>
        <v>0</v>
      </c>
    </row>
    <row r="43" spans="1:12">
      <c r="A43" s="1"/>
      <c r="B43" s="1">
        <v>824760</v>
      </c>
      <c r="C43" s="1" t="s">
        <v>169</v>
      </c>
      <c r="D43" s="1" t="s">
        <v>170</v>
      </c>
      <c r="E43" s="3" t="s">
        <v>171</v>
      </c>
      <c r="F43" s="1" t="s">
        <v>172</v>
      </c>
      <c r="G43" s="1" t="s">
        <v>15</v>
      </c>
      <c r="H43" s="1" t="s">
        <v>15</v>
      </c>
      <c r="I43" s="1" t="s">
        <v>15</v>
      </c>
      <c r="J43" s="1" t="s">
        <v>16</v>
      </c>
      <c r="K43" s="2"/>
      <c r="L43" s="5">
        <f>K43*400.14</f>
        <v>0</v>
      </c>
    </row>
    <row r="44" spans="1:12">
      <c r="A44" s="1"/>
      <c r="B44" s="1">
        <v>824761</v>
      </c>
      <c r="C44" s="1" t="s">
        <v>173</v>
      </c>
      <c r="D44" s="1" t="s">
        <v>174</v>
      </c>
      <c r="E44" s="3" t="s">
        <v>175</v>
      </c>
      <c r="F44" s="1" t="s">
        <v>176</v>
      </c>
      <c r="G44" s="1" t="s">
        <v>15</v>
      </c>
      <c r="H44" s="1" t="s">
        <v>15</v>
      </c>
      <c r="I44" s="1" t="s">
        <v>15</v>
      </c>
      <c r="J44" s="1" t="s">
        <v>16</v>
      </c>
      <c r="K44" s="2"/>
      <c r="L44" s="5">
        <f>K44*632.19</f>
        <v>0</v>
      </c>
    </row>
    <row r="45" spans="1:12">
      <c r="A45" s="1"/>
      <c r="B45" s="1">
        <v>824762</v>
      </c>
      <c r="C45" s="1" t="s">
        <v>177</v>
      </c>
      <c r="D45" s="1" t="s">
        <v>178</v>
      </c>
      <c r="E45" s="3" t="s">
        <v>179</v>
      </c>
      <c r="F45" s="1" t="s">
        <v>180</v>
      </c>
      <c r="G45" s="1" t="s">
        <v>15</v>
      </c>
      <c r="H45" s="1" t="s">
        <v>15</v>
      </c>
      <c r="I45" s="1" t="s">
        <v>15</v>
      </c>
      <c r="J45" s="1" t="s">
        <v>16</v>
      </c>
      <c r="K45" s="2"/>
      <c r="L45" s="5">
        <f>K45*361.46</f>
        <v>0</v>
      </c>
    </row>
    <row r="46" spans="1:12">
      <c r="A46" s="1"/>
      <c r="B46" s="1">
        <v>824763</v>
      </c>
      <c r="C46" s="1" t="s">
        <v>181</v>
      </c>
      <c r="D46" s="1" t="s">
        <v>182</v>
      </c>
      <c r="E46" s="3" t="s">
        <v>183</v>
      </c>
      <c r="F46" s="1" t="s">
        <v>60</v>
      </c>
      <c r="G46" s="1" t="s">
        <v>15</v>
      </c>
      <c r="H46" s="1" t="s">
        <v>15</v>
      </c>
      <c r="I46" s="1" t="s">
        <v>15</v>
      </c>
      <c r="J46" s="1" t="s">
        <v>16</v>
      </c>
      <c r="K46" s="2"/>
      <c r="L46" s="5">
        <f>K46*343.61</f>
        <v>0</v>
      </c>
    </row>
    <row r="47" spans="1:12">
      <c r="A47" s="1"/>
      <c r="B47" s="1">
        <v>824764</v>
      </c>
      <c r="C47" s="1" t="s">
        <v>184</v>
      </c>
      <c r="D47" s="1" t="s">
        <v>185</v>
      </c>
      <c r="E47" s="3" t="s">
        <v>186</v>
      </c>
      <c r="F47" s="1" t="s">
        <v>187</v>
      </c>
      <c r="G47" s="1" t="s">
        <v>15</v>
      </c>
      <c r="H47" s="1" t="s">
        <v>15</v>
      </c>
      <c r="I47" s="1" t="s">
        <v>15</v>
      </c>
      <c r="J47" s="1" t="s">
        <v>16</v>
      </c>
      <c r="K47" s="2"/>
      <c r="L47" s="5">
        <f>K47*194.86</f>
        <v>0</v>
      </c>
    </row>
    <row r="48" spans="1:12">
      <c r="A48" s="1"/>
      <c r="B48" s="1">
        <v>824765</v>
      </c>
      <c r="C48" s="1" t="s">
        <v>188</v>
      </c>
      <c r="D48" s="1" t="s">
        <v>189</v>
      </c>
      <c r="E48" s="3" t="s">
        <v>190</v>
      </c>
      <c r="F48" s="1" t="s">
        <v>101</v>
      </c>
      <c r="G48" s="1" t="s">
        <v>15</v>
      </c>
      <c r="H48" s="1" t="s">
        <v>15</v>
      </c>
      <c r="I48" s="1" t="s">
        <v>15</v>
      </c>
      <c r="J48" s="1" t="s">
        <v>16</v>
      </c>
      <c r="K48" s="2"/>
      <c r="L48" s="5">
        <f>K48*254.36</f>
        <v>0</v>
      </c>
    </row>
    <row r="49" spans="1:12">
      <c r="A49" s="1"/>
      <c r="B49" s="1">
        <v>824766</v>
      </c>
      <c r="C49" s="1" t="s">
        <v>191</v>
      </c>
      <c r="D49" s="1" t="s">
        <v>192</v>
      </c>
      <c r="E49" s="3" t="s">
        <v>193</v>
      </c>
      <c r="F49" s="1" t="s">
        <v>194</v>
      </c>
      <c r="G49" s="1" t="s">
        <v>15</v>
      </c>
      <c r="H49" s="1" t="s">
        <v>15</v>
      </c>
      <c r="I49" s="1" t="s">
        <v>15</v>
      </c>
      <c r="J49" s="1" t="s">
        <v>16</v>
      </c>
      <c r="K49" s="2"/>
      <c r="L49" s="5">
        <f>K49*166.60</f>
        <v>0</v>
      </c>
    </row>
    <row r="50" spans="1:12">
      <c r="A50" s="1"/>
      <c r="B50" s="1">
        <v>826657</v>
      </c>
      <c r="C50" s="1" t="s">
        <v>195</v>
      </c>
      <c r="D50" s="1" t="s">
        <v>196</v>
      </c>
      <c r="E50" s="3" t="s">
        <v>197</v>
      </c>
      <c r="F50" s="1" t="s">
        <v>198</v>
      </c>
      <c r="G50" s="1" t="s">
        <v>15</v>
      </c>
      <c r="H50" s="1" t="s">
        <v>15</v>
      </c>
      <c r="I50" s="1" t="s">
        <v>15</v>
      </c>
      <c r="J50" s="1" t="s">
        <v>16</v>
      </c>
      <c r="K50" s="2"/>
      <c r="L50" s="5">
        <f>K50*340.64</f>
        <v>0</v>
      </c>
    </row>
    <row r="51" spans="1:12">
      <c r="A51" s="1"/>
      <c r="B51" s="1">
        <v>826658</v>
      </c>
      <c r="C51" s="1" t="s">
        <v>199</v>
      </c>
      <c r="D51" s="1" t="s">
        <v>200</v>
      </c>
      <c r="E51" s="3" t="s">
        <v>201</v>
      </c>
      <c r="F51" s="1" t="s">
        <v>202</v>
      </c>
      <c r="G51" s="1" t="s">
        <v>15</v>
      </c>
      <c r="H51" s="1" t="s">
        <v>15</v>
      </c>
      <c r="I51" s="1" t="s">
        <v>15</v>
      </c>
      <c r="J51" s="1" t="s">
        <v>16</v>
      </c>
      <c r="K51" s="2"/>
      <c r="L51" s="5">
        <f>K51*391.21</f>
        <v>0</v>
      </c>
    </row>
    <row r="52" spans="1:12">
      <c r="A52" s="1"/>
      <c r="B52" s="1">
        <v>826659</v>
      </c>
      <c r="C52" s="1" t="s">
        <v>203</v>
      </c>
      <c r="D52" s="1" t="s">
        <v>204</v>
      </c>
      <c r="E52" s="3" t="s">
        <v>205</v>
      </c>
      <c r="F52" s="1" t="s">
        <v>206</v>
      </c>
      <c r="G52" s="1" t="s">
        <v>15</v>
      </c>
      <c r="H52" s="1" t="s">
        <v>15</v>
      </c>
      <c r="I52" s="1" t="s">
        <v>15</v>
      </c>
      <c r="J52" s="1" t="s">
        <v>16</v>
      </c>
      <c r="K52" s="2"/>
      <c r="L52" s="5">
        <f>K52*261.80</f>
        <v>0</v>
      </c>
    </row>
    <row r="53" spans="1:12">
      <c r="A53" s="1"/>
      <c r="B53" s="1">
        <v>826660</v>
      </c>
      <c r="C53" s="1" t="s">
        <v>207</v>
      </c>
      <c r="D53" s="1" t="s">
        <v>208</v>
      </c>
      <c r="E53" s="3" t="s">
        <v>209</v>
      </c>
      <c r="F53" s="1" t="s">
        <v>210</v>
      </c>
      <c r="G53" s="1" t="s">
        <v>15</v>
      </c>
      <c r="H53" s="1" t="s">
        <v>15</v>
      </c>
      <c r="I53" s="1" t="s">
        <v>15</v>
      </c>
      <c r="J53" s="1" t="s">
        <v>16</v>
      </c>
      <c r="K53" s="2"/>
      <c r="L53" s="5">
        <f>K53*293.04</f>
        <v>0</v>
      </c>
    </row>
    <row r="54" spans="1:12">
      <c r="A54" s="1"/>
      <c r="B54" s="1">
        <v>826661</v>
      </c>
      <c r="C54" s="1" t="s">
        <v>211</v>
      </c>
      <c r="D54" s="1" t="s">
        <v>212</v>
      </c>
      <c r="E54" s="3" t="s">
        <v>213</v>
      </c>
      <c r="F54" s="1" t="s">
        <v>32</v>
      </c>
      <c r="G54" s="1" t="s">
        <v>15</v>
      </c>
      <c r="H54" s="1" t="s">
        <v>15</v>
      </c>
      <c r="I54" s="1" t="s">
        <v>15</v>
      </c>
      <c r="J54" s="1" t="s">
        <v>16</v>
      </c>
      <c r="K54" s="2"/>
      <c r="L54" s="5">
        <f>K54*0.00</f>
        <v>0</v>
      </c>
    </row>
    <row r="55" spans="1:12">
      <c r="A55" s="1"/>
      <c r="B55" s="1">
        <v>826662</v>
      </c>
      <c r="C55" s="1" t="s">
        <v>214</v>
      </c>
      <c r="D55" s="1" t="s">
        <v>215</v>
      </c>
      <c r="E55" s="3" t="s">
        <v>216</v>
      </c>
      <c r="F55" s="1" t="s">
        <v>32</v>
      </c>
      <c r="G55" s="1" t="s">
        <v>15</v>
      </c>
      <c r="H55" s="1" t="s">
        <v>15</v>
      </c>
      <c r="I55" s="1" t="s">
        <v>15</v>
      </c>
      <c r="J55" s="1" t="s">
        <v>16</v>
      </c>
      <c r="K55" s="2"/>
      <c r="L55" s="5">
        <f>K55*0.00</f>
        <v>0</v>
      </c>
    </row>
    <row r="56" spans="1:12">
      <c r="A56" s="1"/>
      <c r="B56" s="1">
        <v>826663</v>
      </c>
      <c r="C56" s="1" t="s">
        <v>217</v>
      </c>
      <c r="D56" s="1" t="s">
        <v>218</v>
      </c>
      <c r="E56" s="3" t="s">
        <v>219</v>
      </c>
      <c r="F56" s="1" t="s">
        <v>32</v>
      </c>
      <c r="G56" s="1" t="s">
        <v>15</v>
      </c>
      <c r="H56" s="1" t="s">
        <v>15</v>
      </c>
      <c r="I56" s="1" t="s">
        <v>15</v>
      </c>
      <c r="J56" s="1" t="s">
        <v>16</v>
      </c>
      <c r="K56" s="2"/>
      <c r="L56" s="5">
        <f>K56*0.00</f>
        <v>0</v>
      </c>
    </row>
    <row r="57" spans="1:12">
      <c r="A57" s="1"/>
      <c r="B57" s="1">
        <v>826664</v>
      </c>
      <c r="C57" s="1" t="s">
        <v>220</v>
      </c>
      <c r="D57" s="1" t="s">
        <v>221</v>
      </c>
      <c r="E57" s="3" t="s">
        <v>222</v>
      </c>
      <c r="F57" s="1" t="s">
        <v>32</v>
      </c>
      <c r="G57" s="1" t="s">
        <v>15</v>
      </c>
      <c r="H57" s="1" t="s">
        <v>15</v>
      </c>
      <c r="I57" s="1" t="s">
        <v>15</v>
      </c>
      <c r="J57" s="1" t="s">
        <v>16</v>
      </c>
      <c r="K57" s="2"/>
      <c r="L57" s="5">
        <f>K57*0.00</f>
        <v>0</v>
      </c>
    </row>
    <row r="58" spans="1:12">
      <c r="A58" s="1"/>
      <c r="B58" s="1">
        <v>826665</v>
      </c>
      <c r="C58" s="1" t="s">
        <v>223</v>
      </c>
      <c r="D58" s="1" t="s">
        <v>224</v>
      </c>
      <c r="E58" s="3" t="s">
        <v>225</v>
      </c>
      <c r="F58" s="1" t="s">
        <v>32</v>
      </c>
      <c r="G58" s="1" t="s">
        <v>15</v>
      </c>
      <c r="H58" s="1" t="s">
        <v>15</v>
      </c>
      <c r="I58" s="1" t="s">
        <v>15</v>
      </c>
      <c r="J58" s="1" t="s">
        <v>16</v>
      </c>
      <c r="K58" s="2"/>
      <c r="L58" s="5">
        <f>K58*0.00</f>
        <v>0</v>
      </c>
    </row>
    <row r="59" spans="1:12">
      <c r="A59" s="1"/>
      <c r="B59" s="1">
        <v>826666</v>
      </c>
      <c r="C59" s="1" t="s">
        <v>226</v>
      </c>
      <c r="D59" s="1" t="s">
        <v>227</v>
      </c>
      <c r="E59" s="3" t="s">
        <v>228</v>
      </c>
      <c r="F59" s="1" t="s">
        <v>229</v>
      </c>
      <c r="G59" s="1" t="s">
        <v>15</v>
      </c>
      <c r="H59" s="1" t="s">
        <v>15</v>
      </c>
      <c r="I59" s="1" t="s">
        <v>15</v>
      </c>
      <c r="J59" s="1" t="s">
        <v>16</v>
      </c>
      <c r="K59" s="2"/>
      <c r="L59" s="5">
        <f>K59*612.85</f>
        <v>0</v>
      </c>
    </row>
    <row r="60" spans="1:12">
      <c r="A60" s="1"/>
      <c r="B60" s="1">
        <v>826667</v>
      </c>
      <c r="C60" s="1" t="s">
        <v>230</v>
      </c>
      <c r="D60" s="1" t="s">
        <v>231</v>
      </c>
      <c r="E60" s="3" t="s">
        <v>232</v>
      </c>
      <c r="F60" s="1" t="s">
        <v>32</v>
      </c>
      <c r="G60" s="1" t="s">
        <v>15</v>
      </c>
      <c r="H60" s="1" t="s">
        <v>15</v>
      </c>
      <c r="I60" s="1" t="s">
        <v>15</v>
      </c>
      <c r="J60" s="1" t="s">
        <v>16</v>
      </c>
      <c r="K60" s="2"/>
      <c r="L60" s="5">
        <f>K60*0.00</f>
        <v>0</v>
      </c>
    </row>
    <row r="61" spans="1:12">
      <c r="A61" s="1"/>
      <c r="B61" s="1">
        <v>833001</v>
      </c>
      <c r="C61" s="1" t="s">
        <v>233</v>
      </c>
      <c r="D61" s="1" t="s">
        <v>234</v>
      </c>
      <c r="E61" s="3" t="s">
        <v>235</v>
      </c>
      <c r="F61" s="1" t="s">
        <v>48</v>
      </c>
      <c r="G61" s="1" t="s">
        <v>15</v>
      </c>
      <c r="H61" s="1" t="s">
        <v>15</v>
      </c>
      <c r="I61" s="1" t="s">
        <v>15</v>
      </c>
      <c r="J61" s="1" t="s">
        <v>16</v>
      </c>
      <c r="K61" s="2"/>
      <c r="L61" s="5">
        <f>K61*215.69</f>
        <v>0</v>
      </c>
    </row>
    <row r="62" spans="1:12">
      <c r="A62" s="1"/>
      <c r="B62" s="1">
        <v>885074</v>
      </c>
      <c r="C62" s="1" t="s">
        <v>236</v>
      </c>
      <c r="D62" s="1" t="s">
        <v>237</v>
      </c>
      <c r="E62" s="3" t="s">
        <v>238</v>
      </c>
      <c r="F62" s="1" t="s">
        <v>239</v>
      </c>
      <c r="G62" s="1" t="s">
        <v>15</v>
      </c>
      <c r="H62" s="1" t="s">
        <v>15</v>
      </c>
      <c r="I62" s="1" t="s">
        <v>15</v>
      </c>
      <c r="J62" s="1" t="s">
        <v>16</v>
      </c>
      <c r="K62" s="2"/>
      <c r="L62" s="5">
        <f>K62*731.85</f>
        <v>0</v>
      </c>
    </row>
    <row r="63" spans="1:12">
      <c r="A63" s="1"/>
      <c r="B63" s="1">
        <v>885075</v>
      </c>
      <c r="C63" s="1" t="s">
        <v>240</v>
      </c>
      <c r="D63" s="1" t="s">
        <v>241</v>
      </c>
      <c r="E63" s="3" t="s">
        <v>242</v>
      </c>
      <c r="F63" s="1" t="s">
        <v>243</v>
      </c>
      <c r="G63" s="1" t="s">
        <v>15</v>
      </c>
      <c r="H63" s="1" t="s">
        <v>15</v>
      </c>
      <c r="I63" s="1" t="s">
        <v>15</v>
      </c>
      <c r="J63" s="1" t="s">
        <v>16</v>
      </c>
      <c r="K63" s="2"/>
      <c r="L63" s="5">
        <f>K63*746.73</f>
        <v>0</v>
      </c>
    </row>
    <row r="64" spans="1:12">
      <c r="A64" s="1"/>
      <c r="B64" s="1">
        <v>885076</v>
      </c>
      <c r="C64" s="1" t="s">
        <v>244</v>
      </c>
      <c r="D64" s="1" t="s">
        <v>245</v>
      </c>
      <c r="E64" s="3" t="s">
        <v>246</v>
      </c>
      <c r="F64" s="1" t="s">
        <v>247</v>
      </c>
      <c r="G64" s="1" t="s">
        <v>15</v>
      </c>
      <c r="H64" s="1" t="s">
        <v>15</v>
      </c>
      <c r="I64" s="1" t="s">
        <v>15</v>
      </c>
      <c r="J64" s="1" t="s">
        <v>16</v>
      </c>
      <c r="K64" s="2"/>
      <c r="L64" s="5">
        <f>K64*868.70</f>
        <v>0</v>
      </c>
    </row>
    <row r="65" spans="1:12">
      <c r="A65" s="1"/>
      <c r="B65" s="1">
        <v>885077</v>
      </c>
      <c r="C65" s="1" t="s">
        <v>248</v>
      </c>
      <c r="D65" s="1" t="s">
        <v>249</v>
      </c>
      <c r="E65" s="3" t="s">
        <v>250</v>
      </c>
      <c r="F65" s="1" t="s">
        <v>251</v>
      </c>
      <c r="G65" s="1" t="s">
        <v>15</v>
      </c>
      <c r="H65" s="1" t="s">
        <v>15</v>
      </c>
      <c r="I65" s="1" t="s">
        <v>15</v>
      </c>
      <c r="J65" s="1" t="s">
        <v>16</v>
      </c>
      <c r="K65" s="2"/>
      <c r="L65" s="5">
        <f>K65*904.40</f>
        <v>0</v>
      </c>
    </row>
    <row r="66" spans="1:12">
      <c r="A66" s="1"/>
      <c r="B66" s="1">
        <v>819616</v>
      </c>
      <c r="C66" s="1" t="s">
        <v>252</v>
      </c>
      <c r="D66" s="1" t="s">
        <v>253</v>
      </c>
      <c r="E66" s="3" t="s">
        <v>254</v>
      </c>
      <c r="F66" s="1" t="s">
        <v>255</v>
      </c>
      <c r="G66" s="1" t="s">
        <v>15</v>
      </c>
      <c r="H66" s="1" t="s">
        <v>15</v>
      </c>
      <c r="I66" s="1" t="s">
        <v>15</v>
      </c>
      <c r="J66" s="1" t="s">
        <v>16</v>
      </c>
      <c r="K66" s="2"/>
      <c r="L66" s="5">
        <f>K66*194.00</f>
        <v>0</v>
      </c>
    </row>
    <row r="67" spans="1:12">
      <c r="A67" s="1"/>
      <c r="B67" s="1">
        <v>819617</v>
      </c>
      <c r="C67" s="1" t="s">
        <v>256</v>
      </c>
      <c r="D67" s="1" t="s">
        <v>257</v>
      </c>
      <c r="E67" s="3" t="s">
        <v>258</v>
      </c>
      <c r="F67" s="1" t="s">
        <v>259</v>
      </c>
      <c r="G67" s="1" t="s">
        <v>15</v>
      </c>
      <c r="H67" s="1" t="s">
        <v>15</v>
      </c>
      <c r="I67" s="1" t="s">
        <v>15</v>
      </c>
      <c r="J67" s="1" t="s">
        <v>16</v>
      </c>
      <c r="K67" s="2"/>
      <c r="L67" s="5">
        <f>K67*290.00</f>
        <v>0</v>
      </c>
    </row>
    <row r="68" spans="1:12">
      <c r="A68" s="1"/>
      <c r="B68" s="1">
        <v>819618</v>
      </c>
      <c r="C68" s="1" t="s">
        <v>260</v>
      </c>
      <c r="D68" s="1" t="s">
        <v>261</v>
      </c>
      <c r="E68" s="3" t="s">
        <v>262</v>
      </c>
      <c r="F68" s="1" t="s">
        <v>263</v>
      </c>
      <c r="G68" s="1" t="s">
        <v>15</v>
      </c>
      <c r="H68" s="1" t="s">
        <v>15</v>
      </c>
      <c r="I68" s="1" t="s">
        <v>15</v>
      </c>
      <c r="J68" s="1" t="s">
        <v>16</v>
      </c>
      <c r="K68" s="2"/>
      <c r="L68" s="5">
        <f>K68*308.00</f>
        <v>0</v>
      </c>
    </row>
    <row r="69" spans="1:12">
      <c r="A69" s="1"/>
      <c r="B69" s="1">
        <v>819619</v>
      </c>
      <c r="C69" s="1" t="s">
        <v>264</v>
      </c>
      <c r="D69" s="1" t="s">
        <v>265</v>
      </c>
      <c r="E69" s="3" t="s">
        <v>266</v>
      </c>
      <c r="F69" s="1" t="s">
        <v>267</v>
      </c>
      <c r="G69" s="1" t="s">
        <v>15</v>
      </c>
      <c r="H69" s="1" t="s">
        <v>15</v>
      </c>
      <c r="I69" s="1" t="s">
        <v>15</v>
      </c>
      <c r="J69" s="1" t="s">
        <v>16</v>
      </c>
      <c r="K69" s="2"/>
      <c r="L69" s="5">
        <f>K69*287.00</f>
        <v>0</v>
      </c>
    </row>
    <row r="70" spans="1:12">
      <c r="A70" s="1"/>
      <c r="B70" s="1">
        <v>819620</v>
      </c>
      <c r="C70" s="1" t="s">
        <v>268</v>
      </c>
      <c r="D70" s="1" t="s">
        <v>269</v>
      </c>
      <c r="E70" s="3" t="s">
        <v>270</v>
      </c>
      <c r="F70" s="1" t="s">
        <v>271</v>
      </c>
      <c r="G70" s="1" t="s">
        <v>15</v>
      </c>
      <c r="H70" s="1" t="s">
        <v>15</v>
      </c>
      <c r="I70" s="1" t="s">
        <v>15</v>
      </c>
      <c r="J70" s="1" t="s">
        <v>16</v>
      </c>
      <c r="K70" s="2"/>
      <c r="L70" s="5">
        <f>K70*496.00</f>
        <v>0</v>
      </c>
    </row>
    <row r="71" spans="1:12">
      <c r="A71" s="1"/>
      <c r="B71" s="1">
        <v>819621</v>
      </c>
      <c r="C71" s="1" t="s">
        <v>272</v>
      </c>
      <c r="D71" s="1" t="s">
        <v>273</v>
      </c>
      <c r="E71" s="3" t="s">
        <v>274</v>
      </c>
      <c r="F71" s="1" t="s">
        <v>275</v>
      </c>
      <c r="G71" s="1" t="s">
        <v>15</v>
      </c>
      <c r="H71" s="1" t="s">
        <v>15</v>
      </c>
      <c r="I71" s="1" t="s">
        <v>15</v>
      </c>
      <c r="J71" s="1" t="s">
        <v>16</v>
      </c>
      <c r="K71" s="2"/>
      <c r="L71" s="5">
        <f>K71*532.00</f>
        <v>0</v>
      </c>
    </row>
    <row r="72" spans="1:12">
      <c r="A72" s="1"/>
      <c r="B72" s="1">
        <v>819622</v>
      </c>
      <c r="C72" s="1" t="s">
        <v>276</v>
      </c>
      <c r="D72" s="1" t="s">
        <v>277</v>
      </c>
      <c r="E72" s="3" t="s">
        <v>278</v>
      </c>
      <c r="F72" s="1" t="s">
        <v>279</v>
      </c>
      <c r="G72" s="1" t="s">
        <v>15</v>
      </c>
      <c r="H72" s="1" t="s">
        <v>15</v>
      </c>
      <c r="I72" s="1" t="s">
        <v>15</v>
      </c>
      <c r="J72" s="1" t="s">
        <v>16</v>
      </c>
      <c r="K72" s="2"/>
      <c r="L72" s="5">
        <f>K72*770.00</f>
        <v>0</v>
      </c>
    </row>
    <row r="73" spans="1:12">
      <c r="A73" s="1"/>
      <c r="B73" s="1">
        <v>819623</v>
      </c>
      <c r="C73" s="1" t="s">
        <v>280</v>
      </c>
      <c r="D73" s="1" t="s">
        <v>281</v>
      </c>
      <c r="E73" s="3" t="s">
        <v>282</v>
      </c>
      <c r="F73" s="1" t="s">
        <v>283</v>
      </c>
      <c r="G73" s="1" t="s">
        <v>15</v>
      </c>
      <c r="H73" s="1" t="s">
        <v>15</v>
      </c>
      <c r="I73" s="1" t="s">
        <v>15</v>
      </c>
      <c r="J73" s="1" t="s">
        <v>16</v>
      </c>
      <c r="K73" s="2"/>
      <c r="L73" s="5">
        <f>K73*982.00</f>
        <v>0</v>
      </c>
    </row>
    <row r="74" spans="1:12">
      <c r="A74" s="1"/>
      <c r="B74" s="1">
        <v>819624</v>
      </c>
      <c r="C74" s="1" t="s">
        <v>284</v>
      </c>
      <c r="D74" s="1" t="s">
        <v>285</v>
      </c>
      <c r="E74" s="3" t="s">
        <v>286</v>
      </c>
      <c r="F74" s="1" t="s">
        <v>287</v>
      </c>
      <c r="G74" s="1" t="s">
        <v>15</v>
      </c>
      <c r="H74" s="1" t="s">
        <v>15</v>
      </c>
      <c r="I74" s="1" t="s">
        <v>15</v>
      </c>
      <c r="J74" s="1" t="s">
        <v>16</v>
      </c>
      <c r="K74" s="2"/>
      <c r="L74" s="5">
        <f>K74*1047.00</f>
        <v>0</v>
      </c>
    </row>
    <row r="75" spans="1:12">
      <c r="A75" s="1"/>
      <c r="B75" s="1">
        <v>819625</v>
      </c>
      <c r="C75" s="1" t="s">
        <v>288</v>
      </c>
      <c r="D75" s="1" t="s">
        <v>289</v>
      </c>
      <c r="E75" s="3" t="s">
        <v>290</v>
      </c>
      <c r="F75" s="1" t="s">
        <v>291</v>
      </c>
      <c r="G75" s="1" t="s">
        <v>15</v>
      </c>
      <c r="H75" s="1" t="s">
        <v>15</v>
      </c>
      <c r="I75" s="1" t="s">
        <v>15</v>
      </c>
      <c r="J75" s="1" t="s">
        <v>16</v>
      </c>
      <c r="K75" s="2"/>
      <c r="L75" s="5">
        <f>K75*1141.00</f>
        <v>0</v>
      </c>
    </row>
    <row r="76" spans="1:12">
      <c r="A76" s="1"/>
      <c r="B76" s="1">
        <v>819626</v>
      </c>
      <c r="C76" s="1" t="s">
        <v>292</v>
      </c>
      <c r="D76" s="1" t="s">
        <v>293</v>
      </c>
      <c r="E76" s="3" t="s">
        <v>294</v>
      </c>
      <c r="F76" s="1" t="s">
        <v>295</v>
      </c>
      <c r="G76" s="1" t="s">
        <v>15</v>
      </c>
      <c r="H76" s="1" t="s">
        <v>15</v>
      </c>
      <c r="I76" s="1" t="s">
        <v>15</v>
      </c>
      <c r="J76" s="1" t="s">
        <v>16</v>
      </c>
      <c r="K76" s="2"/>
      <c r="L76" s="5">
        <f>K76*212.00</f>
        <v>0</v>
      </c>
    </row>
    <row r="77" spans="1:12">
      <c r="A77" s="1"/>
      <c r="B77" s="1">
        <v>819627</v>
      </c>
      <c r="C77" s="1" t="s">
        <v>296</v>
      </c>
      <c r="D77" s="1" t="s">
        <v>297</v>
      </c>
      <c r="E77" s="3" t="s">
        <v>298</v>
      </c>
      <c r="F77" s="1" t="s">
        <v>299</v>
      </c>
      <c r="G77" s="1" t="s">
        <v>15</v>
      </c>
      <c r="H77" s="1" t="s">
        <v>15</v>
      </c>
      <c r="I77" s="1" t="s">
        <v>15</v>
      </c>
      <c r="J77" s="1" t="s">
        <v>16</v>
      </c>
      <c r="K77" s="2"/>
      <c r="L77" s="5">
        <f>K77*271.00</f>
        <v>0</v>
      </c>
    </row>
    <row r="78" spans="1:12">
      <c r="A78" s="1"/>
      <c r="B78" s="1">
        <v>819628</v>
      </c>
      <c r="C78" s="1" t="s">
        <v>300</v>
      </c>
      <c r="D78" s="1" t="s">
        <v>301</v>
      </c>
      <c r="E78" s="3" t="s">
        <v>302</v>
      </c>
      <c r="F78" s="1" t="s">
        <v>303</v>
      </c>
      <c r="G78" s="1" t="s">
        <v>15</v>
      </c>
      <c r="H78" s="1" t="s">
        <v>15</v>
      </c>
      <c r="I78" s="1" t="s">
        <v>15</v>
      </c>
      <c r="J78" s="1" t="s">
        <v>16</v>
      </c>
      <c r="K78" s="2"/>
      <c r="L78" s="5">
        <f>K78*241.00</f>
        <v>0</v>
      </c>
    </row>
    <row r="79" spans="1:12">
      <c r="A79" s="1"/>
      <c r="B79" s="1">
        <v>819629</v>
      </c>
      <c r="C79" s="1" t="s">
        <v>304</v>
      </c>
      <c r="D79" s="1" t="s">
        <v>305</v>
      </c>
      <c r="E79" s="3" t="s">
        <v>306</v>
      </c>
      <c r="F79" s="1" t="s">
        <v>307</v>
      </c>
      <c r="G79" s="1" t="s">
        <v>15</v>
      </c>
      <c r="H79" s="1" t="s">
        <v>15</v>
      </c>
      <c r="I79" s="1" t="s">
        <v>15</v>
      </c>
      <c r="J79" s="1" t="s">
        <v>16</v>
      </c>
      <c r="K79" s="2"/>
      <c r="L79" s="5">
        <f>K79*319.00</f>
        <v>0</v>
      </c>
    </row>
    <row r="80" spans="1:12">
      <c r="A80" s="1"/>
      <c r="B80" s="1">
        <v>819630</v>
      </c>
      <c r="C80" s="1" t="s">
        <v>308</v>
      </c>
      <c r="D80" s="1" t="s">
        <v>309</v>
      </c>
      <c r="E80" s="3" t="s">
        <v>310</v>
      </c>
      <c r="F80" s="1" t="s">
        <v>311</v>
      </c>
      <c r="G80" s="1" t="s">
        <v>15</v>
      </c>
      <c r="H80" s="1" t="s">
        <v>15</v>
      </c>
      <c r="I80" s="1" t="s">
        <v>15</v>
      </c>
      <c r="J80" s="1" t="s">
        <v>16</v>
      </c>
      <c r="K80" s="2"/>
      <c r="L80" s="5">
        <f>K80*368.00</f>
        <v>0</v>
      </c>
    </row>
    <row r="81" spans="1:12">
      <c r="A81" s="1"/>
      <c r="B81" s="1">
        <v>819631</v>
      </c>
      <c r="C81" s="1" t="s">
        <v>312</v>
      </c>
      <c r="D81" s="1" t="s">
        <v>313</v>
      </c>
      <c r="E81" s="3" t="s">
        <v>314</v>
      </c>
      <c r="F81" s="1" t="s">
        <v>315</v>
      </c>
      <c r="G81" s="1" t="s">
        <v>15</v>
      </c>
      <c r="H81" s="1" t="s">
        <v>15</v>
      </c>
      <c r="I81" s="1" t="s">
        <v>15</v>
      </c>
      <c r="J81" s="1" t="s">
        <v>16</v>
      </c>
      <c r="K81" s="2"/>
      <c r="L81" s="5">
        <f>K81*461.00</f>
        <v>0</v>
      </c>
    </row>
    <row r="82" spans="1:12">
      <c r="A82" s="1"/>
      <c r="B82" s="1">
        <v>819632</v>
      </c>
      <c r="C82" s="1" t="s">
        <v>316</v>
      </c>
      <c r="D82" s="1" t="s">
        <v>317</v>
      </c>
      <c r="E82" s="3" t="s">
        <v>318</v>
      </c>
      <c r="F82" s="1" t="s">
        <v>319</v>
      </c>
      <c r="G82" s="1" t="s">
        <v>15</v>
      </c>
      <c r="H82" s="1" t="s">
        <v>15</v>
      </c>
      <c r="I82" s="1" t="s">
        <v>15</v>
      </c>
      <c r="J82" s="1" t="s">
        <v>16</v>
      </c>
      <c r="K82" s="2"/>
      <c r="L82" s="5">
        <f>K82*550.00</f>
        <v>0</v>
      </c>
    </row>
    <row r="83" spans="1:12">
      <c r="A83" s="1"/>
      <c r="B83" s="1">
        <v>819633</v>
      </c>
      <c r="C83" s="1" t="s">
        <v>320</v>
      </c>
      <c r="D83" s="1" t="s">
        <v>321</v>
      </c>
      <c r="E83" s="3" t="s">
        <v>322</v>
      </c>
      <c r="F83" s="1" t="s">
        <v>323</v>
      </c>
      <c r="G83" s="1" t="s">
        <v>15</v>
      </c>
      <c r="H83" s="1" t="s">
        <v>15</v>
      </c>
      <c r="I83" s="1" t="s">
        <v>15</v>
      </c>
      <c r="J83" s="1" t="s">
        <v>16</v>
      </c>
      <c r="K83" s="2"/>
      <c r="L83" s="5">
        <f>K83*992.00</f>
        <v>0</v>
      </c>
    </row>
    <row r="84" spans="1:12">
      <c r="A84" s="1"/>
      <c r="B84" s="1">
        <v>819634</v>
      </c>
      <c r="C84" s="1" t="s">
        <v>324</v>
      </c>
      <c r="D84" s="1" t="s">
        <v>325</v>
      </c>
      <c r="E84" s="3" t="s">
        <v>326</v>
      </c>
      <c r="F84" s="1" t="s">
        <v>327</v>
      </c>
      <c r="G84" s="1" t="s">
        <v>15</v>
      </c>
      <c r="H84" s="1" t="s">
        <v>15</v>
      </c>
      <c r="I84" s="1" t="s">
        <v>15</v>
      </c>
      <c r="J84" s="1" t="s">
        <v>16</v>
      </c>
      <c r="K84" s="2"/>
      <c r="L84" s="5">
        <f>K84*206.00</f>
        <v>0</v>
      </c>
    </row>
    <row r="85" spans="1:12">
      <c r="A85" s="1"/>
      <c r="B85" s="1">
        <v>819635</v>
      </c>
      <c r="C85" s="1" t="s">
        <v>328</v>
      </c>
      <c r="D85" s="1" t="s">
        <v>329</v>
      </c>
      <c r="E85" s="3" t="s">
        <v>330</v>
      </c>
      <c r="F85" s="1" t="s">
        <v>331</v>
      </c>
      <c r="G85" s="1" t="s">
        <v>15</v>
      </c>
      <c r="H85" s="1" t="s">
        <v>15</v>
      </c>
      <c r="I85" s="1" t="s">
        <v>15</v>
      </c>
      <c r="J85" s="1" t="s">
        <v>16</v>
      </c>
      <c r="K85" s="2"/>
      <c r="L85" s="5">
        <f>K85*288.00</f>
        <v>0</v>
      </c>
    </row>
    <row r="86" spans="1:12">
      <c r="A86" s="1"/>
      <c r="B86" s="1">
        <v>819636</v>
      </c>
      <c r="C86" s="1" t="s">
        <v>332</v>
      </c>
      <c r="D86" s="1" t="s">
        <v>333</v>
      </c>
      <c r="E86" s="3" t="s">
        <v>334</v>
      </c>
      <c r="F86" s="1" t="s">
        <v>335</v>
      </c>
      <c r="G86" s="1" t="s">
        <v>15</v>
      </c>
      <c r="H86" s="1" t="s">
        <v>15</v>
      </c>
      <c r="I86" s="1" t="s">
        <v>15</v>
      </c>
      <c r="J86" s="1" t="s">
        <v>16</v>
      </c>
      <c r="K86" s="2"/>
      <c r="L86" s="5">
        <f>K86*285.00</f>
        <v>0</v>
      </c>
    </row>
    <row r="87" spans="1:12">
      <c r="A87" s="1"/>
      <c r="B87" s="1">
        <v>819637</v>
      </c>
      <c r="C87" s="1" t="s">
        <v>336</v>
      </c>
      <c r="D87" s="1" t="s">
        <v>337</v>
      </c>
      <c r="E87" s="3" t="s">
        <v>338</v>
      </c>
      <c r="F87" s="1" t="s">
        <v>339</v>
      </c>
      <c r="G87" s="1" t="s">
        <v>15</v>
      </c>
      <c r="H87" s="1" t="s">
        <v>15</v>
      </c>
      <c r="I87" s="1" t="s">
        <v>15</v>
      </c>
      <c r="J87" s="1" t="s">
        <v>16</v>
      </c>
      <c r="K87" s="2"/>
      <c r="L87" s="5">
        <f>K87*445.00</f>
        <v>0</v>
      </c>
    </row>
    <row r="88" spans="1:12">
      <c r="A88" s="1"/>
      <c r="B88" s="1">
        <v>819638</v>
      </c>
      <c r="C88" s="1" t="s">
        <v>340</v>
      </c>
      <c r="D88" s="1" t="s">
        <v>341</v>
      </c>
      <c r="E88" s="3" t="s">
        <v>342</v>
      </c>
      <c r="F88" s="1" t="s">
        <v>343</v>
      </c>
      <c r="G88" s="1" t="s">
        <v>15</v>
      </c>
      <c r="H88" s="1" t="s">
        <v>15</v>
      </c>
      <c r="I88" s="1" t="s">
        <v>15</v>
      </c>
      <c r="J88" s="1" t="s">
        <v>16</v>
      </c>
      <c r="K88" s="2"/>
      <c r="L88" s="5">
        <f>K88*411.00</f>
        <v>0</v>
      </c>
    </row>
    <row r="89" spans="1:12">
      <c r="A89" s="1"/>
      <c r="B89" s="1">
        <v>819639</v>
      </c>
      <c r="C89" s="1" t="s">
        <v>344</v>
      </c>
      <c r="D89" s="1" t="s">
        <v>345</v>
      </c>
      <c r="E89" s="3" t="s">
        <v>346</v>
      </c>
      <c r="F89" s="1" t="s">
        <v>347</v>
      </c>
      <c r="G89" s="1" t="s">
        <v>15</v>
      </c>
      <c r="H89" s="1" t="s">
        <v>15</v>
      </c>
      <c r="I89" s="1" t="s">
        <v>15</v>
      </c>
      <c r="J89" s="1" t="s">
        <v>16</v>
      </c>
      <c r="K89" s="2"/>
      <c r="L89" s="5">
        <f>K89*423.00</f>
        <v>0</v>
      </c>
    </row>
    <row r="90" spans="1:12">
      <c r="A90" s="1"/>
      <c r="B90" s="1">
        <v>819640</v>
      </c>
      <c r="C90" s="1" t="s">
        <v>348</v>
      </c>
      <c r="D90" s="1" t="s">
        <v>349</v>
      </c>
      <c r="E90" s="3" t="s">
        <v>350</v>
      </c>
      <c r="F90" s="1" t="s">
        <v>351</v>
      </c>
      <c r="G90" s="1" t="s">
        <v>15</v>
      </c>
      <c r="H90" s="1" t="s">
        <v>15</v>
      </c>
      <c r="I90" s="1" t="s">
        <v>15</v>
      </c>
      <c r="J90" s="1" t="s">
        <v>16</v>
      </c>
      <c r="K90" s="2"/>
      <c r="L90" s="5">
        <f>K90*610.00</f>
        <v>0</v>
      </c>
    </row>
    <row r="91" spans="1:12">
      <c r="A91" s="1"/>
      <c r="B91" s="1">
        <v>819641</v>
      </c>
      <c r="C91" s="1" t="s">
        <v>352</v>
      </c>
      <c r="D91" s="1" t="s">
        <v>353</v>
      </c>
      <c r="E91" s="3" t="s">
        <v>354</v>
      </c>
      <c r="F91" s="1" t="s">
        <v>355</v>
      </c>
      <c r="G91" s="1" t="s">
        <v>15</v>
      </c>
      <c r="H91" s="1" t="s">
        <v>15</v>
      </c>
      <c r="I91" s="1" t="s">
        <v>15</v>
      </c>
      <c r="J91" s="1" t="s">
        <v>16</v>
      </c>
      <c r="K91" s="2"/>
      <c r="L91" s="5">
        <f>K91*522.00</f>
        <v>0</v>
      </c>
    </row>
    <row r="92" spans="1:12">
      <c r="A92" s="1"/>
      <c r="B92" s="1">
        <v>819642</v>
      </c>
      <c r="C92" s="1" t="s">
        <v>356</v>
      </c>
      <c r="D92" s="1" t="s">
        <v>357</v>
      </c>
      <c r="E92" s="3" t="s">
        <v>358</v>
      </c>
      <c r="F92" s="1" t="s">
        <v>359</v>
      </c>
      <c r="G92" s="1" t="s">
        <v>15</v>
      </c>
      <c r="H92" s="1" t="s">
        <v>15</v>
      </c>
      <c r="I92" s="1" t="s">
        <v>15</v>
      </c>
      <c r="J92" s="1" t="s">
        <v>16</v>
      </c>
      <c r="K92" s="2"/>
      <c r="L92" s="5">
        <f>K92*690.00</f>
        <v>0</v>
      </c>
    </row>
    <row r="93" spans="1:12">
      <c r="A93" s="1"/>
      <c r="B93" s="1">
        <v>819643</v>
      </c>
      <c r="C93" s="1" t="s">
        <v>360</v>
      </c>
      <c r="D93" s="1" t="s">
        <v>361</v>
      </c>
      <c r="E93" s="3" t="s">
        <v>362</v>
      </c>
      <c r="F93" s="1" t="s">
        <v>363</v>
      </c>
      <c r="G93" s="1" t="s">
        <v>15</v>
      </c>
      <c r="H93" s="1" t="s">
        <v>15</v>
      </c>
      <c r="I93" s="1" t="s">
        <v>15</v>
      </c>
      <c r="J93" s="1" t="s">
        <v>16</v>
      </c>
      <c r="K93" s="2"/>
      <c r="L93" s="5">
        <f>K93*644.00</f>
        <v>0</v>
      </c>
    </row>
    <row r="94" spans="1:12">
      <c r="A94" s="1"/>
      <c r="B94" s="1">
        <v>819644</v>
      </c>
      <c r="C94" s="1" t="s">
        <v>364</v>
      </c>
      <c r="D94" s="1" t="s">
        <v>365</v>
      </c>
      <c r="E94" s="3" t="s">
        <v>366</v>
      </c>
      <c r="F94" s="1" t="s">
        <v>367</v>
      </c>
      <c r="G94" s="1" t="s">
        <v>15</v>
      </c>
      <c r="H94" s="1" t="s">
        <v>15</v>
      </c>
      <c r="I94" s="1" t="s">
        <v>15</v>
      </c>
      <c r="J94" s="1" t="s">
        <v>16</v>
      </c>
      <c r="K94" s="2"/>
      <c r="L94" s="5">
        <f>K94*1206.00</f>
        <v>0</v>
      </c>
    </row>
    <row r="95" spans="1:12">
      <c r="A95" s="1"/>
      <c r="B95" s="1">
        <v>819646</v>
      </c>
      <c r="C95" s="1" t="s">
        <v>368</v>
      </c>
      <c r="D95" s="1" t="s">
        <v>369</v>
      </c>
      <c r="E95" s="3" t="s">
        <v>370</v>
      </c>
      <c r="F95" s="1" t="s">
        <v>371</v>
      </c>
      <c r="G95" s="1" t="s">
        <v>15</v>
      </c>
      <c r="H95" s="1" t="s">
        <v>15</v>
      </c>
      <c r="I95" s="1" t="s">
        <v>15</v>
      </c>
      <c r="J95" s="1" t="s">
        <v>16</v>
      </c>
      <c r="K95" s="2"/>
      <c r="L95" s="5">
        <f>K95*222.00</f>
        <v>0</v>
      </c>
    </row>
    <row r="96" spans="1:12">
      <c r="A96" s="1"/>
      <c r="B96" s="1">
        <v>819647</v>
      </c>
      <c r="C96" s="1" t="s">
        <v>372</v>
      </c>
      <c r="D96" s="1" t="s">
        <v>373</v>
      </c>
      <c r="E96" s="3" t="s">
        <v>374</v>
      </c>
      <c r="F96" s="1" t="s">
        <v>375</v>
      </c>
      <c r="G96" s="1" t="s">
        <v>15</v>
      </c>
      <c r="H96" s="1" t="s">
        <v>15</v>
      </c>
      <c r="I96" s="1" t="s">
        <v>15</v>
      </c>
      <c r="J96" s="1" t="s">
        <v>16</v>
      </c>
      <c r="K96" s="2"/>
      <c r="L96" s="5">
        <f>K96*526.00</f>
        <v>0</v>
      </c>
    </row>
    <row r="97" spans="1:12">
      <c r="A97" s="1"/>
      <c r="B97" s="1">
        <v>819648</v>
      </c>
      <c r="C97" s="1" t="s">
        <v>376</v>
      </c>
      <c r="D97" s="1" t="s">
        <v>377</v>
      </c>
      <c r="E97" s="3" t="s">
        <v>378</v>
      </c>
      <c r="F97" s="1" t="s">
        <v>379</v>
      </c>
      <c r="G97" s="1" t="s">
        <v>15</v>
      </c>
      <c r="H97" s="1" t="s">
        <v>15</v>
      </c>
      <c r="I97" s="1" t="s">
        <v>15</v>
      </c>
      <c r="J97" s="1" t="s">
        <v>16</v>
      </c>
      <c r="K97" s="2"/>
      <c r="L97" s="5">
        <f>K97*669.00</f>
        <v>0</v>
      </c>
    </row>
    <row r="98" spans="1:12">
      <c r="A98" s="1"/>
      <c r="B98" s="1">
        <v>819649</v>
      </c>
      <c r="C98" s="1" t="s">
        <v>380</v>
      </c>
      <c r="D98" s="1" t="s">
        <v>381</v>
      </c>
      <c r="E98" s="3" t="s">
        <v>382</v>
      </c>
      <c r="F98" s="1" t="s">
        <v>383</v>
      </c>
      <c r="G98" s="1" t="s">
        <v>15</v>
      </c>
      <c r="H98" s="1" t="s">
        <v>15</v>
      </c>
      <c r="I98" s="1" t="s">
        <v>15</v>
      </c>
      <c r="J98" s="1" t="s">
        <v>16</v>
      </c>
      <c r="K98" s="2"/>
      <c r="L98" s="5">
        <f>K98*775.00</f>
        <v>0</v>
      </c>
    </row>
    <row r="99" spans="1:12">
      <c r="A99" s="1"/>
      <c r="B99" s="1">
        <v>819650</v>
      </c>
      <c r="C99" s="1" t="s">
        <v>384</v>
      </c>
      <c r="D99" s="1" t="s">
        <v>385</v>
      </c>
      <c r="E99" s="3" t="s">
        <v>386</v>
      </c>
      <c r="F99" s="1" t="s">
        <v>387</v>
      </c>
      <c r="G99" s="1" t="s">
        <v>15</v>
      </c>
      <c r="H99" s="1" t="s">
        <v>15</v>
      </c>
      <c r="I99" s="1" t="s">
        <v>15</v>
      </c>
      <c r="J99" s="1" t="s">
        <v>16</v>
      </c>
      <c r="K99" s="2"/>
      <c r="L99" s="5">
        <f>K99*1512.00</f>
        <v>0</v>
      </c>
    </row>
    <row r="100" spans="1:12">
      <c r="A100" s="1"/>
      <c r="B100" s="1">
        <v>819651</v>
      </c>
      <c r="C100" s="1" t="s">
        <v>388</v>
      </c>
      <c r="D100" s="1" t="s">
        <v>389</v>
      </c>
      <c r="E100" s="3" t="s">
        <v>390</v>
      </c>
      <c r="F100" s="1" t="s">
        <v>391</v>
      </c>
      <c r="G100" s="1" t="s">
        <v>15</v>
      </c>
      <c r="H100" s="1" t="s">
        <v>15</v>
      </c>
      <c r="I100" s="1" t="s">
        <v>15</v>
      </c>
      <c r="J100" s="1" t="s">
        <v>16</v>
      </c>
      <c r="K100" s="2"/>
      <c r="L100" s="5">
        <f>K100*390.00</f>
        <v>0</v>
      </c>
    </row>
    <row r="101" spans="1:12">
      <c r="A101" s="1"/>
      <c r="B101" s="1">
        <v>819652</v>
      </c>
      <c r="C101" s="1" t="s">
        <v>392</v>
      </c>
      <c r="D101" s="1" t="s">
        <v>393</v>
      </c>
      <c r="E101" s="3" t="s">
        <v>394</v>
      </c>
      <c r="F101" s="1" t="s">
        <v>375</v>
      </c>
      <c r="G101" s="1" t="s">
        <v>15</v>
      </c>
      <c r="H101" s="1" t="s">
        <v>15</v>
      </c>
      <c r="I101" s="1" t="s">
        <v>15</v>
      </c>
      <c r="J101" s="1" t="s">
        <v>16</v>
      </c>
      <c r="K101" s="2"/>
      <c r="L101" s="5">
        <f>K101*526.00</f>
        <v>0</v>
      </c>
    </row>
    <row r="102" spans="1:12">
      <c r="A102" s="1"/>
      <c r="B102" s="1">
        <v>819653</v>
      </c>
      <c r="C102" s="1" t="s">
        <v>395</v>
      </c>
      <c r="D102" s="1" t="s">
        <v>396</v>
      </c>
      <c r="E102" s="3" t="s">
        <v>397</v>
      </c>
      <c r="F102" s="1" t="s">
        <v>398</v>
      </c>
      <c r="G102" s="1" t="s">
        <v>15</v>
      </c>
      <c r="H102" s="1" t="s">
        <v>15</v>
      </c>
      <c r="I102" s="1" t="s">
        <v>15</v>
      </c>
      <c r="J102" s="1" t="s">
        <v>16</v>
      </c>
      <c r="K102" s="2"/>
      <c r="L102" s="5">
        <f>K102*645.00</f>
        <v>0</v>
      </c>
    </row>
    <row r="103" spans="1:12">
      <c r="A103" s="1"/>
      <c r="B103" s="1">
        <v>819654</v>
      </c>
      <c r="C103" s="1" t="s">
        <v>399</v>
      </c>
      <c r="D103" s="1" t="s">
        <v>400</v>
      </c>
      <c r="E103" s="3" t="s">
        <v>401</v>
      </c>
      <c r="F103" s="1" t="s">
        <v>402</v>
      </c>
      <c r="G103" s="1" t="s">
        <v>15</v>
      </c>
      <c r="H103" s="1" t="s">
        <v>15</v>
      </c>
      <c r="I103" s="1" t="s">
        <v>15</v>
      </c>
      <c r="J103" s="1" t="s">
        <v>16</v>
      </c>
      <c r="K103" s="2"/>
      <c r="L103" s="5">
        <f>K103*568.00</f>
        <v>0</v>
      </c>
    </row>
    <row r="104" spans="1:12">
      <c r="A104" s="1"/>
      <c r="B104" s="1">
        <v>819655</v>
      </c>
      <c r="C104" s="1" t="s">
        <v>403</v>
      </c>
      <c r="D104" s="1" t="s">
        <v>404</v>
      </c>
      <c r="E104" s="3" t="s">
        <v>405</v>
      </c>
      <c r="F104" s="1" t="s">
        <v>406</v>
      </c>
      <c r="G104" s="1" t="s">
        <v>15</v>
      </c>
      <c r="H104" s="1" t="s">
        <v>15</v>
      </c>
      <c r="I104" s="1" t="s">
        <v>15</v>
      </c>
      <c r="J104" s="1" t="s">
        <v>16</v>
      </c>
      <c r="K104" s="2"/>
      <c r="L104" s="5">
        <f>K104*641.00</f>
        <v>0</v>
      </c>
    </row>
    <row r="105" spans="1:12">
      <c r="A105" s="1"/>
      <c r="B105" s="1">
        <v>819656</v>
      </c>
      <c r="C105" s="1" t="s">
        <v>407</v>
      </c>
      <c r="D105" s="1" t="s">
        <v>408</v>
      </c>
      <c r="E105" s="3" t="s">
        <v>409</v>
      </c>
      <c r="F105" s="1" t="s">
        <v>410</v>
      </c>
      <c r="G105" s="1" t="s">
        <v>15</v>
      </c>
      <c r="H105" s="1" t="s">
        <v>15</v>
      </c>
      <c r="I105" s="1" t="s">
        <v>15</v>
      </c>
      <c r="J105" s="1" t="s">
        <v>16</v>
      </c>
      <c r="K105" s="2"/>
      <c r="L105" s="5">
        <f>K105*684.00</f>
        <v>0</v>
      </c>
    </row>
    <row r="106" spans="1:12">
      <c r="A106" s="1"/>
      <c r="B106" s="1">
        <v>819657</v>
      </c>
      <c r="C106" s="1" t="s">
        <v>411</v>
      </c>
      <c r="D106" s="1" t="s">
        <v>412</v>
      </c>
      <c r="E106" s="3" t="s">
        <v>413</v>
      </c>
      <c r="F106" s="1" t="s">
        <v>414</v>
      </c>
      <c r="G106" s="1" t="s">
        <v>15</v>
      </c>
      <c r="H106" s="1" t="s">
        <v>15</v>
      </c>
      <c r="I106" s="1" t="s">
        <v>15</v>
      </c>
      <c r="J106" s="1" t="s">
        <v>16</v>
      </c>
      <c r="K106" s="2"/>
      <c r="L106" s="5">
        <f>K106*569.00</f>
        <v>0</v>
      </c>
    </row>
    <row r="107" spans="1:12">
      <c r="A107" s="1"/>
      <c r="B107" s="1">
        <v>819658</v>
      </c>
      <c r="C107" s="1" t="s">
        <v>415</v>
      </c>
      <c r="D107" s="1" t="s">
        <v>416</v>
      </c>
      <c r="E107" s="3" t="s">
        <v>417</v>
      </c>
      <c r="F107" s="1" t="s">
        <v>418</v>
      </c>
      <c r="G107" s="1" t="s">
        <v>15</v>
      </c>
      <c r="H107" s="1" t="s">
        <v>15</v>
      </c>
      <c r="I107" s="1" t="s">
        <v>15</v>
      </c>
      <c r="J107" s="1" t="s">
        <v>16</v>
      </c>
      <c r="K107" s="2"/>
      <c r="L107" s="5">
        <f>K107*588.00</f>
        <v>0</v>
      </c>
    </row>
    <row r="108" spans="1:12">
      <c r="A108" s="1"/>
      <c r="B108" s="1">
        <v>819659</v>
      </c>
      <c r="C108" s="1" t="s">
        <v>419</v>
      </c>
      <c r="D108" s="1" t="s">
        <v>420</v>
      </c>
      <c r="E108" s="3" t="s">
        <v>421</v>
      </c>
      <c r="F108" s="1" t="s">
        <v>351</v>
      </c>
      <c r="G108" s="1" t="s">
        <v>15</v>
      </c>
      <c r="H108" s="1" t="s">
        <v>15</v>
      </c>
      <c r="I108" s="1" t="s">
        <v>15</v>
      </c>
      <c r="J108" s="1" t="s">
        <v>16</v>
      </c>
      <c r="K108" s="2"/>
      <c r="L108" s="5">
        <f>K108*610.00</f>
        <v>0</v>
      </c>
    </row>
    <row r="109" spans="1:12">
      <c r="A109" s="1"/>
      <c r="B109" s="1">
        <v>819660</v>
      </c>
      <c r="C109" s="1" t="s">
        <v>422</v>
      </c>
      <c r="D109" s="1" t="s">
        <v>423</v>
      </c>
      <c r="E109" s="3" t="s">
        <v>424</v>
      </c>
      <c r="F109" s="1" t="s">
        <v>425</v>
      </c>
      <c r="G109" s="1" t="s">
        <v>15</v>
      </c>
      <c r="H109" s="1" t="s">
        <v>15</v>
      </c>
      <c r="I109" s="1" t="s">
        <v>15</v>
      </c>
      <c r="J109" s="1" t="s">
        <v>16</v>
      </c>
      <c r="K109" s="2"/>
      <c r="L109" s="5">
        <f>K109*1018.00</f>
        <v>0</v>
      </c>
    </row>
    <row r="110" spans="1:12">
      <c r="A110" s="1"/>
      <c r="B110" s="1">
        <v>819661</v>
      </c>
      <c r="C110" s="1" t="s">
        <v>426</v>
      </c>
      <c r="D110" s="1" t="s">
        <v>427</v>
      </c>
      <c r="E110" s="3" t="s">
        <v>428</v>
      </c>
      <c r="F110" s="1" t="s">
        <v>429</v>
      </c>
      <c r="G110" s="1" t="s">
        <v>15</v>
      </c>
      <c r="H110" s="1" t="s">
        <v>15</v>
      </c>
      <c r="I110" s="1" t="s">
        <v>15</v>
      </c>
      <c r="J110" s="1" t="s">
        <v>16</v>
      </c>
      <c r="K110" s="2"/>
      <c r="L110" s="5">
        <f>K110*919.00</f>
        <v>0</v>
      </c>
    </row>
    <row r="111" spans="1:12">
      <c r="A111" s="1"/>
      <c r="B111" s="1">
        <v>819662</v>
      </c>
      <c r="C111" s="1" t="s">
        <v>430</v>
      </c>
      <c r="D111" s="1" t="s">
        <v>431</v>
      </c>
      <c r="E111" s="3" t="s">
        <v>432</v>
      </c>
      <c r="F111" s="1" t="s">
        <v>433</v>
      </c>
      <c r="G111" s="1" t="s">
        <v>15</v>
      </c>
      <c r="H111" s="1" t="s">
        <v>15</v>
      </c>
      <c r="I111" s="1" t="s">
        <v>15</v>
      </c>
      <c r="J111" s="1" t="s">
        <v>16</v>
      </c>
      <c r="K111" s="2"/>
      <c r="L111" s="5">
        <f>K111*927.00</f>
        <v>0</v>
      </c>
    </row>
    <row r="112" spans="1:12">
      <c r="A112" s="1"/>
      <c r="B112" s="1">
        <v>819663</v>
      </c>
      <c r="C112" s="1" t="s">
        <v>434</v>
      </c>
      <c r="D112" s="1" t="s">
        <v>435</v>
      </c>
      <c r="E112" s="3" t="s">
        <v>436</v>
      </c>
      <c r="F112" s="1" t="s">
        <v>437</v>
      </c>
      <c r="G112" s="1" t="s">
        <v>15</v>
      </c>
      <c r="H112" s="1" t="s">
        <v>15</v>
      </c>
      <c r="I112" s="1" t="s">
        <v>15</v>
      </c>
      <c r="J112" s="1" t="s">
        <v>16</v>
      </c>
      <c r="K112" s="2"/>
      <c r="L112" s="5">
        <f>K112*907.00</f>
        <v>0</v>
      </c>
    </row>
    <row r="113" spans="1:12">
      <c r="A113" s="1"/>
      <c r="B113" s="1">
        <v>819664</v>
      </c>
      <c r="C113" s="1" t="s">
        <v>438</v>
      </c>
      <c r="D113" s="1" t="s">
        <v>439</v>
      </c>
      <c r="E113" s="3" t="s">
        <v>440</v>
      </c>
      <c r="F113" s="1" t="s">
        <v>441</v>
      </c>
      <c r="G113" s="1" t="s">
        <v>15</v>
      </c>
      <c r="H113" s="1" t="s">
        <v>15</v>
      </c>
      <c r="I113" s="1" t="s">
        <v>15</v>
      </c>
      <c r="J113" s="1" t="s">
        <v>16</v>
      </c>
      <c r="K113" s="2"/>
      <c r="L113" s="5">
        <f>K113*976.00</f>
        <v>0</v>
      </c>
    </row>
    <row r="114" spans="1:12">
      <c r="A114" s="1"/>
      <c r="B114" s="1">
        <v>819665</v>
      </c>
      <c r="C114" s="1" t="s">
        <v>442</v>
      </c>
      <c r="D114" s="1" t="s">
        <v>443</v>
      </c>
      <c r="E114" s="3" t="s">
        <v>444</v>
      </c>
      <c r="F114" s="1" t="s">
        <v>445</v>
      </c>
      <c r="G114" s="1" t="s">
        <v>15</v>
      </c>
      <c r="H114" s="1" t="s">
        <v>15</v>
      </c>
      <c r="I114" s="1" t="s">
        <v>15</v>
      </c>
      <c r="J114" s="1" t="s">
        <v>16</v>
      </c>
      <c r="K114" s="2"/>
      <c r="L114" s="5">
        <f>K114*1022.00</f>
        <v>0</v>
      </c>
    </row>
    <row r="115" spans="1:12">
      <c r="A115" s="1"/>
      <c r="B115" s="1">
        <v>819666</v>
      </c>
      <c r="C115" s="1" t="s">
        <v>446</v>
      </c>
      <c r="D115" s="1" t="s">
        <v>447</v>
      </c>
      <c r="E115" s="3" t="s">
        <v>448</v>
      </c>
      <c r="F115" s="1" t="s">
        <v>449</v>
      </c>
      <c r="G115" s="1" t="s">
        <v>15</v>
      </c>
      <c r="H115" s="1" t="s">
        <v>15</v>
      </c>
      <c r="I115" s="1" t="s">
        <v>15</v>
      </c>
      <c r="J115" s="1" t="s">
        <v>16</v>
      </c>
      <c r="K115" s="2"/>
      <c r="L115" s="5">
        <f>K115*867.00</f>
        <v>0</v>
      </c>
    </row>
    <row r="116" spans="1:12">
      <c r="A116" s="1"/>
      <c r="B116" s="1">
        <v>819667</v>
      </c>
      <c r="C116" s="1" t="s">
        <v>450</v>
      </c>
      <c r="D116" s="1" t="s">
        <v>451</v>
      </c>
      <c r="E116" s="3" t="s">
        <v>452</v>
      </c>
      <c r="F116" s="1" t="s">
        <v>453</v>
      </c>
      <c r="G116" s="1" t="s">
        <v>15</v>
      </c>
      <c r="H116" s="1" t="s">
        <v>15</v>
      </c>
      <c r="I116" s="1" t="s">
        <v>15</v>
      </c>
      <c r="J116" s="1" t="s">
        <v>16</v>
      </c>
      <c r="K116" s="2"/>
      <c r="L116" s="5">
        <f>K116*1065.00</f>
        <v>0</v>
      </c>
    </row>
    <row r="117" spans="1:12">
      <c r="A117" s="1"/>
      <c r="B117" s="1">
        <v>819668</v>
      </c>
      <c r="C117" s="1" t="s">
        <v>454</v>
      </c>
      <c r="D117" s="1" t="s">
        <v>455</v>
      </c>
      <c r="E117" s="3" t="s">
        <v>456</v>
      </c>
      <c r="F117" s="1" t="s">
        <v>457</v>
      </c>
      <c r="G117" s="1" t="s">
        <v>15</v>
      </c>
      <c r="H117" s="1" t="s">
        <v>15</v>
      </c>
      <c r="I117" s="1" t="s">
        <v>15</v>
      </c>
      <c r="J117" s="1" t="s">
        <v>16</v>
      </c>
      <c r="K117" s="2"/>
      <c r="L117" s="5">
        <f>K117*1564.00</f>
        <v>0</v>
      </c>
    </row>
    <row r="118" spans="1:12">
      <c r="A118" s="1"/>
      <c r="B118" s="1">
        <v>819669</v>
      </c>
      <c r="C118" s="1" t="s">
        <v>458</v>
      </c>
      <c r="D118" s="1" t="s">
        <v>459</v>
      </c>
      <c r="E118" s="3" t="s">
        <v>460</v>
      </c>
      <c r="F118" s="1" t="s">
        <v>461</v>
      </c>
      <c r="G118" s="1" t="s">
        <v>15</v>
      </c>
      <c r="H118" s="1" t="s">
        <v>15</v>
      </c>
      <c r="I118" s="1" t="s">
        <v>15</v>
      </c>
      <c r="J118" s="1" t="s">
        <v>16</v>
      </c>
      <c r="K118" s="2"/>
      <c r="L118" s="5">
        <f>K118*1570.00</f>
        <v>0</v>
      </c>
    </row>
    <row r="119" spans="1:12">
      <c r="A119" s="1"/>
      <c r="B119" s="1">
        <v>819670</v>
      </c>
      <c r="C119" s="1" t="s">
        <v>462</v>
      </c>
      <c r="D119" s="1" t="s">
        <v>463</v>
      </c>
      <c r="E119" s="3" t="s">
        <v>464</v>
      </c>
      <c r="F119" s="1" t="s">
        <v>465</v>
      </c>
      <c r="G119" s="1" t="s">
        <v>15</v>
      </c>
      <c r="H119" s="1" t="s">
        <v>15</v>
      </c>
      <c r="I119" s="1" t="s">
        <v>15</v>
      </c>
      <c r="J119" s="1" t="s">
        <v>16</v>
      </c>
      <c r="K119" s="2"/>
      <c r="L119" s="5">
        <f>K119*1548.00</f>
        <v>0</v>
      </c>
    </row>
    <row r="120" spans="1:12">
      <c r="A120" s="1"/>
      <c r="B120" s="1">
        <v>819671</v>
      </c>
      <c r="C120" s="1" t="s">
        <v>466</v>
      </c>
      <c r="D120" s="1" t="s">
        <v>467</v>
      </c>
      <c r="E120" s="3" t="s">
        <v>468</v>
      </c>
      <c r="F120" s="1" t="s">
        <v>469</v>
      </c>
      <c r="G120" s="1" t="s">
        <v>15</v>
      </c>
      <c r="H120" s="1" t="s">
        <v>15</v>
      </c>
      <c r="I120" s="1" t="s">
        <v>15</v>
      </c>
      <c r="J120" s="1" t="s">
        <v>16</v>
      </c>
      <c r="K120" s="2"/>
      <c r="L120" s="5">
        <f>K120*1532.00</f>
        <v>0</v>
      </c>
    </row>
    <row r="121" spans="1:12">
      <c r="A121" s="1"/>
      <c r="B121" s="1">
        <v>819672</v>
      </c>
      <c r="C121" s="1" t="s">
        <v>470</v>
      </c>
      <c r="D121" s="1" t="s">
        <v>471</v>
      </c>
      <c r="E121" s="3" t="s">
        <v>472</v>
      </c>
      <c r="F121" s="1" t="s">
        <v>473</v>
      </c>
      <c r="G121" s="1" t="s">
        <v>15</v>
      </c>
      <c r="H121" s="1" t="s">
        <v>15</v>
      </c>
      <c r="I121" s="1" t="s">
        <v>15</v>
      </c>
      <c r="J121" s="1" t="s">
        <v>16</v>
      </c>
      <c r="K121" s="2"/>
      <c r="L121" s="5">
        <f>K121*1560.00</f>
        <v>0</v>
      </c>
    </row>
    <row r="122" spans="1:12">
      <c r="A122" s="1"/>
      <c r="B122" s="1">
        <v>819673</v>
      </c>
      <c r="C122" s="1" t="s">
        <v>474</v>
      </c>
      <c r="D122" s="1" t="s">
        <v>475</v>
      </c>
      <c r="E122" s="3" t="s">
        <v>476</v>
      </c>
      <c r="F122" s="1" t="s">
        <v>477</v>
      </c>
      <c r="G122" s="1" t="s">
        <v>15</v>
      </c>
      <c r="H122" s="1" t="s">
        <v>15</v>
      </c>
      <c r="I122" s="1" t="s">
        <v>15</v>
      </c>
      <c r="J122" s="1" t="s">
        <v>16</v>
      </c>
      <c r="K122" s="2"/>
      <c r="L122" s="5">
        <f>K122*1497.00</f>
        <v>0</v>
      </c>
    </row>
    <row r="123" spans="1:12">
      <c r="A123" s="1"/>
      <c r="B123" s="1">
        <v>819674</v>
      </c>
      <c r="C123" s="1" t="s">
        <v>478</v>
      </c>
      <c r="D123" s="1" t="s">
        <v>479</v>
      </c>
      <c r="E123" s="3" t="s">
        <v>480</v>
      </c>
      <c r="F123" s="1" t="s">
        <v>481</v>
      </c>
      <c r="G123" s="1" t="s">
        <v>15</v>
      </c>
      <c r="H123" s="1" t="s">
        <v>15</v>
      </c>
      <c r="I123" s="1" t="s">
        <v>15</v>
      </c>
      <c r="J123" s="1" t="s">
        <v>16</v>
      </c>
      <c r="K123" s="2"/>
      <c r="L123" s="5">
        <f>K123*1458.00</f>
        <v>0</v>
      </c>
    </row>
    <row r="124" spans="1:12">
      <c r="A124" s="1"/>
      <c r="B124" s="1">
        <v>819675</v>
      </c>
      <c r="C124" s="1" t="s">
        <v>482</v>
      </c>
      <c r="D124" s="1" t="s">
        <v>483</v>
      </c>
      <c r="E124" s="3" t="s">
        <v>484</v>
      </c>
      <c r="F124" s="1" t="s">
        <v>485</v>
      </c>
      <c r="G124" s="1" t="s">
        <v>15</v>
      </c>
      <c r="H124" s="1" t="s">
        <v>15</v>
      </c>
      <c r="I124" s="1" t="s">
        <v>15</v>
      </c>
      <c r="J124" s="1" t="s">
        <v>16</v>
      </c>
      <c r="K124" s="2"/>
      <c r="L124" s="5">
        <f>K124*1414.00</f>
        <v>0</v>
      </c>
    </row>
    <row r="125" spans="1:12">
      <c r="A125" s="1"/>
      <c r="B125" s="1">
        <v>819676</v>
      </c>
      <c r="C125" s="1" t="s">
        <v>486</v>
      </c>
      <c r="D125" s="1" t="s">
        <v>487</v>
      </c>
      <c r="E125" s="3" t="s">
        <v>488</v>
      </c>
      <c r="F125" s="1" t="s">
        <v>489</v>
      </c>
      <c r="G125" s="1" t="s">
        <v>15</v>
      </c>
      <c r="H125" s="1" t="s">
        <v>15</v>
      </c>
      <c r="I125" s="1" t="s">
        <v>15</v>
      </c>
      <c r="J125" s="1" t="s">
        <v>16</v>
      </c>
      <c r="K125" s="2"/>
      <c r="L125" s="5">
        <f>K125*1584.00</f>
        <v>0</v>
      </c>
    </row>
    <row r="126" spans="1:12">
      <c r="A126" s="1"/>
      <c r="B126" s="1">
        <v>819677</v>
      </c>
      <c r="C126" s="1" t="s">
        <v>490</v>
      </c>
      <c r="D126" s="1" t="s">
        <v>491</v>
      </c>
      <c r="E126" s="3" t="s">
        <v>492</v>
      </c>
      <c r="F126" s="1" t="s">
        <v>493</v>
      </c>
      <c r="G126" s="1" t="s">
        <v>15</v>
      </c>
      <c r="H126" s="1" t="s">
        <v>15</v>
      </c>
      <c r="I126" s="1" t="s">
        <v>15</v>
      </c>
      <c r="J126" s="1" t="s">
        <v>16</v>
      </c>
      <c r="K126" s="2"/>
      <c r="L126" s="5">
        <f>K126*404.00</f>
        <v>0</v>
      </c>
    </row>
    <row r="127" spans="1:12">
      <c r="A127" s="1"/>
      <c r="B127" s="1">
        <v>819678</v>
      </c>
      <c r="C127" s="1" t="s">
        <v>494</v>
      </c>
      <c r="D127" s="1" t="s">
        <v>495</v>
      </c>
      <c r="E127" s="3" t="s">
        <v>496</v>
      </c>
      <c r="F127" s="1" t="s">
        <v>497</v>
      </c>
      <c r="G127" s="1" t="s">
        <v>15</v>
      </c>
      <c r="H127" s="1" t="s">
        <v>15</v>
      </c>
      <c r="I127" s="1" t="s">
        <v>15</v>
      </c>
      <c r="J127" s="1" t="s">
        <v>16</v>
      </c>
      <c r="K127" s="2"/>
      <c r="L127" s="5">
        <f>K127*558.00</f>
        <v>0</v>
      </c>
    </row>
    <row r="128" spans="1:12">
      <c r="A128" s="1"/>
      <c r="B128" s="1">
        <v>819679</v>
      </c>
      <c r="C128" s="1" t="s">
        <v>498</v>
      </c>
      <c r="D128" s="1" t="s">
        <v>499</v>
      </c>
      <c r="E128" s="3" t="s">
        <v>500</v>
      </c>
      <c r="F128" s="1" t="s">
        <v>501</v>
      </c>
      <c r="G128" s="1" t="s">
        <v>15</v>
      </c>
      <c r="H128" s="1" t="s">
        <v>15</v>
      </c>
      <c r="I128" s="1" t="s">
        <v>15</v>
      </c>
      <c r="J128" s="1" t="s">
        <v>16</v>
      </c>
      <c r="K128" s="2"/>
      <c r="L128" s="5">
        <f>K128*802.00</f>
        <v>0</v>
      </c>
    </row>
    <row r="129" spans="1:12">
      <c r="A129" s="1"/>
      <c r="B129" s="1">
        <v>819680</v>
      </c>
      <c r="C129" s="1" t="s">
        <v>502</v>
      </c>
      <c r="D129" s="1" t="s">
        <v>503</v>
      </c>
      <c r="E129" s="3" t="s">
        <v>504</v>
      </c>
      <c r="F129" s="1" t="s">
        <v>505</v>
      </c>
      <c r="G129" s="1" t="s">
        <v>15</v>
      </c>
      <c r="H129" s="1" t="s">
        <v>15</v>
      </c>
      <c r="I129" s="1" t="s">
        <v>15</v>
      </c>
      <c r="J129" s="1" t="s">
        <v>16</v>
      </c>
      <c r="K129" s="2"/>
      <c r="L129" s="5">
        <f>K129*939.00</f>
        <v>0</v>
      </c>
    </row>
    <row r="130" spans="1:12">
      <c r="A130" s="1"/>
      <c r="B130" s="1">
        <v>819681</v>
      </c>
      <c r="C130" s="1" t="s">
        <v>506</v>
      </c>
      <c r="D130" s="1" t="s">
        <v>507</v>
      </c>
      <c r="E130" s="3" t="s">
        <v>508</v>
      </c>
      <c r="F130" s="1" t="s">
        <v>509</v>
      </c>
      <c r="G130" s="1" t="s">
        <v>15</v>
      </c>
      <c r="H130" s="1" t="s">
        <v>15</v>
      </c>
      <c r="I130" s="1" t="s">
        <v>15</v>
      </c>
      <c r="J130" s="1" t="s">
        <v>16</v>
      </c>
      <c r="K130" s="2"/>
      <c r="L130" s="5">
        <f>K130*1119.00</f>
        <v>0</v>
      </c>
    </row>
    <row r="131" spans="1:12">
      <c r="A131" s="1"/>
      <c r="B131" s="1">
        <v>819682</v>
      </c>
      <c r="C131" s="1" t="s">
        <v>510</v>
      </c>
      <c r="D131" s="1" t="s">
        <v>511</v>
      </c>
      <c r="E131" s="3" t="s">
        <v>512</v>
      </c>
      <c r="F131" s="1" t="s">
        <v>513</v>
      </c>
      <c r="G131" s="1" t="s">
        <v>15</v>
      </c>
      <c r="H131" s="1" t="s">
        <v>15</v>
      </c>
      <c r="I131" s="1" t="s">
        <v>15</v>
      </c>
      <c r="J131" s="1" t="s">
        <v>16</v>
      </c>
      <c r="K131" s="2"/>
      <c r="L131" s="5">
        <f>K131*1199.00</f>
        <v>0</v>
      </c>
    </row>
    <row r="132" spans="1:12">
      <c r="A132" s="1"/>
      <c r="B132" s="1">
        <v>819683</v>
      </c>
      <c r="C132" s="1" t="s">
        <v>514</v>
      </c>
      <c r="D132" s="1" t="s">
        <v>515</v>
      </c>
      <c r="E132" s="3" t="s">
        <v>516</v>
      </c>
      <c r="F132" s="1" t="s">
        <v>517</v>
      </c>
      <c r="G132" s="1" t="s">
        <v>15</v>
      </c>
      <c r="H132" s="1" t="s">
        <v>15</v>
      </c>
      <c r="I132" s="1" t="s">
        <v>15</v>
      </c>
      <c r="J132" s="1" t="s">
        <v>16</v>
      </c>
      <c r="K132" s="2"/>
      <c r="L132" s="5">
        <f>K132*1319.00</f>
        <v>0</v>
      </c>
    </row>
    <row r="133" spans="1:12">
      <c r="A133" s="1"/>
      <c r="B133" s="1">
        <v>819684</v>
      </c>
      <c r="C133" s="1" t="s">
        <v>518</v>
      </c>
      <c r="D133" s="1" t="s">
        <v>519</v>
      </c>
      <c r="E133" s="3" t="s">
        <v>520</v>
      </c>
      <c r="F133" s="1" t="s">
        <v>521</v>
      </c>
      <c r="G133" s="1" t="s">
        <v>15</v>
      </c>
      <c r="H133" s="1" t="s">
        <v>15</v>
      </c>
      <c r="I133" s="1" t="s">
        <v>15</v>
      </c>
      <c r="J133" s="1" t="s">
        <v>16</v>
      </c>
      <c r="K133" s="2"/>
      <c r="L133" s="5">
        <f>K133*1424.00</f>
        <v>0</v>
      </c>
    </row>
    <row r="134" spans="1:12">
      <c r="A134" s="1"/>
      <c r="B134" s="1">
        <v>819685</v>
      </c>
      <c r="C134" s="1" t="s">
        <v>522</v>
      </c>
      <c r="D134" s="1" t="s">
        <v>523</v>
      </c>
      <c r="E134" s="3" t="s">
        <v>524</v>
      </c>
      <c r="F134" s="1" t="s">
        <v>525</v>
      </c>
      <c r="G134" s="1" t="s">
        <v>15</v>
      </c>
      <c r="H134" s="1" t="s">
        <v>15</v>
      </c>
      <c r="I134" s="1" t="s">
        <v>15</v>
      </c>
      <c r="J134" s="1" t="s">
        <v>16</v>
      </c>
      <c r="K134" s="2"/>
      <c r="L134" s="5">
        <f>K134*2075.00</f>
        <v>0</v>
      </c>
    </row>
    <row r="135" spans="1:12">
      <c r="A135" s="1"/>
      <c r="B135" s="1">
        <v>819686</v>
      </c>
      <c r="C135" s="1" t="s">
        <v>526</v>
      </c>
      <c r="D135" s="1" t="s">
        <v>527</v>
      </c>
      <c r="E135" s="3" t="s">
        <v>528</v>
      </c>
      <c r="F135" s="1" t="s">
        <v>529</v>
      </c>
      <c r="G135" s="1" t="s">
        <v>15</v>
      </c>
      <c r="H135" s="1" t="s">
        <v>15</v>
      </c>
      <c r="I135" s="1" t="s">
        <v>15</v>
      </c>
      <c r="J135" s="1" t="s">
        <v>16</v>
      </c>
      <c r="K135" s="2"/>
      <c r="L135" s="5">
        <f>K135*2562.00</f>
        <v>0</v>
      </c>
    </row>
    <row r="136" spans="1:12">
      <c r="A136" s="1"/>
      <c r="B136" s="1">
        <v>819687</v>
      </c>
      <c r="C136" s="1" t="s">
        <v>530</v>
      </c>
      <c r="D136" s="1" t="s">
        <v>531</v>
      </c>
      <c r="E136" s="3" t="s">
        <v>532</v>
      </c>
      <c r="F136" s="1" t="s">
        <v>533</v>
      </c>
      <c r="G136" s="1" t="s">
        <v>15</v>
      </c>
      <c r="H136" s="1" t="s">
        <v>15</v>
      </c>
      <c r="I136" s="1" t="s">
        <v>15</v>
      </c>
      <c r="J136" s="1" t="s">
        <v>16</v>
      </c>
      <c r="K136" s="2"/>
      <c r="L136" s="5">
        <f>K136*349.00</f>
        <v>0</v>
      </c>
    </row>
    <row r="137" spans="1:12">
      <c r="A137" s="1"/>
      <c r="B137" s="1">
        <v>819688</v>
      </c>
      <c r="C137" s="1" t="s">
        <v>534</v>
      </c>
      <c r="D137" s="1" t="s">
        <v>535</v>
      </c>
      <c r="E137" s="3" t="s">
        <v>536</v>
      </c>
      <c r="F137" s="1" t="s">
        <v>537</v>
      </c>
      <c r="G137" s="1" t="s">
        <v>15</v>
      </c>
      <c r="H137" s="1" t="s">
        <v>15</v>
      </c>
      <c r="I137" s="1" t="s">
        <v>15</v>
      </c>
      <c r="J137" s="1" t="s">
        <v>16</v>
      </c>
      <c r="K137" s="2"/>
      <c r="L137" s="5">
        <f>K137*546.00</f>
        <v>0</v>
      </c>
    </row>
    <row r="138" spans="1:12">
      <c r="A138" s="1"/>
      <c r="B138" s="1">
        <v>819689</v>
      </c>
      <c r="C138" s="1" t="s">
        <v>538</v>
      </c>
      <c r="D138" s="1" t="s">
        <v>539</v>
      </c>
      <c r="E138" s="3" t="s">
        <v>540</v>
      </c>
      <c r="F138" s="1" t="s">
        <v>541</v>
      </c>
      <c r="G138" s="1" t="s">
        <v>15</v>
      </c>
      <c r="H138" s="1" t="s">
        <v>15</v>
      </c>
      <c r="I138" s="1" t="s">
        <v>15</v>
      </c>
      <c r="J138" s="1" t="s">
        <v>16</v>
      </c>
      <c r="K138" s="2"/>
      <c r="L138" s="5">
        <f>K138*627.00</f>
        <v>0</v>
      </c>
    </row>
    <row r="139" spans="1:12">
      <c r="A139" s="1"/>
      <c r="B139" s="1">
        <v>819690</v>
      </c>
      <c r="C139" s="1" t="s">
        <v>542</v>
      </c>
      <c r="D139" s="1" t="s">
        <v>543</v>
      </c>
      <c r="E139" s="3" t="s">
        <v>544</v>
      </c>
      <c r="F139" s="1" t="s">
        <v>545</v>
      </c>
      <c r="G139" s="1" t="s">
        <v>15</v>
      </c>
      <c r="H139" s="1" t="s">
        <v>15</v>
      </c>
      <c r="I139" s="1" t="s">
        <v>15</v>
      </c>
      <c r="J139" s="1" t="s">
        <v>16</v>
      </c>
      <c r="K139" s="2"/>
      <c r="L139" s="5">
        <f>K139*863.00</f>
        <v>0</v>
      </c>
    </row>
    <row r="140" spans="1:12">
      <c r="A140" s="1"/>
      <c r="B140" s="1">
        <v>819691</v>
      </c>
      <c r="C140" s="1" t="s">
        <v>546</v>
      </c>
      <c r="D140" s="1" t="s">
        <v>547</v>
      </c>
      <c r="E140" s="3" t="s">
        <v>548</v>
      </c>
      <c r="F140" s="1" t="s">
        <v>549</v>
      </c>
      <c r="G140" s="1" t="s">
        <v>15</v>
      </c>
      <c r="H140" s="1" t="s">
        <v>15</v>
      </c>
      <c r="I140" s="1" t="s">
        <v>15</v>
      </c>
      <c r="J140" s="1" t="s">
        <v>16</v>
      </c>
      <c r="K140" s="2"/>
      <c r="L140" s="5">
        <f>K140*825.00</f>
        <v>0</v>
      </c>
    </row>
    <row r="141" spans="1:12">
      <c r="A141" s="1"/>
      <c r="B141" s="1">
        <v>819692</v>
      </c>
      <c r="C141" s="1" t="s">
        <v>550</v>
      </c>
      <c r="D141" s="1" t="s">
        <v>551</v>
      </c>
      <c r="E141" s="3" t="s">
        <v>552</v>
      </c>
      <c r="F141" s="1" t="s">
        <v>553</v>
      </c>
      <c r="G141" s="1" t="s">
        <v>15</v>
      </c>
      <c r="H141" s="1" t="s">
        <v>15</v>
      </c>
      <c r="I141" s="1" t="s">
        <v>15</v>
      </c>
      <c r="J141" s="1" t="s">
        <v>16</v>
      </c>
      <c r="K141" s="2"/>
      <c r="L141" s="5">
        <f>K141*1050.00</f>
        <v>0</v>
      </c>
    </row>
    <row r="142" spans="1:12">
      <c r="A142" s="1"/>
      <c r="B142" s="1">
        <v>819693</v>
      </c>
      <c r="C142" s="1" t="s">
        <v>554</v>
      </c>
      <c r="D142" s="1" t="s">
        <v>555</v>
      </c>
      <c r="E142" s="3" t="s">
        <v>556</v>
      </c>
      <c r="F142" s="1" t="s">
        <v>557</v>
      </c>
      <c r="G142" s="1" t="s">
        <v>15</v>
      </c>
      <c r="H142" s="1" t="s">
        <v>15</v>
      </c>
      <c r="I142" s="1" t="s">
        <v>15</v>
      </c>
      <c r="J142" s="1" t="s">
        <v>16</v>
      </c>
      <c r="K142" s="2"/>
      <c r="L142" s="5">
        <f>K142*1263.00</f>
        <v>0</v>
      </c>
    </row>
    <row r="143" spans="1:12">
      <c r="A143" s="1"/>
      <c r="B143" s="1">
        <v>819694</v>
      </c>
      <c r="C143" s="1" t="s">
        <v>558</v>
      </c>
      <c r="D143" s="1" t="s">
        <v>559</v>
      </c>
      <c r="E143" s="3" t="s">
        <v>560</v>
      </c>
      <c r="F143" s="1" t="s">
        <v>561</v>
      </c>
      <c r="G143" s="1" t="s">
        <v>15</v>
      </c>
      <c r="H143" s="1" t="s">
        <v>15</v>
      </c>
      <c r="I143" s="1" t="s">
        <v>15</v>
      </c>
      <c r="J143" s="1" t="s">
        <v>16</v>
      </c>
      <c r="K143" s="2"/>
      <c r="L143" s="5">
        <f>K143*1440.00</f>
        <v>0</v>
      </c>
    </row>
    <row r="144" spans="1:12">
      <c r="A144" s="1"/>
      <c r="B144" s="1">
        <v>819695</v>
      </c>
      <c r="C144" s="1" t="s">
        <v>562</v>
      </c>
      <c r="D144" s="1" t="s">
        <v>563</v>
      </c>
      <c r="E144" s="3" t="s">
        <v>564</v>
      </c>
      <c r="F144" s="1" t="s">
        <v>565</v>
      </c>
      <c r="G144" s="1" t="s">
        <v>15</v>
      </c>
      <c r="H144" s="1" t="s">
        <v>15</v>
      </c>
      <c r="I144" s="1" t="s">
        <v>15</v>
      </c>
      <c r="J144" s="1" t="s">
        <v>16</v>
      </c>
      <c r="K144" s="2"/>
      <c r="L144" s="5">
        <f>K144*600.00</f>
        <v>0</v>
      </c>
    </row>
    <row r="145" spans="1:12">
      <c r="A145" s="1"/>
      <c r="B145" s="1">
        <v>819696</v>
      </c>
      <c r="C145" s="1" t="s">
        <v>566</v>
      </c>
      <c r="D145" s="1" t="s">
        <v>567</v>
      </c>
      <c r="E145" s="3" t="s">
        <v>568</v>
      </c>
      <c r="F145" s="1" t="s">
        <v>433</v>
      </c>
      <c r="G145" s="1" t="s">
        <v>15</v>
      </c>
      <c r="H145" s="1" t="s">
        <v>15</v>
      </c>
      <c r="I145" s="1" t="s">
        <v>15</v>
      </c>
      <c r="J145" s="1" t="s">
        <v>16</v>
      </c>
      <c r="K145" s="2"/>
      <c r="L145" s="5">
        <f>K145*927.00</f>
        <v>0</v>
      </c>
    </row>
    <row r="146" spans="1:12">
      <c r="A146" s="1"/>
      <c r="B146" s="1">
        <v>819697</v>
      </c>
      <c r="C146" s="1" t="s">
        <v>569</v>
      </c>
      <c r="D146" s="1" t="s">
        <v>570</v>
      </c>
      <c r="E146" s="3" t="s">
        <v>571</v>
      </c>
      <c r="F146" s="1" t="s">
        <v>572</v>
      </c>
      <c r="G146" s="1" t="s">
        <v>15</v>
      </c>
      <c r="H146" s="1" t="s">
        <v>15</v>
      </c>
      <c r="I146" s="1" t="s">
        <v>15</v>
      </c>
      <c r="J146" s="1" t="s">
        <v>16</v>
      </c>
      <c r="K146" s="2"/>
      <c r="L146" s="5">
        <f>K146*1536.00</f>
        <v>0</v>
      </c>
    </row>
    <row r="147" spans="1:12">
      <c r="A147" s="1"/>
      <c r="B147" s="1">
        <v>819698</v>
      </c>
      <c r="C147" s="1" t="s">
        <v>573</v>
      </c>
      <c r="D147" s="1" t="s">
        <v>574</v>
      </c>
      <c r="E147" s="3" t="s">
        <v>575</v>
      </c>
      <c r="F147" s="1" t="s">
        <v>549</v>
      </c>
      <c r="G147" s="1" t="s">
        <v>15</v>
      </c>
      <c r="H147" s="1" t="s">
        <v>15</v>
      </c>
      <c r="I147" s="1" t="s">
        <v>15</v>
      </c>
      <c r="J147" s="1" t="s">
        <v>16</v>
      </c>
      <c r="K147" s="2"/>
      <c r="L147" s="5">
        <f>K147*825.00</f>
        <v>0</v>
      </c>
    </row>
    <row r="148" spans="1:12">
      <c r="A148" s="1"/>
      <c r="B148" s="1">
        <v>819699</v>
      </c>
      <c r="C148" s="1" t="s">
        <v>576</v>
      </c>
      <c r="D148" s="1" t="s">
        <v>577</v>
      </c>
      <c r="E148" s="3" t="s">
        <v>578</v>
      </c>
      <c r="F148" s="1" t="s">
        <v>579</v>
      </c>
      <c r="G148" s="1" t="s">
        <v>15</v>
      </c>
      <c r="H148" s="1" t="s">
        <v>15</v>
      </c>
      <c r="I148" s="1" t="s">
        <v>15</v>
      </c>
      <c r="J148" s="1" t="s">
        <v>16</v>
      </c>
      <c r="K148" s="2"/>
      <c r="L148" s="5">
        <f>K148*878.00</f>
        <v>0</v>
      </c>
    </row>
    <row r="149" spans="1:12">
      <c r="A149" s="1"/>
      <c r="B149" s="1">
        <v>819700</v>
      </c>
      <c r="C149" s="1" t="s">
        <v>580</v>
      </c>
      <c r="D149" s="1" t="s">
        <v>581</v>
      </c>
      <c r="E149" s="3" t="s">
        <v>582</v>
      </c>
      <c r="F149" s="1" t="s">
        <v>583</v>
      </c>
      <c r="G149" s="1" t="s">
        <v>15</v>
      </c>
      <c r="H149" s="1" t="s">
        <v>15</v>
      </c>
      <c r="I149" s="1" t="s">
        <v>15</v>
      </c>
      <c r="J149" s="1" t="s">
        <v>16</v>
      </c>
      <c r="K149" s="2"/>
      <c r="L149" s="5">
        <f>K149*634.00</f>
        <v>0</v>
      </c>
    </row>
    <row r="150" spans="1:12">
      <c r="A150" s="1"/>
      <c r="B150" s="1">
        <v>819701</v>
      </c>
      <c r="C150" s="1" t="s">
        <v>584</v>
      </c>
      <c r="D150" s="1" t="s">
        <v>585</v>
      </c>
      <c r="E150" s="3" t="s">
        <v>586</v>
      </c>
      <c r="F150" s="1" t="s">
        <v>587</v>
      </c>
      <c r="G150" s="1" t="s">
        <v>15</v>
      </c>
      <c r="H150" s="1" t="s">
        <v>15</v>
      </c>
      <c r="I150" s="1" t="s">
        <v>15</v>
      </c>
      <c r="J150" s="1" t="s">
        <v>16</v>
      </c>
      <c r="K150" s="2"/>
      <c r="L150" s="5">
        <f>K150*1259.00</f>
        <v>0</v>
      </c>
    </row>
    <row r="151" spans="1:12">
      <c r="A151" s="1"/>
      <c r="B151" s="1">
        <v>819702</v>
      </c>
      <c r="C151" s="1" t="s">
        <v>588</v>
      </c>
      <c r="D151" s="1" t="s">
        <v>589</v>
      </c>
      <c r="E151" s="3" t="s">
        <v>590</v>
      </c>
      <c r="F151" s="1" t="s">
        <v>591</v>
      </c>
      <c r="G151" s="1" t="s">
        <v>15</v>
      </c>
      <c r="H151" s="1" t="s">
        <v>15</v>
      </c>
      <c r="I151" s="1" t="s">
        <v>15</v>
      </c>
      <c r="J151" s="1" t="s">
        <v>16</v>
      </c>
      <c r="K151" s="2"/>
      <c r="L151" s="5">
        <f>K151*956.00</f>
        <v>0</v>
      </c>
    </row>
    <row r="152" spans="1:12">
      <c r="A152" s="1"/>
      <c r="B152" s="1">
        <v>819703</v>
      </c>
      <c r="C152" s="1" t="s">
        <v>592</v>
      </c>
      <c r="D152" s="1" t="s">
        <v>593</v>
      </c>
      <c r="E152" s="3" t="s">
        <v>594</v>
      </c>
      <c r="F152" s="1" t="s">
        <v>595</v>
      </c>
      <c r="G152" s="1" t="s">
        <v>15</v>
      </c>
      <c r="H152" s="1" t="s">
        <v>15</v>
      </c>
      <c r="I152" s="1" t="s">
        <v>15</v>
      </c>
      <c r="J152" s="1" t="s">
        <v>16</v>
      </c>
      <c r="K152" s="2"/>
      <c r="L152" s="5">
        <f>K152*281.00</f>
        <v>0</v>
      </c>
    </row>
    <row r="153" spans="1:12">
      <c r="A153" s="1"/>
      <c r="B153" s="1">
        <v>819704</v>
      </c>
      <c r="C153" s="1" t="s">
        <v>596</v>
      </c>
      <c r="D153" s="1" t="s">
        <v>597</v>
      </c>
      <c r="E153" s="3" t="s">
        <v>598</v>
      </c>
      <c r="F153" s="1" t="s">
        <v>599</v>
      </c>
      <c r="G153" s="1" t="s">
        <v>15</v>
      </c>
      <c r="H153" s="1" t="s">
        <v>15</v>
      </c>
      <c r="I153" s="1" t="s">
        <v>15</v>
      </c>
      <c r="J153" s="1" t="s">
        <v>16</v>
      </c>
      <c r="K153" s="2"/>
      <c r="L153" s="5">
        <f>K153*374.00</f>
        <v>0</v>
      </c>
    </row>
    <row r="154" spans="1:12">
      <c r="A154" s="1"/>
      <c r="B154" s="1">
        <v>819705</v>
      </c>
      <c r="C154" s="1" t="s">
        <v>600</v>
      </c>
      <c r="D154" s="1" t="s">
        <v>601</v>
      </c>
      <c r="E154" s="3" t="s">
        <v>602</v>
      </c>
      <c r="F154" s="1" t="s">
        <v>603</v>
      </c>
      <c r="G154" s="1" t="s">
        <v>15</v>
      </c>
      <c r="H154" s="1" t="s">
        <v>15</v>
      </c>
      <c r="I154" s="1" t="s">
        <v>15</v>
      </c>
      <c r="J154" s="1" t="s">
        <v>16</v>
      </c>
      <c r="K154" s="2"/>
      <c r="L154" s="5">
        <f>K154*408.00</f>
        <v>0</v>
      </c>
    </row>
    <row r="155" spans="1:12">
      <c r="A155" s="1"/>
      <c r="B155" s="1">
        <v>819706</v>
      </c>
      <c r="C155" s="1" t="s">
        <v>604</v>
      </c>
      <c r="D155" s="1" t="s">
        <v>605</v>
      </c>
      <c r="E155" s="3" t="s">
        <v>606</v>
      </c>
      <c r="F155" s="1" t="s">
        <v>607</v>
      </c>
      <c r="G155" s="1" t="s">
        <v>15</v>
      </c>
      <c r="H155" s="1" t="s">
        <v>15</v>
      </c>
      <c r="I155" s="1" t="s">
        <v>15</v>
      </c>
      <c r="J155" s="1" t="s">
        <v>16</v>
      </c>
      <c r="K155" s="2"/>
      <c r="L155" s="5">
        <f>K155*478.00</f>
        <v>0</v>
      </c>
    </row>
    <row r="156" spans="1:12">
      <c r="A156" s="1"/>
      <c r="B156" s="1">
        <v>819707</v>
      </c>
      <c r="C156" s="1" t="s">
        <v>608</v>
      </c>
      <c r="D156" s="1" t="s">
        <v>609</v>
      </c>
      <c r="E156" s="3" t="s">
        <v>610</v>
      </c>
      <c r="F156" s="1" t="s">
        <v>379</v>
      </c>
      <c r="G156" s="1" t="s">
        <v>15</v>
      </c>
      <c r="H156" s="1" t="s">
        <v>15</v>
      </c>
      <c r="I156" s="1" t="s">
        <v>15</v>
      </c>
      <c r="J156" s="1" t="s">
        <v>16</v>
      </c>
      <c r="K156" s="2"/>
      <c r="L156" s="5">
        <f>K156*669.00</f>
        <v>0</v>
      </c>
    </row>
    <row r="157" spans="1:12">
      <c r="A157" s="1"/>
      <c r="B157" s="1">
        <v>819708</v>
      </c>
      <c r="C157" s="1" t="s">
        <v>611</v>
      </c>
      <c r="D157" s="1" t="s">
        <v>612</v>
      </c>
      <c r="E157" s="3" t="s">
        <v>613</v>
      </c>
      <c r="F157" s="1" t="s">
        <v>614</v>
      </c>
      <c r="G157" s="1" t="s">
        <v>15</v>
      </c>
      <c r="H157" s="1" t="s">
        <v>15</v>
      </c>
      <c r="I157" s="1" t="s">
        <v>15</v>
      </c>
      <c r="J157" s="1" t="s">
        <v>16</v>
      </c>
      <c r="K157" s="2"/>
      <c r="L157" s="5">
        <f>K157*1075.00</f>
        <v>0</v>
      </c>
    </row>
    <row r="158" spans="1:12">
      <c r="A158" s="1"/>
      <c r="B158" s="1">
        <v>819709</v>
      </c>
      <c r="C158" s="1" t="s">
        <v>615</v>
      </c>
      <c r="D158" s="1" t="s">
        <v>616</v>
      </c>
      <c r="E158" s="3" t="s">
        <v>617</v>
      </c>
      <c r="F158" s="1" t="s">
        <v>618</v>
      </c>
      <c r="G158" s="1" t="s">
        <v>15</v>
      </c>
      <c r="H158" s="1" t="s">
        <v>15</v>
      </c>
      <c r="I158" s="1" t="s">
        <v>15</v>
      </c>
      <c r="J158" s="1" t="s">
        <v>16</v>
      </c>
      <c r="K158" s="2"/>
      <c r="L158" s="5">
        <f>K158*1931.00</f>
        <v>0</v>
      </c>
    </row>
    <row r="159" spans="1:12">
      <c r="A159" s="1"/>
      <c r="B159" s="1">
        <v>819710</v>
      </c>
      <c r="C159" s="1" t="s">
        <v>619</v>
      </c>
      <c r="D159" s="1" t="s">
        <v>620</v>
      </c>
      <c r="E159" s="3" t="s">
        <v>621</v>
      </c>
      <c r="F159" s="1" t="s">
        <v>622</v>
      </c>
      <c r="G159" s="1" t="s">
        <v>15</v>
      </c>
      <c r="H159" s="1" t="s">
        <v>15</v>
      </c>
      <c r="I159" s="1" t="s">
        <v>15</v>
      </c>
      <c r="J159" s="1" t="s">
        <v>16</v>
      </c>
      <c r="K159" s="2"/>
      <c r="L159" s="5">
        <f>K159*283.00</f>
        <v>0</v>
      </c>
    </row>
    <row r="160" spans="1:12">
      <c r="A160" s="1"/>
      <c r="B160" s="1">
        <v>819711</v>
      </c>
      <c r="C160" s="1" t="s">
        <v>623</v>
      </c>
      <c r="D160" s="1" t="s">
        <v>624</v>
      </c>
      <c r="E160" s="3" t="s">
        <v>625</v>
      </c>
      <c r="F160" s="1" t="s">
        <v>626</v>
      </c>
      <c r="G160" s="1" t="s">
        <v>15</v>
      </c>
      <c r="H160" s="1" t="s">
        <v>15</v>
      </c>
      <c r="I160" s="1" t="s">
        <v>15</v>
      </c>
      <c r="J160" s="1" t="s">
        <v>16</v>
      </c>
      <c r="K160" s="2"/>
      <c r="L160" s="5">
        <f>K160*440.00</f>
        <v>0</v>
      </c>
    </row>
    <row r="161" spans="1:12">
      <c r="A161" s="1"/>
      <c r="B161" s="1">
        <v>819712</v>
      </c>
      <c r="C161" s="1" t="s">
        <v>627</v>
      </c>
      <c r="D161" s="1" t="s">
        <v>628</v>
      </c>
      <c r="E161" s="3" t="s">
        <v>629</v>
      </c>
      <c r="F161" s="1" t="s">
        <v>630</v>
      </c>
      <c r="G161" s="1" t="s">
        <v>15</v>
      </c>
      <c r="H161" s="1" t="s">
        <v>15</v>
      </c>
      <c r="I161" s="1" t="s">
        <v>15</v>
      </c>
      <c r="J161" s="1" t="s">
        <v>16</v>
      </c>
      <c r="K161" s="2"/>
      <c r="L161" s="5">
        <f>K161*389.00</f>
        <v>0</v>
      </c>
    </row>
    <row r="162" spans="1:12">
      <c r="A162" s="1"/>
      <c r="B162" s="1">
        <v>819713</v>
      </c>
      <c r="C162" s="1" t="s">
        <v>631</v>
      </c>
      <c r="D162" s="1" t="s">
        <v>632</v>
      </c>
      <c r="E162" s="3" t="s">
        <v>633</v>
      </c>
      <c r="F162" s="1" t="s">
        <v>634</v>
      </c>
      <c r="G162" s="1" t="s">
        <v>15</v>
      </c>
      <c r="H162" s="1" t="s">
        <v>15</v>
      </c>
      <c r="I162" s="1" t="s">
        <v>15</v>
      </c>
      <c r="J162" s="1" t="s">
        <v>16</v>
      </c>
      <c r="K162" s="2"/>
      <c r="L162" s="5">
        <f>K162*486.00</f>
        <v>0</v>
      </c>
    </row>
    <row r="163" spans="1:12">
      <c r="A163" s="1"/>
      <c r="B163" s="1">
        <v>819714</v>
      </c>
      <c r="C163" s="1" t="s">
        <v>635</v>
      </c>
      <c r="D163" s="1" t="s">
        <v>636</v>
      </c>
      <c r="E163" s="3" t="s">
        <v>637</v>
      </c>
      <c r="F163" s="1" t="s">
        <v>583</v>
      </c>
      <c r="G163" s="1" t="s">
        <v>15</v>
      </c>
      <c r="H163" s="1" t="s">
        <v>15</v>
      </c>
      <c r="I163" s="1" t="s">
        <v>15</v>
      </c>
      <c r="J163" s="1" t="s">
        <v>16</v>
      </c>
      <c r="K163" s="2"/>
      <c r="L163" s="5">
        <f>K163*634.00</f>
        <v>0</v>
      </c>
    </row>
    <row r="164" spans="1:12">
      <c r="A164" s="1"/>
      <c r="B164" s="1">
        <v>819715</v>
      </c>
      <c r="C164" s="1" t="s">
        <v>638</v>
      </c>
      <c r="D164" s="1" t="s">
        <v>639</v>
      </c>
      <c r="E164" s="3" t="s">
        <v>640</v>
      </c>
      <c r="F164" s="1" t="s">
        <v>641</v>
      </c>
      <c r="G164" s="1" t="s">
        <v>15</v>
      </c>
      <c r="H164" s="1" t="s">
        <v>15</v>
      </c>
      <c r="I164" s="1" t="s">
        <v>15</v>
      </c>
      <c r="J164" s="1" t="s">
        <v>16</v>
      </c>
      <c r="K164" s="2"/>
      <c r="L164" s="5">
        <f>K164*761.00</f>
        <v>0</v>
      </c>
    </row>
    <row r="165" spans="1:12">
      <c r="A165" s="1"/>
      <c r="B165" s="1">
        <v>819716</v>
      </c>
      <c r="C165" s="1" t="s">
        <v>642</v>
      </c>
      <c r="D165" s="1" t="s">
        <v>643</v>
      </c>
      <c r="E165" s="3" t="s">
        <v>644</v>
      </c>
      <c r="F165" s="1" t="s">
        <v>645</v>
      </c>
      <c r="G165" s="1" t="s">
        <v>15</v>
      </c>
      <c r="H165" s="1" t="s">
        <v>15</v>
      </c>
      <c r="I165" s="1" t="s">
        <v>15</v>
      </c>
      <c r="J165" s="1" t="s">
        <v>16</v>
      </c>
      <c r="K165" s="2"/>
      <c r="L165" s="5">
        <f>K165*1048.00</f>
        <v>0</v>
      </c>
    </row>
    <row r="166" spans="1:12">
      <c r="A166" s="1"/>
      <c r="B166" s="1">
        <v>819717</v>
      </c>
      <c r="C166" s="1" t="s">
        <v>646</v>
      </c>
      <c r="D166" s="1" t="s">
        <v>647</v>
      </c>
      <c r="E166" s="3" t="s">
        <v>648</v>
      </c>
      <c r="F166" s="1" t="s">
        <v>649</v>
      </c>
      <c r="G166" s="1" t="s">
        <v>15</v>
      </c>
      <c r="H166" s="1" t="s">
        <v>15</v>
      </c>
      <c r="I166" s="1" t="s">
        <v>15</v>
      </c>
      <c r="J166" s="1" t="s">
        <v>16</v>
      </c>
      <c r="K166" s="2"/>
      <c r="L166" s="5">
        <f>K166*255.00</f>
        <v>0</v>
      </c>
    </row>
    <row r="167" spans="1:12">
      <c r="A167" s="1"/>
      <c r="B167" s="1">
        <v>819718</v>
      </c>
      <c r="C167" s="1" t="s">
        <v>650</v>
      </c>
      <c r="D167" s="1" t="s">
        <v>651</v>
      </c>
      <c r="E167" s="3" t="s">
        <v>652</v>
      </c>
      <c r="F167" s="1" t="s">
        <v>653</v>
      </c>
      <c r="G167" s="1" t="s">
        <v>15</v>
      </c>
      <c r="H167" s="1" t="s">
        <v>15</v>
      </c>
      <c r="I167" s="1" t="s">
        <v>15</v>
      </c>
      <c r="J167" s="1" t="s">
        <v>16</v>
      </c>
      <c r="K167" s="2"/>
      <c r="L167" s="5">
        <f>K167*420.00</f>
        <v>0</v>
      </c>
    </row>
    <row r="168" spans="1:12">
      <c r="A168" s="1"/>
      <c r="B168" s="1">
        <v>819719</v>
      </c>
      <c r="C168" s="1" t="s">
        <v>654</v>
      </c>
      <c r="D168" s="1" t="s">
        <v>655</v>
      </c>
      <c r="E168" s="3" t="s">
        <v>656</v>
      </c>
      <c r="F168" s="1" t="s">
        <v>657</v>
      </c>
      <c r="G168" s="1" t="s">
        <v>15</v>
      </c>
      <c r="H168" s="1" t="s">
        <v>15</v>
      </c>
      <c r="I168" s="1" t="s">
        <v>15</v>
      </c>
      <c r="J168" s="1" t="s">
        <v>16</v>
      </c>
      <c r="K168" s="2"/>
      <c r="L168" s="5">
        <f>K168*366.00</f>
        <v>0</v>
      </c>
    </row>
    <row r="169" spans="1:12">
      <c r="A169" s="1"/>
      <c r="B169" s="1">
        <v>819720</v>
      </c>
      <c r="C169" s="1" t="s">
        <v>658</v>
      </c>
      <c r="D169" s="1" t="s">
        <v>659</v>
      </c>
      <c r="E169" s="3" t="s">
        <v>660</v>
      </c>
      <c r="F169" s="1" t="s">
        <v>661</v>
      </c>
      <c r="G169" s="1" t="s">
        <v>15</v>
      </c>
      <c r="H169" s="1" t="s">
        <v>15</v>
      </c>
      <c r="I169" s="1" t="s">
        <v>15</v>
      </c>
      <c r="J169" s="1" t="s">
        <v>16</v>
      </c>
      <c r="K169" s="2"/>
      <c r="L169" s="5">
        <f>K169*450.00</f>
        <v>0</v>
      </c>
    </row>
    <row r="170" spans="1:12">
      <c r="A170" s="1"/>
      <c r="B170" s="1">
        <v>819721</v>
      </c>
      <c r="C170" s="1" t="s">
        <v>662</v>
      </c>
      <c r="D170" s="1" t="s">
        <v>663</v>
      </c>
      <c r="E170" s="3" t="s">
        <v>664</v>
      </c>
      <c r="F170" s="1" t="s">
        <v>665</v>
      </c>
      <c r="G170" s="1" t="s">
        <v>15</v>
      </c>
      <c r="H170" s="1" t="s">
        <v>15</v>
      </c>
      <c r="I170" s="1" t="s">
        <v>15</v>
      </c>
      <c r="J170" s="1" t="s">
        <v>16</v>
      </c>
      <c r="K170" s="2"/>
      <c r="L170" s="5">
        <f>K170*577.00</f>
        <v>0</v>
      </c>
    </row>
    <row r="171" spans="1:12">
      <c r="A171" s="1"/>
      <c r="B171" s="1">
        <v>819722</v>
      </c>
      <c r="C171" s="1" t="s">
        <v>666</v>
      </c>
      <c r="D171" s="1" t="s">
        <v>667</v>
      </c>
      <c r="E171" s="3" t="s">
        <v>668</v>
      </c>
      <c r="F171" s="1" t="s">
        <v>669</v>
      </c>
      <c r="G171" s="1" t="s">
        <v>15</v>
      </c>
      <c r="H171" s="1" t="s">
        <v>15</v>
      </c>
      <c r="I171" s="1" t="s">
        <v>15</v>
      </c>
      <c r="J171" s="1" t="s">
        <v>16</v>
      </c>
      <c r="K171" s="2"/>
      <c r="L171" s="5">
        <f>K171*723.00</f>
        <v>0</v>
      </c>
    </row>
    <row r="172" spans="1:12">
      <c r="A172" s="1"/>
      <c r="B172" s="1">
        <v>819723</v>
      </c>
      <c r="C172" s="1" t="s">
        <v>670</v>
      </c>
      <c r="D172" s="1" t="s">
        <v>671</v>
      </c>
      <c r="E172" s="3" t="s">
        <v>672</v>
      </c>
      <c r="F172" s="1" t="s">
        <v>673</v>
      </c>
      <c r="G172" s="1" t="s">
        <v>15</v>
      </c>
      <c r="H172" s="1" t="s">
        <v>15</v>
      </c>
      <c r="I172" s="1" t="s">
        <v>15</v>
      </c>
      <c r="J172" s="1" t="s">
        <v>16</v>
      </c>
      <c r="K172" s="2"/>
      <c r="L172" s="5">
        <f>K172*1147.00</f>
        <v>0</v>
      </c>
    </row>
    <row r="173" spans="1:12">
      <c r="A173" s="1"/>
      <c r="B173" s="1">
        <v>819724</v>
      </c>
      <c r="C173" s="1" t="s">
        <v>674</v>
      </c>
      <c r="D173" s="1" t="s">
        <v>675</v>
      </c>
      <c r="E173" s="3" t="s">
        <v>676</v>
      </c>
      <c r="F173" s="1" t="s">
        <v>677</v>
      </c>
      <c r="G173" s="1" t="s">
        <v>15</v>
      </c>
      <c r="H173" s="1" t="s">
        <v>15</v>
      </c>
      <c r="I173" s="1" t="s">
        <v>15</v>
      </c>
      <c r="J173" s="1" t="s">
        <v>16</v>
      </c>
      <c r="K173" s="2"/>
      <c r="L173" s="5">
        <f>K173*410.00</f>
        <v>0</v>
      </c>
    </row>
    <row r="174" spans="1:12">
      <c r="A174" s="1"/>
      <c r="B174" s="1">
        <v>819725</v>
      </c>
      <c r="C174" s="1" t="s">
        <v>678</v>
      </c>
      <c r="D174" s="1" t="s">
        <v>679</v>
      </c>
      <c r="E174" s="3" t="s">
        <v>680</v>
      </c>
      <c r="F174" s="1" t="s">
        <v>681</v>
      </c>
      <c r="G174" s="1" t="s">
        <v>15</v>
      </c>
      <c r="H174" s="1" t="s">
        <v>15</v>
      </c>
      <c r="I174" s="1" t="s">
        <v>15</v>
      </c>
      <c r="J174" s="1" t="s">
        <v>16</v>
      </c>
      <c r="K174" s="2"/>
      <c r="L174" s="5">
        <f>K174*580.00</f>
        <v>0</v>
      </c>
    </row>
    <row r="175" spans="1:12">
      <c r="A175" s="1"/>
      <c r="B175" s="1">
        <v>819726</v>
      </c>
      <c r="C175" s="1" t="s">
        <v>682</v>
      </c>
      <c r="D175" s="1" t="s">
        <v>683</v>
      </c>
      <c r="E175" s="3" t="s">
        <v>684</v>
      </c>
      <c r="F175" s="1" t="s">
        <v>685</v>
      </c>
      <c r="G175" s="1" t="s">
        <v>15</v>
      </c>
      <c r="H175" s="1" t="s">
        <v>15</v>
      </c>
      <c r="I175" s="1" t="s">
        <v>15</v>
      </c>
      <c r="J175" s="1" t="s">
        <v>16</v>
      </c>
      <c r="K175" s="2"/>
      <c r="L175" s="5">
        <f>K175*869.00</f>
        <v>0</v>
      </c>
    </row>
    <row r="176" spans="1:12">
      <c r="A176" s="1"/>
      <c r="B176" s="1">
        <v>819727</v>
      </c>
      <c r="C176" s="1" t="s">
        <v>686</v>
      </c>
      <c r="D176" s="1" t="s">
        <v>687</v>
      </c>
      <c r="E176" s="3" t="s">
        <v>688</v>
      </c>
      <c r="F176" s="1" t="s">
        <v>689</v>
      </c>
      <c r="G176" s="1" t="s">
        <v>15</v>
      </c>
      <c r="H176" s="1" t="s">
        <v>15</v>
      </c>
      <c r="I176" s="1" t="s">
        <v>15</v>
      </c>
      <c r="J176" s="1" t="s">
        <v>16</v>
      </c>
      <c r="K176" s="2"/>
      <c r="L176" s="5">
        <f>K176*944.00</f>
        <v>0</v>
      </c>
    </row>
    <row r="177" spans="1:12">
      <c r="A177" s="1"/>
      <c r="B177" s="1">
        <v>819728</v>
      </c>
      <c r="C177" s="1" t="s">
        <v>690</v>
      </c>
      <c r="D177" s="1" t="s">
        <v>691</v>
      </c>
      <c r="E177" s="3" t="s">
        <v>692</v>
      </c>
      <c r="F177" s="1" t="s">
        <v>693</v>
      </c>
      <c r="G177" s="1" t="s">
        <v>15</v>
      </c>
      <c r="H177" s="1" t="s">
        <v>15</v>
      </c>
      <c r="I177" s="1" t="s">
        <v>15</v>
      </c>
      <c r="J177" s="1" t="s">
        <v>16</v>
      </c>
      <c r="K177" s="2"/>
      <c r="L177" s="5">
        <f>K177*521.00</f>
        <v>0</v>
      </c>
    </row>
    <row r="178" spans="1:12">
      <c r="A178" s="1"/>
      <c r="B178" s="1">
        <v>819729</v>
      </c>
      <c r="C178" s="1" t="s">
        <v>694</v>
      </c>
      <c r="D178" s="1" t="s">
        <v>695</v>
      </c>
      <c r="E178" s="3" t="s">
        <v>696</v>
      </c>
      <c r="F178" s="1" t="s">
        <v>697</v>
      </c>
      <c r="G178" s="1" t="s">
        <v>15</v>
      </c>
      <c r="H178" s="1" t="s">
        <v>15</v>
      </c>
      <c r="I178" s="1" t="s">
        <v>15</v>
      </c>
      <c r="J178" s="1" t="s">
        <v>16</v>
      </c>
      <c r="K178" s="2"/>
      <c r="L178" s="5">
        <f>K178*484.00</f>
        <v>0</v>
      </c>
    </row>
    <row r="179" spans="1:12">
      <c r="A179" s="1"/>
      <c r="B179" s="1">
        <v>819730</v>
      </c>
      <c r="C179" s="1" t="s">
        <v>698</v>
      </c>
      <c r="D179" s="1" t="s">
        <v>699</v>
      </c>
      <c r="E179" s="3" t="s">
        <v>700</v>
      </c>
      <c r="F179" s="1" t="s">
        <v>701</v>
      </c>
      <c r="G179" s="1" t="s">
        <v>15</v>
      </c>
      <c r="H179" s="1" t="s">
        <v>15</v>
      </c>
      <c r="I179" s="1" t="s">
        <v>15</v>
      </c>
      <c r="J179" s="1" t="s">
        <v>16</v>
      </c>
      <c r="K179" s="2"/>
      <c r="L179" s="5">
        <f>K179*898.00</f>
        <v>0</v>
      </c>
    </row>
    <row r="180" spans="1:12">
      <c r="A180" s="1"/>
      <c r="B180" s="1">
        <v>819731</v>
      </c>
      <c r="C180" s="1" t="s">
        <v>702</v>
      </c>
      <c r="D180" s="1" t="s">
        <v>703</v>
      </c>
      <c r="E180" s="3" t="s">
        <v>704</v>
      </c>
      <c r="F180" s="1" t="s">
        <v>705</v>
      </c>
      <c r="G180" s="1" t="s">
        <v>15</v>
      </c>
      <c r="H180" s="1" t="s">
        <v>15</v>
      </c>
      <c r="I180" s="1" t="s">
        <v>15</v>
      </c>
      <c r="J180" s="1" t="s">
        <v>16</v>
      </c>
      <c r="K180" s="2"/>
      <c r="L180" s="5">
        <f>K180*1761.00</f>
        <v>0</v>
      </c>
    </row>
    <row r="181" spans="1:12">
      <c r="A181" s="1"/>
      <c r="B181" s="1">
        <v>819732</v>
      </c>
      <c r="C181" s="1" t="s">
        <v>706</v>
      </c>
      <c r="D181" s="1" t="s">
        <v>707</v>
      </c>
      <c r="E181" s="3" t="s">
        <v>708</v>
      </c>
      <c r="F181" s="1" t="s">
        <v>709</v>
      </c>
      <c r="G181" s="1" t="s">
        <v>15</v>
      </c>
      <c r="H181" s="1" t="s">
        <v>15</v>
      </c>
      <c r="I181" s="1" t="s">
        <v>15</v>
      </c>
      <c r="J181" s="1" t="s">
        <v>16</v>
      </c>
      <c r="K181" s="2"/>
      <c r="L181" s="5">
        <f>K181*874.00</f>
        <v>0</v>
      </c>
    </row>
    <row r="182" spans="1:12">
      <c r="A182" s="1"/>
      <c r="B182" s="1">
        <v>819733</v>
      </c>
      <c r="C182" s="1" t="s">
        <v>710</v>
      </c>
      <c r="D182" s="1" t="s">
        <v>711</v>
      </c>
      <c r="E182" s="3" t="s">
        <v>712</v>
      </c>
      <c r="F182" s="1" t="s">
        <v>713</v>
      </c>
      <c r="G182" s="1" t="s">
        <v>15</v>
      </c>
      <c r="H182" s="1" t="s">
        <v>15</v>
      </c>
      <c r="I182" s="1" t="s">
        <v>15</v>
      </c>
      <c r="J182" s="1" t="s">
        <v>16</v>
      </c>
      <c r="K182" s="2"/>
      <c r="L182" s="5">
        <f>K182*903.00</f>
        <v>0</v>
      </c>
    </row>
    <row r="183" spans="1:12">
      <c r="A183" s="1"/>
      <c r="B183" s="1">
        <v>819734</v>
      </c>
      <c r="C183" s="1" t="s">
        <v>714</v>
      </c>
      <c r="D183" s="1" t="s">
        <v>715</v>
      </c>
      <c r="E183" s="3" t="s">
        <v>716</v>
      </c>
      <c r="F183" s="1" t="s">
        <v>717</v>
      </c>
      <c r="G183" s="1" t="s">
        <v>15</v>
      </c>
      <c r="H183" s="1" t="s">
        <v>15</v>
      </c>
      <c r="I183" s="1" t="s">
        <v>15</v>
      </c>
      <c r="J183" s="1" t="s">
        <v>16</v>
      </c>
      <c r="K183" s="2"/>
      <c r="L183" s="5">
        <f>K183*1036.00</f>
        <v>0</v>
      </c>
    </row>
    <row r="184" spans="1:12">
      <c r="A184" s="1"/>
      <c r="B184" s="1">
        <v>819735</v>
      </c>
      <c r="C184" s="1" t="s">
        <v>718</v>
      </c>
      <c r="D184" s="1" t="s">
        <v>719</v>
      </c>
      <c r="E184" s="3" t="s">
        <v>720</v>
      </c>
      <c r="F184" s="1" t="s">
        <v>721</v>
      </c>
      <c r="G184" s="1" t="s">
        <v>15</v>
      </c>
      <c r="H184" s="1" t="s">
        <v>15</v>
      </c>
      <c r="I184" s="1" t="s">
        <v>15</v>
      </c>
      <c r="J184" s="1" t="s">
        <v>16</v>
      </c>
      <c r="K184" s="2"/>
      <c r="L184" s="5">
        <f>K184*2022.00</f>
        <v>0</v>
      </c>
    </row>
    <row r="185" spans="1:12">
      <c r="A185" s="1"/>
      <c r="B185" s="1">
        <v>819736</v>
      </c>
      <c r="C185" s="1" t="s">
        <v>722</v>
      </c>
      <c r="D185" s="1" t="s">
        <v>723</v>
      </c>
      <c r="E185" s="3" t="s">
        <v>724</v>
      </c>
      <c r="F185" s="1" t="s">
        <v>725</v>
      </c>
      <c r="G185" s="1" t="s">
        <v>15</v>
      </c>
      <c r="H185" s="1" t="s">
        <v>15</v>
      </c>
      <c r="I185" s="1" t="s">
        <v>15</v>
      </c>
      <c r="J185" s="1" t="s">
        <v>16</v>
      </c>
      <c r="K185" s="2"/>
      <c r="L185" s="5">
        <f>K185*1093.00</f>
        <v>0</v>
      </c>
    </row>
    <row r="186" spans="1:12">
      <c r="A186" s="1"/>
      <c r="B186" s="1">
        <v>819737</v>
      </c>
      <c r="C186" s="1" t="s">
        <v>726</v>
      </c>
      <c r="D186" s="1" t="s">
        <v>727</v>
      </c>
      <c r="E186" s="3" t="s">
        <v>728</v>
      </c>
      <c r="F186" s="1" t="s">
        <v>729</v>
      </c>
      <c r="G186" s="1" t="s">
        <v>15</v>
      </c>
      <c r="H186" s="1" t="s">
        <v>15</v>
      </c>
      <c r="I186" s="1" t="s">
        <v>15</v>
      </c>
      <c r="J186" s="1" t="s">
        <v>16</v>
      </c>
      <c r="K186" s="2"/>
      <c r="L186" s="5">
        <f>K186*1035.00</f>
        <v>0</v>
      </c>
    </row>
    <row r="187" spans="1:12">
      <c r="A187" s="1"/>
      <c r="B187" s="1">
        <v>819738</v>
      </c>
      <c r="C187" s="1" t="s">
        <v>730</v>
      </c>
      <c r="D187" s="1" t="s">
        <v>731</v>
      </c>
      <c r="E187" s="3" t="s">
        <v>732</v>
      </c>
      <c r="F187" s="1" t="s">
        <v>733</v>
      </c>
      <c r="G187" s="1" t="s">
        <v>15</v>
      </c>
      <c r="H187" s="1" t="s">
        <v>15</v>
      </c>
      <c r="I187" s="1" t="s">
        <v>15</v>
      </c>
      <c r="J187" s="1" t="s">
        <v>16</v>
      </c>
      <c r="K187" s="2"/>
      <c r="L187" s="5">
        <f>K187*1096.00</f>
        <v>0</v>
      </c>
    </row>
    <row r="188" spans="1:12">
      <c r="A188" s="1"/>
      <c r="B188" s="1">
        <v>819739</v>
      </c>
      <c r="C188" s="1" t="s">
        <v>734</v>
      </c>
      <c r="D188" s="1" t="s">
        <v>735</v>
      </c>
      <c r="E188" s="3" t="s">
        <v>736</v>
      </c>
      <c r="F188" s="1" t="s">
        <v>737</v>
      </c>
      <c r="G188" s="1" t="s">
        <v>15</v>
      </c>
      <c r="H188" s="1" t="s">
        <v>15</v>
      </c>
      <c r="I188" s="1" t="s">
        <v>15</v>
      </c>
      <c r="J188" s="1" t="s">
        <v>16</v>
      </c>
      <c r="K188" s="2"/>
      <c r="L188" s="5">
        <f>K188*1538.00</f>
        <v>0</v>
      </c>
    </row>
    <row r="189" spans="1:12">
      <c r="A189" s="1"/>
      <c r="B189" s="1">
        <v>819740</v>
      </c>
      <c r="C189" s="1" t="s">
        <v>738</v>
      </c>
      <c r="D189" s="1" t="s">
        <v>739</v>
      </c>
      <c r="E189" s="3" t="s">
        <v>740</v>
      </c>
      <c r="F189" s="1" t="s">
        <v>741</v>
      </c>
      <c r="G189" s="1" t="s">
        <v>15</v>
      </c>
      <c r="H189" s="1" t="s">
        <v>15</v>
      </c>
      <c r="I189" s="1" t="s">
        <v>15</v>
      </c>
      <c r="J189" s="1" t="s">
        <v>16</v>
      </c>
      <c r="K189" s="2"/>
      <c r="L189" s="5">
        <f>K189*1186.00</f>
        <v>0</v>
      </c>
    </row>
    <row r="190" spans="1:12">
      <c r="A190" s="1"/>
      <c r="B190" s="1">
        <v>819741</v>
      </c>
      <c r="C190" s="1" t="s">
        <v>742</v>
      </c>
      <c r="D190" s="1" t="s">
        <v>743</v>
      </c>
      <c r="E190" s="3" t="s">
        <v>744</v>
      </c>
      <c r="F190" s="1" t="s">
        <v>741</v>
      </c>
      <c r="G190" s="1" t="s">
        <v>15</v>
      </c>
      <c r="H190" s="1" t="s">
        <v>15</v>
      </c>
      <c r="I190" s="1" t="s">
        <v>15</v>
      </c>
      <c r="J190" s="1" t="s">
        <v>16</v>
      </c>
      <c r="K190" s="2"/>
      <c r="L190" s="5">
        <f>K190*1186.00</f>
        <v>0</v>
      </c>
    </row>
    <row r="191" spans="1:12">
      <c r="A191" s="1"/>
      <c r="B191" s="1">
        <v>819742</v>
      </c>
      <c r="C191" s="1" t="s">
        <v>745</v>
      </c>
      <c r="D191" s="1" t="s">
        <v>746</v>
      </c>
      <c r="E191" s="3" t="s">
        <v>747</v>
      </c>
      <c r="F191" s="1" t="s">
        <v>748</v>
      </c>
      <c r="G191" s="1" t="s">
        <v>15</v>
      </c>
      <c r="H191" s="1" t="s">
        <v>15</v>
      </c>
      <c r="I191" s="1" t="s">
        <v>15</v>
      </c>
      <c r="J191" s="1" t="s">
        <v>16</v>
      </c>
      <c r="K191" s="2"/>
      <c r="L191" s="5">
        <f>K191*1617.00</f>
        <v>0</v>
      </c>
    </row>
    <row r="192" spans="1:12">
      <c r="A192" s="1"/>
      <c r="B192" s="1">
        <v>819743</v>
      </c>
      <c r="C192" s="1" t="s">
        <v>749</v>
      </c>
      <c r="D192" s="1" t="s">
        <v>750</v>
      </c>
      <c r="E192" s="3" t="s">
        <v>751</v>
      </c>
      <c r="F192" s="1" t="s">
        <v>752</v>
      </c>
      <c r="G192" s="1" t="s">
        <v>15</v>
      </c>
      <c r="H192" s="1" t="s">
        <v>15</v>
      </c>
      <c r="I192" s="1" t="s">
        <v>15</v>
      </c>
      <c r="J192" s="1" t="s">
        <v>16</v>
      </c>
      <c r="K192" s="2"/>
      <c r="L192" s="5">
        <f>K192*1676.00</f>
        <v>0</v>
      </c>
    </row>
    <row r="193" spans="1:12">
      <c r="A193" s="1"/>
      <c r="B193" s="1">
        <v>819744</v>
      </c>
      <c r="C193" s="1" t="s">
        <v>753</v>
      </c>
      <c r="D193" s="1" t="s">
        <v>754</v>
      </c>
      <c r="E193" s="3" t="s">
        <v>755</v>
      </c>
      <c r="F193" s="1" t="s">
        <v>756</v>
      </c>
      <c r="G193" s="1" t="s">
        <v>15</v>
      </c>
      <c r="H193" s="1" t="s">
        <v>15</v>
      </c>
      <c r="I193" s="1" t="s">
        <v>15</v>
      </c>
      <c r="J193" s="1" t="s">
        <v>16</v>
      </c>
      <c r="K193" s="2"/>
      <c r="L193" s="5">
        <f>K193*1300.00</f>
        <v>0</v>
      </c>
    </row>
    <row r="194" spans="1:12">
      <c r="A194" s="1"/>
      <c r="B194" s="1">
        <v>819745</v>
      </c>
      <c r="C194" s="1" t="s">
        <v>757</v>
      </c>
      <c r="D194" s="1" t="s">
        <v>758</v>
      </c>
      <c r="E194" s="3" t="s">
        <v>759</v>
      </c>
      <c r="F194" s="1" t="s">
        <v>760</v>
      </c>
      <c r="G194" s="1" t="s">
        <v>15</v>
      </c>
      <c r="H194" s="1" t="s">
        <v>15</v>
      </c>
      <c r="I194" s="1" t="s">
        <v>15</v>
      </c>
      <c r="J194" s="1" t="s">
        <v>16</v>
      </c>
      <c r="K194" s="2"/>
      <c r="L194" s="5">
        <f>K194*1861.00</f>
        <v>0</v>
      </c>
    </row>
    <row r="195" spans="1:12">
      <c r="A195" s="1"/>
      <c r="B195" s="1">
        <v>819746</v>
      </c>
      <c r="C195" s="1" t="s">
        <v>761</v>
      </c>
      <c r="D195" s="1" t="s">
        <v>762</v>
      </c>
      <c r="E195" s="3" t="s">
        <v>763</v>
      </c>
      <c r="F195" s="1" t="s">
        <v>764</v>
      </c>
      <c r="G195" s="1" t="s">
        <v>15</v>
      </c>
      <c r="H195" s="1" t="s">
        <v>15</v>
      </c>
      <c r="I195" s="1" t="s">
        <v>15</v>
      </c>
      <c r="J195" s="1" t="s">
        <v>16</v>
      </c>
      <c r="K195" s="2"/>
      <c r="L195" s="5">
        <f>K195*50.00</f>
        <v>0</v>
      </c>
    </row>
    <row r="196" spans="1:12">
      <c r="A196" s="1"/>
      <c r="B196" s="1">
        <v>819747</v>
      </c>
      <c r="C196" s="1" t="s">
        <v>765</v>
      </c>
      <c r="D196" s="1" t="s">
        <v>766</v>
      </c>
      <c r="E196" s="3" t="s">
        <v>767</v>
      </c>
      <c r="F196" s="1" t="s">
        <v>768</v>
      </c>
      <c r="G196" s="1" t="s">
        <v>15</v>
      </c>
      <c r="H196" s="1" t="s">
        <v>15</v>
      </c>
      <c r="I196" s="1" t="s">
        <v>15</v>
      </c>
      <c r="J196" s="1" t="s">
        <v>16</v>
      </c>
      <c r="K196" s="2"/>
      <c r="L196" s="5">
        <f>K196*58.00</f>
        <v>0</v>
      </c>
    </row>
    <row r="197" spans="1:12">
      <c r="A197" s="1"/>
      <c r="B197" s="1">
        <v>819748</v>
      </c>
      <c r="C197" s="1" t="s">
        <v>769</v>
      </c>
      <c r="D197" s="1" t="s">
        <v>770</v>
      </c>
      <c r="E197" s="3" t="s">
        <v>771</v>
      </c>
      <c r="F197" s="1" t="s">
        <v>772</v>
      </c>
      <c r="G197" s="1" t="s">
        <v>15</v>
      </c>
      <c r="H197" s="1" t="s">
        <v>15</v>
      </c>
      <c r="I197" s="1" t="s">
        <v>15</v>
      </c>
      <c r="J197" s="1" t="s">
        <v>16</v>
      </c>
      <c r="K197" s="2"/>
      <c r="L197" s="5">
        <f>K197*73.00</f>
        <v>0</v>
      </c>
    </row>
    <row r="198" spans="1:12">
      <c r="A198" s="1"/>
      <c r="B198" s="1">
        <v>819749</v>
      </c>
      <c r="C198" s="1" t="s">
        <v>773</v>
      </c>
      <c r="D198" s="1" t="s">
        <v>774</v>
      </c>
      <c r="E198" s="3" t="s">
        <v>775</v>
      </c>
      <c r="F198" s="1" t="s">
        <v>776</v>
      </c>
      <c r="G198" s="1" t="s">
        <v>15</v>
      </c>
      <c r="H198" s="1" t="s">
        <v>15</v>
      </c>
      <c r="I198" s="1" t="s">
        <v>15</v>
      </c>
      <c r="J198" s="1" t="s">
        <v>16</v>
      </c>
      <c r="K198" s="2"/>
      <c r="L198" s="5">
        <f>K198*110.00</f>
        <v>0</v>
      </c>
    </row>
    <row r="199" spans="1:12">
      <c r="A199" s="1"/>
      <c r="B199" s="1">
        <v>834771</v>
      </c>
      <c r="C199" s="1" t="s">
        <v>777</v>
      </c>
      <c r="D199" s="1" t="s">
        <v>778</v>
      </c>
      <c r="E199" s="3" t="s">
        <v>779</v>
      </c>
      <c r="F199" s="1" t="s">
        <v>780</v>
      </c>
      <c r="G199" s="1" t="s">
        <v>15</v>
      </c>
      <c r="H199" s="1" t="s">
        <v>15</v>
      </c>
      <c r="I199" s="1" t="s">
        <v>15</v>
      </c>
      <c r="J199" s="1" t="s">
        <v>16</v>
      </c>
      <c r="K199" s="2"/>
      <c r="L199" s="5">
        <f>K199*356.00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2025-07-01T02:52:59+03:00</dcterms:created>
  <dcterms:modified xsi:type="dcterms:W3CDTF">2025-07-01T02:52:59+03:00</dcterms:modified>
  <dc:title>Untitled Spreadsheet</dc:title>
  <dc:description/>
  <dc:subject/>
  <cp:keywords/>
  <cp:category/>
</cp:coreProperties>
</file>