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<sst xmlns="http://schemas.openxmlformats.org/spreadsheetml/2006/main" uniqueCount="242">
  <si>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</si>
  <si>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</si>
  <si>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</si>
  <si>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</si>
  <si>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</si>
  <si>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</si>
  <si>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</si>
  <si>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</si>
  <si>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</si>
  <si>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</si>
  <si>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MAS-110009</t>
  </si>
  <si>
    <t>-Нить сантехническая для резьбовых соединений MPF 20м</t>
  </si>
  <si>
    <t>133.42 руб.</t>
  </si>
  <si>
    <t>&gt;10</t>
  </si>
  <si>
    <t>шт</t>
  </si>
  <si>
    <t>MAS-110010</t>
  </si>
  <si>
    <t>-Нить сантехническая для резьбовых соединений MPF 50м</t>
  </si>
  <si>
    <t>229.94 руб.</t>
  </si>
  <si>
    <t>MAS-110011</t>
  </si>
  <si>
    <t>-Комплект паста уплотнительная (вода, пар, 25 г) Masterpak + лён</t>
  </si>
  <si>
    <t>70.04 руб.</t>
  </si>
  <si>
    <t>MAS-110012</t>
  </si>
  <si>
    <t>-Комплект паста уплотнительная (вода, пар, 70 г) Masterpak + лён</t>
  </si>
  <si>
    <t>111.02 руб.</t>
  </si>
  <si>
    <t>MAS-110013</t>
  </si>
  <si>
    <t>-Паста уплотнительная (вода, пар, 25 г) Masterpak</t>
  </si>
  <si>
    <t>36.04 руб.</t>
  </si>
  <si>
    <t>MAS-110014</t>
  </si>
  <si>
    <t>-Паста уплотнительная (вода, пар, 70 г) Masterpak</t>
  </si>
  <si>
    <t>83.56 руб.</t>
  </si>
  <si>
    <t>MAS-110015</t>
  </si>
  <si>
    <t>-Паста уплотнительная (вода, пар, 250 г) Masterpak</t>
  </si>
  <si>
    <t>214.00 руб.</t>
  </si>
  <si>
    <t>MAS-110019</t>
  </si>
  <si>
    <t>-Паста уплотнительная универсальная (вода, газ, 25г) MULTIPASTE</t>
  </si>
  <si>
    <t>66.76 руб.</t>
  </si>
  <si>
    <t>MAS-110021</t>
  </si>
  <si>
    <t>-Комплект паста уплотнительная универсальная (вода, газ, 25г) MULTIPASTE + лён Premium</t>
  </si>
  <si>
    <t>111.30 руб.</t>
  </si>
  <si>
    <t>MAS-110022</t>
  </si>
  <si>
    <t>-Лента ФУМ (малая) 12 мм х 0,075 мм х 10 м MP</t>
  </si>
  <si>
    <t>27.80 руб.</t>
  </si>
  <si>
    <t>MAS-110023</t>
  </si>
  <si>
    <t>-Лента ФУМ GAS 12 мм х 0,1 мм х 10 м MP</t>
  </si>
  <si>
    <t>31.36 руб.</t>
  </si>
  <si>
    <t>RAS-110001</t>
  </si>
  <si>
    <t>Комплект №1 UNIPAK (паста 25 гр.+лен 13 гр.) (вода, пар) (РФ)</t>
  </si>
  <si>
    <t>162.15 руб.</t>
  </si>
  <si>
    <t>&gt;100</t>
  </si>
  <si>
    <t>RAS-110008</t>
  </si>
  <si>
    <t>Паста UNIPAK 25 г. (тюбик) (вода, пар) (10/500шт) (РФ)</t>
  </si>
  <si>
    <t>138.00 руб.</t>
  </si>
  <si>
    <t>RAS-110009</t>
  </si>
  <si>
    <t>Паста UNIPAK 75гр. (вода, пар) (24шт) (РФ)</t>
  </si>
  <si>
    <t>258.75 руб.</t>
  </si>
  <si>
    <t>RAS-110010</t>
  </si>
  <si>
    <t>Паста UNIPAK 250гр.(вода, пар) (24шт) (РФ)</t>
  </si>
  <si>
    <t>603.75 руб.</t>
  </si>
  <si>
    <t>&gt;25</t>
  </si>
  <si>
    <t>RAS-110014</t>
  </si>
  <si>
    <t>Лен сантехнический (пакет 100 г)  UNIPAK (100шт) (РФ)</t>
  </si>
  <si>
    <t>303.54 руб.</t>
  </si>
  <si>
    <t>RAS-110019</t>
  </si>
  <si>
    <t>ZPRL.100</t>
  </si>
  <si>
    <t>Лен сантехнический 100гр. (40шт)</t>
  </si>
  <si>
    <t>185.00 руб.</t>
  </si>
  <si>
    <t>RAS-110020</t>
  </si>
  <si>
    <t>ZPRL.200</t>
  </si>
  <si>
    <t>Лен сантехнический 200гр. (35шт)</t>
  </si>
  <si>
    <t>599.00 руб.</t>
  </si>
  <si>
    <t>RAS-110021</t>
  </si>
  <si>
    <t>ZPRL.500</t>
  </si>
  <si>
    <t>Лен сантехнический 500гр.</t>
  </si>
  <si>
    <t>879.00 руб.</t>
  </si>
  <si>
    <t>RAS-110047</t>
  </si>
  <si>
    <t>TL75</t>
  </si>
  <si>
    <t xml:space="preserve">Паста для упл. резьбовых соед. (вода, пар) тюбик 75 гр.  (1/24шт) </t>
  </si>
  <si>
    <t>139.32 руб.</t>
  </si>
  <si>
    <t>&gt;50</t>
  </si>
  <si>
    <t>RAS-110051</t>
  </si>
  <si>
    <t>TL250</t>
  </si>
  <si>
    <t>Уплотнительная паста 250г  VIEIR (24шт)</t>
  </si>
  <si>
    <t>295.36 руб.</t>
  </si>
  <si>
    <t>RAS-120004</t>
  </si>
  <si>
    <t>F320</t>
  </si>
  <si>
    <t>Анаэробный клей-герметик "Фиксатор №3" (20г), для резьбовых соединений.   (42шт)</t>
  </si>
  <si>
    <t>173.00 руб.</t>
  </si>
  <si>
    <t>RAS-120005</t>
  </si>
  <si>
    <t>F340</t>
  </si>
  <si>
    <t>Анаэробный клей-герметик "Фиксатор №3" (40г), для резьбовых соединений.  (80шт)</t>
  </si>
  <si>
    <t>341.00 руб.</t>
  </si>
  <si>
    <t>RAS-120006</t>
  </si>
  <si>
    <t>Анаэробный герметик "СантехмастерГель" ЗЕЛЕНЫЙ, легкоразборный, до 11/2", тюбик 15гр.блистер (25шт)</t>
  </si>
  <si>
    <t>217.51 руб.</t>
  </si>
  <si>
    <t>RAS-120007</t>
  </si>
  <si>
    <t>Анаэробный герметик "СантехмастерГель" ЗЕЛЕНЫЙ, легкоразборный, до 11/2", тюбик 60гр.блистер  (25шт)</t>
  </si>
  <si>
    <t>552.11 руб.</t>
  </si>
  <si>
    <t>RAS-120008</t>
  </si>
  <si>
    <t>Анаэробный герметик "СантехмастерГель" СИНИЙ, быстрый и прочный, до 2", тюбик 15гр.блистер  (25шт)</t>
  </si>
  <si>
    <t>RAS-120009</t>
  </si>
  <si>
    <t>Анаэробный герметик "СантехмастерГель" СИНИЙ, быстрый и прочный, до 2", тюбик 60гр.блистер  (25шт)</t>
  </si>
  <si>
    <t>RAS-120050</t>
  </si>
  <si>
    <t>Анаэробный герметик "СантехмастерГель" КРАСНЫЙ, ультрабыстрый, до 3", тюбик 15гр.блистер  (25шт)</t>
  </si>
  <si>
    <t>RAS-120051</t>
  </si>
  <si>
    <t>Анаэробный герметик "СантехмастерГель" КРАСНЫЙ, ультрабыстрый, до 3", тюбик 60гр.блистер  (25шт)</t>
  </si>
  <si>
    <t>RAS-120052</t>
  </si>
  <si>
    <t>Анаэробный герметик "СантехмастерГель" ЗЕЛЕНЫЙ, легкоразборный, до 11/2", тюбик 35гр.еврослот (40шт)</t>
  </si>
  <si>
    <t>389.27 руб.</t>
  </si>
  <si>
    <t>RAS-120053</t>
  </si>
  <si>
    <t>Анаэробный герметик "СантехмастерГель" СИНИЙ, быстрый и прочный, до 2", тюбик 35гр.блистер  (40шт)</t>
  </si>
  <si>
    <t>RAS-120054</t>
  </si>
  <si>
    <t>-Анаэробный герметик "СантехмастерГель" КРАСНЫЙ, ультрабыстрый, до 3", тюбик 35гр.блистер  (40шт)</t>
  </si>
  <si>
    <t>RAS-130001</t>
  </si>
  <si>
    <t>Нить для герметизации резьбы "Tangit Уни-лок" (20м)  (8 /32шт)</t>
  </si>
  <si>
    <t>692.67 руб.</t>
  </si>
  <si>
    <t>RAS-130002</t>
  </si>
  <si>
    <t>Нить для герметизации резьбы "Tangit Уни-лок" (50 м)   (24шт)</t>
  </si>
  <si>
    <t>798.46 руб.</t>
  </si>
  <si>
    <t>RAS-130003</t>
  </si>
  <si>
    <t>ZPR311102</t>
  </si>
  <si>
    <t>Нить для герметизации резьбы "Tangit Уни-лок" (100 м)  (20шт)</t>
  </si>
  <si>
    <t>1 421.80 руб.</t>
  </si>
  <si>
    <t>RAS-130004</t>
  </si>
  <si>
    <t>Нить для герметизации резьбы "Tangit Уни-лок" (160 м)  (20шт)</t>
  </si>
  <si>
    <t>2 139.67 руб.</t>
  </si>
  <si>
    <t>RAS-130006</t>
  </si>
  <si>
    <t>Нить для герметизации резьбы "Sprint" (25м) бокс, блистер (25шт)</t>
  </si>
  <si>
    <t>160.16 руб.</t>
  </si>
  <si>
    <t>RAS-130007</t>
  </si>
  <si>
    <t>Нить для герметизации резьбы "Рекорд" (50 м) бокс, блистер (50шт)</t>
  </si>
  <si>
    <t>238.55 руб.</t>
  </si>
  <si>
    <t>RAS-130010</t>
  </si>
  <si>
    <t>VR8093</t>
  </si>
  <si>
    <t>Универсальная уплотнительная нить VIEIR пластик бокс 2мм х 0.2мм х 80м х1.2g/cm³  (20/240шт)</t>
  </si>
  <si>
    <t>299.07 руб.</t>
  </si>
  <si>
    <t>RAS-130011</t>
  </si>
  <si>
    <t>VR8094</t>
  </si>
  <si>
    <t>Универсальная уплотнительная нить VIEIR пластик бокс 2мм х 0.2мм х 150м х1.2g/cm³  (20/240шт)</t>
  </si>
  <si>
    <t>536.85 руб.</t>
  </si>
  <si>
    <t>RAS-130020</t>
  </si>
  <si>
    <t>Нить для герметизации резьбы "Sprint" (50м) бокс, блистер (25шт)</t>
  </si>
  <si>
    <t>272.21 руб.</t>
  </si>
  <si>
    <t>RAS-130024</t>
  </si>
  <si>
    <t>Паста для упл. резьбовых соед. AquaflaxNano (вода, пар) тюбик 30гр. (50шт)</t>
  </si>
  <si>
    <t>143.03 руб.</t>
  </si>
  <si>
    <t>RAS-130025</t>
  </si>
  <si>
    <t>Нить универсальная для герметизации резьбы GAZMASTER" (вода, ГАЗ, пар) (25м) бокс, блистер (25шт)</t>
  </si>
  <si>
    <t>183.49 руб.</t>
  </si>
  <si>
    <t>RAS-140003</t>
  </si>
  <si>
    <t>VR8098</t>
  </si>
  <si>
    <t>лента фум VR 16м*19мм*0,2мм (10/500шт)</t>
  </si>
  <si>
    <t>63.16 руб.</t>
  </si>
  <si>
    <t>RAS-140004</t>
  </si>
  <si>
    <t>VR8095</t>
  </si>
  <si>
    <t>лента фум большая VR 35м*19мм*0,2мм (25/500шт)</t>
  </si>
  <si>
    <t>92.88 руб.</t>
  </si>
  <si>
    <t>RAS-140005</t>
  </si>
  <si>
    <t>VR8096</t>
  </si>
  <si>
    <t>лента фум большая VR 16м*19мм*0,25мм Lux (10/500шт)</t>
  </si>
  <si>
    <t>122.60 руб.</t>
  </si>
  <si>
    <t>RAS-140006</t>
  </si>
  <si>
    <t>VR8097</t>
  </si>
  <si>
    <t>лента фум VR 12м*12мм*0,1мм (10/1000шт)</t>
  </si>
  <si>
    <t>39.01 руб.</t>
  </si>
  <si>
    <t>RAS-140020</t>
  </si>
  <si>
    <t>VR8099</t>
  </si>
  <si>
    <t>лента фум VIEIR 11м*12мм*0,075мм (10/500шт)</t>
  </si>
  <si>
    <t>20.43 руб.</t>
  </si>
  <si>
    <t>SST-100110</t>
  </si>
  <si>
    <t>DAV.L.40</t>
  </si>
  <si>
    <t>Лен DAVETI шпуля 40 г в пластиковом контейнере (Польша)</t>
  </si>
  <si>
    <t>138.29 руб.</t>
  </si>
  <si>
    <t>SST-100111</t>
  </si>
  <si>
    <t>DAV.L.80</t>
  </si>
  <si>
    <t>Лен DAVETI шпуля 80 г в пластиковом контейнере (Польша)</t>
  </si>
  <si>
    <t>203.81 руб.</t>
  </si>
  <si>
    <t>SST-100112</t>
  </si>
  <si>
    <t>Лен сантехнический BF 4 косы Бельгия 200 г (62/248)</t>
  </si>
  <si>
    <t>276.61 руб.</t>
  </si>
  <si>
    <t>UNI- 100008</t>
  </si>
  <si>
    <t>-Замазка сантехническая UNIPAK UNIGUM 250 г. (1/48шт)</t>
  </si>
  <si>
    <t>418.25 руб.</t>
  </si>
  <si>
    <t>UNI- 100020</t>
  </si>
  <si>
    <t>-Определитель места утечки газа UNIPAK MULTITEС (аэрозоль 400 мл)  - 10º C (1/12шт)</t>
  </si>
  <si>
    <t>742.00 руб.</t>
  </si>
  <si>
    <t>UNI- 100021</t>
  </si>
  <si>
    <t>-Определитель места утечки газа UNIPAK MULTITEС (аэрозоль 400 мл)  - 30º C (1/12шт)</t>
  </si>
  <si>
    <t>899.50 руб.</t>
  </si>
  <si>
    <t>VER-000015</t>
  </si>
  <si>
    <t>VER11-200</t>
  </si>
  <si>
    <t>-Лен RR 200г "VIEIR" (63/1шт)</t>
  </si>
  <si>
    <t>278.64 руб.</t>
  </si>
  <si>
    <t>VER-000271</t>
  </si>
  <si>
    <t>VTL20</t>
  </si>
  <si>
    <t>Универсальная нить для герметизации резьбовых соединений 20м. "VIEIR" (300/30шт)</t>
  </si>
  <si>
    <t>183.90 руб.</t>
  </si>
  <si>
    <t>VER-000273</t>
  </si>
  <si>
    <t>VTL80</t>
  </si>
  <si>
    <t>Универсальная нить для герметизации резьбовых соединений 80м. "VIEIR" (200/10шт)</t>
  </si>
  <si>
    <t>341.80 руб.</t>
  </si>
  <si>
    <t>VER-000274</t>
  </si>
  <si>
    <t>VTL160</t>
  </si>
  <si>
    <t>Универсальная нить для герметизации резьбовых соединений 160м. "VIEIR" (200/10шт)</t>
  </si>
  <si>
    <t>501.55 руб.</t>
  </si>
  <si>
    <t>VLC-1314001</t>
  </si>
  <si>
    <t>VT.PTFE.0.121020</t>
  </si>
  <si>
    <t>Лента-ФУМ 12мм х 0,1мм х 20м VALTEC  (100шт)</t>
  </si>
  <si>
    <t>119.00 руб.</t>
  </si>
  <si>
    <t>&gt;5000</t>
  </si>
  <si>
    <t>VLC-1314002</t>
  </si>
  <si>
    <t>VT.PTFE.0.191215</t>
  </si>
  <si>
    <t>Лента-ФУМ 19мм х 0,12мм х 15м VALTEC  (70шт)</t>
  </si>
  <si>
    <t>140.00 руб.</t>
  </si>
  <si>
    <t>VLC-1314003</t>
  </si>
  <si>
    <t>VT.PTFE.0.121010</t>
  </si>
  <si>
    <t>Лента-ФУМ 12мм х 0,1мм х 10м VALTEC  (100шт)</t>
  </si>
  <si>
    <t>59.00 руб.</t>
  </si>
  <si>
    <t>VLC-1314004</t>
  </si>
  <si>
    <t>VT.M.K.01</t>
  </si>
  <si>
    <t>Комплект монтажный VALTEC №1 (паста 20г + лен)   (200шт)</t>
  </si>
  <si>
    <t>132.00 руб.</t>
  </si>
  <si>
    <t>VLC-1314008</t>
  </si>
  <si>
    <t>VT.FLAX.0.055</t>
  </si>
  <si>
    <t>Нить сантехническая VALTEC льняная, для резьб. соед. (55м)   (24шт)</t>
  </si>
  <si>
    <t>182.00 руб.</t>
  </si>
  <si>
    <t>VLC-1314009</t>
  </si>
  <si>
    <t>VT.FLAX.0.110</t>
  </si>
  <si>
    <t>Нить сантехническая VALTEC льняная, для резьб. соед. (110м)   (10шт)</t>
  </si>
  <si>
    <t>314.00 руб.</t>
  </si>
  <si>
    <t>VLC-900477</t>
  </si>
  <si>
    <t>ZPIL.200</t>
  </si>
  <si>
    <t>Лен сантехнический импортный в пакете UNIFLAX 200гр.(М200КП) (30шт)</t>
  </si>
  <si>
    <t>535.00 руб.</t>
  </si>
  <si>
    <t>УТ000001499</t>
  </si>
  <si>
    <t>-лента фум 10м*12мм*0,075мм (10/250шт)</t>
  </si>
  <si>
    <t>15.36 руб.</t>
  </si>
  <si>
    <t>УТ000001610</t>
  </si>
  <si>
    <t>-лента фум для газа 12мм(10/250шт)</t>
  </si>
  <si>
    <t>18.56 руб.</t>
  </si>
  <si>
    <t>УТ000002021</t>
  </si>
  <si>
    <t>Анаэробный герметик "СантехмастерГель" СИНИЙ, быстрый и прочный, до 2", тюбик 120гр.  (10шт)</t>
  </si>
  <si>
    <t>984.55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</si>
</sst>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69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SUM(J2:J69)</f>
        <v>0</v>
      </c>
      <c r="K1" s="4" t="s">
        <v>9</v>
      </c>
      <c r="L1" s="5"/>
    </row>
    <row r="2" spans="1:12">
      <c r="A2" s="1"/>
      <c r="B2" s="1">
        <v>879515</v>
      </c>
      <c r="C2" s="1" t="s">
        <v>10</v>
      </c>
      <c r="D2" s="1"/>
      <c r="E2" s="3" t="s">
        <v>11</v>
      </c>
      <c r="F2" s="1" t="s">
        <v>12</v>
      </c>
      <c r="G2" s="1" t="s">
        <v>13</v>
      </c>
      <c r="H2" s="1">
        <v>0</v>
      </c>
      <c r="I2" s="1">
        <v>0</v>
      </c>
      <c r="J2" s="1" t="s">
        <v>14</v>
      </c>
      <c r="K2" s="2"/>
      <c r="L2" s="5">
        <f>K2*133.42</f>
        <v>0</v>
      </c>
    </row>
    <row r="3" spans="1:12">
      <c r="A3" s="1"/>
      <c r="B3" s="1">
        <v>879516</v>
      </c>
      <c r="C3" s="1" t="s">
        <v>15</v>
      </c>
      <c r="D3" s="1"/>
      <c r="E3" s="3" t="s">
        <v>16</v>
      </c>
      <c r="F3" s="1" t="s">
        <v>17</v>
      </c>
      <c r="G3" s="1">
        <v>0</v>
      </c>
      <c r="H3" s="1">
        <v>0</v>
      </c>
      <c r="I3" s="1">
        <v>0</v>
      </c>
      <c r="J3" s="1" t="s">
        <v>14</v>
      </c>
      <c r="K3" s="2"/>
      <c r="L3" s="5">
        <f>K3*229.94</f>
        <v>0</v>
      </c>
    </row>
    <row r="4" spans="1:12">
      <c r="A4" s="1"/>
      <c r="B4" s="1">
        <v>879517</v>
      </c>
      <c r="C4" s="1" t="s">
        <v>18</v>
      </c>
      <c r="D4" s="1"/>
      <c r="E4" s="3" t="s">
        <v>19</v>
      </c>
      <c r="F4" s="1" t="s">
        <v>20</v>
      </c>
      <c r="G4" s="1">
        <v>0</v>
      </c>
      <c r="H4" s="1">
        <v>0</v>
      </c>
      <c r="I4" s="1">
        <v>0</v>
      </c>
      <c r="J4" s="1" t="s">
        <v>14</v>
      </c>
      <c r="K4" s="2"/>
      <c r="L4" s="5">
        <f>K4*70.04</f>
        <v>0</v>
      </c>
    </row>
    <row r="5" spans="1:12">
      <c r="A5" s="1"/>
      <c r="B5" s="1">
        <v>879518</v>
      </c>
      <c r="C5" s="1" t="s">
        <v>21</v>
      </c>
      <c r="D5" s="1"/>
      <c r="E5" s="3" t="s">
        <v>22</v>
      </c>
      <c r="F5" s="1" t="s">
        <v>23</v>
      </c>
      <c r="G5" s="1">
        <v>0</v>
      </c>
      <c r="H5" s="1">
        <v>0</v>
      </c>
      <c r="I5" s="1">
        <v>0</v>
      </c>
      <c r="J5" s="1" t="s">
        <v>14</v>
      </c>
      <c r="K5" s="2"/>
      <c r="L5" s="5">
        <f>K5*111.02</f>
        <v>0</v>
      </c>
    </row>
    <row r="6" spans="1:12">
      <c r="A6" s="1"/>
      <c r="B6" s="1">
        <v>879519</v>
      </c>
      <c r="C6" s="1" t="s">
        <v>24</v>
      </c>
      <c r="D6" s="1"/>
      <c r="E6" s="3" t="s">
        <v>25</v>
      </c>
      <c r="F6" s="1" t="s">
        <v>26</v>
      </c>
      <c r="G6" s="1">
        <v>0</v>
      </c>
      <c r="H6" s="1">
        <v>0</v>
      </c>
      <c r="I6" s="1">
        <v>0</v>
      </c>
      <c r="J6" s="1" t="s">
        <v>14</v>
      </c>
      <c r="K6" s="2"/>
      <c r="L6" s="5">
        <f>K6*36.04</f>
        <v>0</v>
      </c>
    </row>
    <row r="7" spans="1:12">
      <c r="A7" s="1"/>
      <c r="B7" s="1">
        <v>879520</v>
      </c>
      <c r="C7" s="1" t="s">
        <v>27</v>
      </c>
      <c r="D7" s="1"/>
      <c r="E7" s="3" t="s">
        <v>28</v>
      </c>
      <c r="F7" s="1" t="s">
        <v>29</v>
      </c>
      <c r="G7" s="1">
        <v>0</v>
      </c>
      <c r="H7" s="1">
        <v>0</v>
      </c>
      <c r="I7" s="1">
        <v>0</v>
      </c>
      <c r="J7" s="1" t="s">
        <v>14</v>
      </c>
      <c r="K7" s="2"/>
      <c r="L7" s="5">
        <f>K7*83.56</f>
        <v>0</v>
      </c>
    </row>
    <row r="8" spans="1:12">
      <c r="A8" s="1"/>
      <c r="B8" s="1">
        <v>879521</v>
      </c>
      <c r="C8" s="1" t="s">
        <v>30</v>
      </c>
      <c r="D8" s="1"/>
      <c r="E8" s="3" t="s">
        <v>31</v>
      </c>
      <c r="F8" s="1" t="s">
        <v>32</v>
      </c>
      <c r="G8" s="1">
        <v>9</v>
      </c>
      <c r="H8" s="1">
        <v>0</v>
      </c>
      <c r="I8" s="1">
        <v>0</v>
      </c>
      <c r="J8" s="1" t="s">
        <v>14</v>
      </c>
      <c r="K8" s="2"/>
      <c r="L8" s="5">
        <f>K8*214.00</f>
        <v>0</v>
      </c>
    </row>
    <row r="9" spans="1:12">
      <c r="A9" s="1"/>
      <c r="B9" s="1">
        <v>879525</v>
      </c>
      <c r="C9" s="1" t="s">
        <v>33</v>
      </c>
      <c r="D9" s="1"/>
      <c r="E9" s="3" t="s">
        <v>34</v>
      </c>
      <c r="F9" s="1" t="s">
        <v>35</v>
      </c>
      <c r="G9" s="1">
        <v>0</v>
      </c>
      <c r="H9" s="1">
        <v>0</v>
      </c>
      <c r="I9" s="1">
        <v>0</v>
      </c>
      <c r="J9" s="1" t="s">
        <v>14</v>
      </c>
      <c r="K9" s="2"/>
      <c r="L9" s="5">
        <f>K9*66.76</f>
        <v>0</v>
      </c>
    </row>
    <row r="10" spans="1:12">
      <c r="A10" s="1"/>
      <c r="B10" s="1">
        <v>879527</v>
      </c>
      <c r="C10" s="1" t="s">
        <v>36</v>
      </c>
      <c r="D10" s="1"/>
      <c r="E10" s="3" t="s">
        <v>37</v>
      </c>
      <c r="F10" s="1" t="s">
        <v>38</v>
      </c>
      <c r="G10" s="1">
        <v>0</v>
      </c>
      <c r="H10" s="1">
        <v>0</v>
      </c>
      <c r="I10" s="1">
        <v>0</v>
      </c>
      <c r="J10" s="1" t="s">
        <v>14</v>
      </c>
      <c r="K10" s="2"/>
      <c r="L10" s="5">
        <f>K10*111.30</f>
        <v>0</v>
      </c>
    </row>
    <row r="11" spans="1:12">
      <c r="A11" s="1"/>
      <c r="B11" s="1">
        <v>879528</v>
      </c>
      <c r="C11" s="1" t="s">
        <v>39</v>
      </c>
      <c r="D11" s="1"/>
      <c r="E11" s="3" t="s">
        <v>40</v>
      </c>
      <c r="F11" s="1" t="s">
        <v>41</v>
      </c>
      <c r="G11" s="1">
        <v>0</v>
      </c>
      <c r="H11" s="1">
        <v>0</v>
      </c>
      <c r="I11" s="1">
        <v>0</v>
      </c>
      <c r="J11" s="1" t="s">
        <v>14</v>
      </c>
      <c r="K11" s="2"/>
      <c r="L11" s="5">
        <f>K11*27.80</f>
        <v>0</v>
      </c>
    </row>
    <row r="12" spans="1:12">
      <c r="A12" s="1"/>
      <c r="B12" s="1">
        <v>879529</v>
      </c>
      <c r="C12" s="1" t="s">
        <v>42</v>
      </c>
      <c r="D12" s="1"/>
      <c r="E12" s="3" t="s">
        <v>43</v>
      </c>
      <c r="F12" s="1" t="s">
        <v>44</v>
      </c>
      <c r="G12" s="1">
        <v>0</v>
      </c>
      <c r="H12" s="1">
        <v>0</v>
      </c>
      <c r="I12" s="1">
        <v>0</v>
      </c>
      <c r="J12" s="1" t="s">
        <v>14</v>
      </c>
      <c r="K12" s="2"/>
      <c r="L12" s="5">
        <f>K12*31.36</f>
        <v>0</v>
      </c>
    </row>
    <row r="13" spans="1:12">
      <c r="A13" s="1"/>
      <c r="B13" s="1">
        <v>822681</v>
      </c>
      <c r="C13" s="1" t="s">
        <v>45</v>
      </c>
      <c r="D13" s="1"/>
      <c r="E13" s="3" t="s">
        <v>46</v>
      </c>
      <c r="F13" s="1" t="s">
        <v>47</v>
      </c>
      <c r="G13" s="1" t="s">
        <v>48</v>
      </c>
      <c r="H13" s="1">
        <v>0</v>
      </c>
      <c r="I13" s="1">
        <v>0</v>
      </c>
      <c r="J13" s="1" t="s">
        <v>14</v>
      </c>
      <c r="K13" s="2"/>
      <c r="L13" s="5">
        <f>K13*162.15</f>
        <v>0</v>
      </c>
    </row>
    <row r="14" spans="1:12">
      <c r="A14" s="1"/>
      <c r="B14" s="1">
        <v>822688</v>
      </c>
      <c r="C14" s="1" t="s">
        <v>49</v>
      </c>
      <c r="D14" s="1"/>
      <c r="E14" s="3" t="s">
        <v>50</v>
      </c>
      <c r="F14" s="1" t="s">
        <v>51</v>
      </c>
      <c r="G14" s="1" t="s">
        <v>48</v>
      </c>
      <c r="H14" s="1">
        <v>0</v>
      </c>
      <c r="I14" s="1">
        <v>0</v>
      </c>
      <c r="J14" s="1" t="s">
        <v>14</v>
      </c>
      <c r="K14" s="2"/>
      <c r="L14" s="5">
        <f>K14*138.00</f>
        <v>0</v>
      </c>
    </row>
    <row r="15" spans="1:12">
      <c r="A15" s="1"/>
      <c r="B15" s="1">
        <v>822689</v>
      </c>
      <c r="C15" s="1" t="s">
        <v>52</v>
      </c>
      <c r="D15" s="1"/>
      <c r="E15" s="3" t="s">
        <v>53</v>
      </c>
      <c r="F15" s="1" t="s">
        <v>54</v>
      </c>
      <c r="G15" s="1">
        <v>7</v>
      </c>
      <c r="H15" s="1">
        <v>0</v>
      </c>
      <c r="I15" s="1">
        <v>0</v>
      </c>
      <c r="J15" s="1" t="s">
        <v>14</v>
      </c>
      <c r="K15" s="2"/>
      <c r="L15" s="5">
        <f>K15*258.75</f>
        <v>0</v>
      </c>
    </row>
    <row r="16" spans="1:12">
      <c r="A16" s="1"/>
      <c r="B16" s="1">
        <v>822690</v>
      </c>
      <c r="C16" s="1" t="s">
        <v>55</v>
      </c>
      <c r="D16" s="1"/>
      <c r="E16" s="3" t="s">
        <v>56</v>
      </c>
      <c r="F16" s="1" t="s">
        <v>57</v>
      </c>
      <c r="G16" s="1" t="s">
        <v>58</v>
      </c>
      <c r="H16" s="1">
        <v>0</v>
      </c>
      <c r="I16" s="1">
        <v>0</v>
      </c>
      <c r="J16" s="1" t="s">
        <v>14</v>
      </c>
      <c r="K16" s="2"/>
      <c r="L16" s="5">
        <f>K16*603.75</f>
        <v>0</v>
      </c>
    </row>
    <row r="17" spans="1:12">
      <c r="A17" s="1"/>
      <c r="B17" s="1">
        <v>822694</v>
      </c>
      <c r="C17" s="1" t="s">
        <v>59</v>
      </c>
      <c r="D17" s="1"/>
      <c r="E17" s="3" t="s">
        <v>60</v>
      </c>
      <c r="F17" s="1" t="s">
        <v>61</v>
      </c>
      <c r="G17" s="1" t="s">
        <v>48</v>
      </c>
      <c r="H17" s="1">
        <v>0</v>
      </c>
      <c r="I17" s="1">
        <v>0</v>
      </c>
      <c r="J17" s="1" t="s">
        <v>14</v>
      </c>
      <c r="K17" s="2"/>
      <c r="L17" s="5">
        <f>K17*303.54</f>
        <v>0</v>
      </c>
    </row>
    <row r="18" spans="1:12">
      <c r="A18" s="1"/>
      <c r="B18" s="1">
        <v>822699</v>
      </c>
      <c r="C18" s="1" t="s">
        <v>62</v>
      </c>
      <c r="D18" s="1" t="s">
        <v>63</v>
      </c>
      <c r="E18" s="3" t="s">
        <v>64</v>
      </c>
      <c r="F18" s="1" t="s">
        <v>65</v>
      </c>
      <c r="G18" s="1">
        <v>0</v>
      </c>
      <c r="H18" s="1" t="s">
        <v>48</v>
      </c>
      <c r="I18" s="1">
        <v>0</v>
      </c>
      <c r="J18" s="1" t="s">
        <v>14</v>
      </c>
      <c r="K18" s="2"/>
      <c r="L18" s="5">
        <f>K18*185.00</f>
        <v>0</v>
      </c>
    </row>
    <row r="19" spans="1:12">
      <c r="A19" s="1"/>
      <c r="B19" s="1">
        <v>822700</v>
      </c>
      <c r="C19" s="1" t="s">
        <v>66</v>
      </c>
      <c r="D19" s="1" t="s">
        <v>67</v>
      </c>
      <c r="E19" s="3" t="s">
        <v>68</v>
      </c>
      <c r="F19" s="1" t="s">
        <v>69</v>
      </c>
      <c r="G19" s="1" t="s">
        <v>58</v>
      </c>
      <c r="H19" s="1" t="s">
        <v>48</v>
      </c>
      <c r="I19" s="1">
        <v>0</v>
      </c>
      <c r="J19" s="1" t="s">
        <v>14</v>
      </c>
      <c r="K19" s="2"/>
      <c r="L19" s="5">
        <f>K19*599.00</f>
        <v>0</v>
      </c>
    </row>
    <row r="20" spans="1:12">
      <c r="A20" s="1"/>
      <c r="B20" s="1">
        <v>822701</v>
      </c>
      <c r="C20" s="1" t="s">
        <v>70</v>
      </c>
      <c r="D20" s="1" t="s">
        <v>71</v>
      </c>
      <c r="E20" s="3" t="s">
        <v>72</v>
      </c>
      <c r="F20" s="1" t="s">
        <v>73</v>
      </c>
      <c r="G20" s="1" t="s">
        <v>13</v>
      </c>
      <c r="H20" s="1" t="s">
        <v>48</v>
      </c>
      <c r="I20" s="1">
        <v>0</v>
      </c>
      <c r="J20" s="1" t="s">
        <v>14</v>
      </c>
      <c r="K20" s="2"/>
      <c r="L20" s="5">
        <f>K20*879.00</f>
        <v>0</v>
      </c>
    </row>
    <row r="21" spans="1:12">
      <c r="A21" s="1"/>
      <c r="B21" s="1">
        <v>823977</v>
      </c>
      <c r="C21" s="1" t="s">
        <v>74</v>
      </c>
      <c r="D21" s="1" t="s">
        <v>75</v>
      </c>
      <c r="E21" s="3" t="s">
        <v>76</v>
      </c>
      <c r="F21" s="1" t="s">
        <v>77</v>
      </c>
      <c r="G21" s="1" t="s">
        <v>78</v>
      </c>
      <c r="H21" s="1">
        <v>0</v>
      </c>
      <c r="I21" s="1">
        <v>0</v>
      </c>
      <c r="J21" s="1" t="s">
        <v>14</v>
      </c>
      <c r="K21" s="2"/>
      <c r="L21" s="5">
        <f>K21*139.32</f>
        <v>0</v>
      </c>
    </row>
    <row r="22" spans="1:12">
      <c r="A22" s="1"/>
      <c r="B22" s="1">
        <v>879930</v>
      </c>
      <c r="C22" s="1" t="s">
        <v>79</v>
      </c>
      <c r="D22" s="1" t="s">
        <v>80</v>
      </c>
      <c r="E22" s="3" t="s">
        <v>81</v>
      </c>
      <c r="F22" s="1" t="s">
        <v>82</v>
      </c>
      <c r="G22" s="1" t="s">
        <v>78</v>
      </c>
      <c r="H22" s="1">
        <v>0</v>
      </c>
      <c r="I22" s="1">
        <v>0</v>
      </c>
      <c r="J22" s="1" t="s">
        <v>14</v>
      </c>
      <c r="K22" s="2"/>
      <c r="L22" s="5">
        <f>K22*295.36</f>
        <v>0</v>
      </c>
    </row>
    <row r="23" spans="1:12">
      <c r="A23" s="1"/>
      <c r="B23" s="1">
        <v>822705</v>
      </c>
      <c r="C23" s="1" t="s">
        <v>83</v>
      </c>
      <c r="D23" s="1" t="s">
        <v>84</v>
      </c>
      <c r="E23" s="3" t="s">
        <v>85</v>
      </c>
      <c r="F23" s="1" t="s">
        <v>86</v>
      </c>
      <c r="G23" s="1" t="s">
        <v>13</v>
      </c>
      <c r="H23" s="1" t="s">
        <v>48</v>
      </c>
      <c r="I23" s="1">
        <v>0</v>
      </c>
      <c r="J23" s="1" t="s">
        <v>14</v>
      </c>
      <c r="K23" s="2"/>
      <c r="L23" s="5">
        <f>K23*173.00</f>
        <v>0</v>
      </c>
    </row>
    <row r="24" spans="1:12">
      <c r="A24" s="1"/>
      <c r="B24" s="1">
        <v>822706</v>
      </c>
      <c r="C24" s="1" t="s">
        <v>87</v>
      </c>
      <c r="D24" s="1" t="s">
        <v>88</v>
      </c>
      <c r="E24" s="3" t="s">
        <v>89</v>
      </c>
      <c r="F24" s="1" t="s">
        <v>90</v>
      </c>
      <c r="G24" s="1">
        <v>5</v>
      </c>
      <c r="H24" s="1" t="s">
        <v>48</v>
      </c>
      <c r="I24" s="1">
        <v>0</v>
      </c>
      <c r="J24" s="1" t="s">
        <v>14</v>
      </c>
      <c r="K24" s="2"/>
      <c r="L24" s="5">
        <f>K24*341.00</f>
        <v>0</v>
      </c>
    </row>
    <row r="25" spans="1:12">
      <c r="A25" s="1"/>
      <c r="B25" s="1">
        <v>822707</v>
      </c>
      <c r="C25" s="1" t="s">
        <v>91</v>
      </c>
      <c r="D25" s="1">
        <v>61033</v>
      </c>
      <c r="E25" s="3" t="s">
        <v>92</v>
      </c>
      <c r="F25" s="1" t="s">
        <v>93</v>
      </c>
      <c r="G25" s="1">
        <v>0</v>
      </c>
      <c r="H25" s="1">
        <v>0</v>
      </c>
      <c r="I25" s="1">
        <v>0</v>
      </c>
      <c r="J25" s="1" t="s">
        <v>14</v>
      </c>
      <c r="K25" s="2"/>
      <c r="L25" s="5">
        <f>K25*217.51</f>
        <v>0</v>
      </c>
    </row>
    <row r="26" spans="1:12">
      <c r="A26" s="1"/>
      <c r="B26" s="1">
        <v>822708</v>
      </c>
      <c r="C26" s="1" t="s">
        <v>94</v>
      </c>
      <c r="D26" s="1">
        <v>61030</v>
      </c>
      <c r="E26" s="3" t="s">
        <v>95</v>
      </c>
      <c r="F26" s="1" t="s">
        <v>96</v>
      </c>
      <c r="G26" s="1">
        <v>0</v>
      </c>
      <c r="H26" s="1">
        <v>0</v>
      </c>
      <c r="I26" s="1">
        <v>0</v>
      </c>
      <c r="J26" s="1" t="s">
        <v>14</v>
      </c>
      <c r="K26" s="2"/>
      <c r="L26" s="5">
        <f>K26*552.11</f>
        <v>0</v>
      </c>
    </row>
    <row r="27" spans="1:12">
      <c r="A27" s="1"/>
      <c r="B27" s="1">
        <v>822709</v>
      </c>
      <c r="C27" s="1" t="s">
        <v>97</v>
      </c>
      <c r="D27" s="1">
        <v>61034</v>
      </c>
      <c r="E27" s="3" t="s">
        <v>98</v>
      </c>
      <c r="F27" s="1" t="s">
        <v>93</v>
      </c>
      <c r="G27" s="1">
        <v>0</v>
      </c>
      <c r="H27" s="1">
        <v>0</v>
      </c>
      <c r="I27" s="1">
        <v>0</v>
      </c>
      <c r="J27" s="1" t="s">
        <v>14</v>
      </c>
      <c r="K27" s="2"/>
      <c r="L27" s="5">
        <f>K27*217.51</f>
        <v>0</v>
      </c>
    </row>
    <row r="28" spans="1:12">
      <c r="A28" s="1"/>
      <c r="B28" s="1">
        <v>822710</v>
      </c>
      <c r="C28" s="1" t="s">
        <v>99</v>
      </c>
      <c r="D28" s="1">
        <v>61031</v>
      </c>
      <c r="E28" s="3" t="s">
        <v>100</v>
      </c>
      <c r="F28" s="1" t="s">
        <v>96</v>
      </c>
      <c r="G28" s="1">
        <v>0</v>
      </c>
      <c r="H28" s="1">
        <v>0</v>
      </c>
      <c r="I28" s="1">
        <v>0</v>
      </c>
      <c r="J28" s="1" t="s">
        <v>14</v>
      </c>
      <c r="K28" s="2"/>
      <c r="L28" s="5">
        <f>K28*552.11</f>
        <v>0</v>
      </c>
    </row>
    <row r="29" spans="1:12">
      <c r="A29" s="1"/>
      <c r="B29" s="1">
        <v>838132</v>
      </c>
      <c r="C29" s="1" t="s">
        <v>101</v>
      </c>
      <c r="D29" s="1">
        <v>61035</v>
      </c>
      <c r="E29" s="3" t="s">
        <v>102</v>
      </c>
      <c r="F29" s="1" t="s">
        <v>93</v>
      </c>
      <c r="G29" s="1">
        <v>0</v>
      </c>
      <c r="H29" s="1">
        <v>0</v>
      </c>
      <c r="I29" s="1">
        <v>0</v>
      </c>
      <c r="J29" s="1" t="s">
        <v>14</v>
      </c>
      <c r="K29" s="2"/>
      <c r="L29" s="5">
        <f>K29*217.51</f>
        <v>0</v>
      </c>
    </row>
    <row r="30" spans="1:12">
      <c r="A30" s="1"/>
      <c r="B30" s="1">
        <v>838133</v>
      </c>
      <c r="C30" s="1" t="s">
        <v>103</v>
      </c>
      <c r="D30" s="1">
        <v>61037</v>
      </c>
      <c r="E30" s="3" t="s">
        <v>104</v>
      </c>
      <c r="F30" s="1" t="s">
        <v>96</v>
      </c>
      <c r="G30" s="1">
        <v>0</v>
      </c>
      <c r="H30" s="1">
        <v>0</v>
      </c>
      <c r="I30" s="1">
        <v>0</v>
      </c>
      <c r="J30" s="1" t="s">
        <v>14</v>
      </c>
      <c r="K30" s="2"/>
      <c r="L30" s="5">
        <f>K30*552.11</f>
        <v>0</v>
      </c>
    </row>
    <row r="31" spans="1:12">
      <c r="A31" s="1"/>
      <c r="B31" s="1">
        <v>838134</v>
      </c>
      <c r="C31" s="1" t="s">
        <v>105</v>
      </c>
      <c r="D31" s="1">
        <v>61045</v>
      </c>
      <c r="E31" s="3" t="s">
        <v>106</v>
      </c>
      <c r="F31" s="1" t="s">
        <v>107</v>
      </c>
      <c r="G31" s="1">
        <v>0</v>
      </c>
      <c r="H31" s="1">
        <v>0</v>
      </c>
      <c r="I31" s="1">
        <v>0</v>
      </c>
      <c r="J31" s="1" t="s">
        <v>14</v>
      </c>
      <c r="K31" s="2"/>
      <c r="L31" s="5">
        <f>K31*389.27</f>
        <v>0</v>
      </c>
    </row>
    <row r="32" spans="1:12">
      <c r="A32" s="1"/>
      <c r="B32" s="1">
        <v>838135</v>
      </c>
      <c r="C32" s="1" t="s">
        <v>108</v>
      </c>
      <c r="D32" s="1">
        <v>61047</v>
      </c>
      <c r="E32" s="3" t="s">
        <v>109</v>
      </c>
      <c r="F32" s="1" t="s">
        <v>107</v>
      </c>
      <c r="G32" s="1" t="s">
        <v>13</v>
      </c>
      <c r="H32" s="1">
        <v>0</v>
      </c>
      <c r="I32" s="1">
        <v>0</v>
      </c>
      <c r="J32" s="1" t="s">
        <v>14</v>
      </c>
      <c r="K32" s="2"/>
      <c r="L32" s="5">
        <f>K32*389.27</f>
        <v>0</v>
      </c>
    </row>
    <row r="33" spans="1:12">
      <c r="A33" s="1"/>
      <c r="B33" s="1">
        <v>838136</v>
      </c>
      <c r="C33" s="1" t="s">
        <v>110</v>
      </c>
      <c r="D33" s="1">
        <v>61049</v>
      </c>
      <c r="E33" s="3" t="s">
        <v>111</v>
      </c>
      <c r="F33" s="1" t="s">
        <v>107</v>
      </c>
      <c r="G33" s="1">
        <v>0</v>
      </c>
      <c r="H33" s="1">
        <v>0</v>
      </c>
      <c r="I33" s="1">
        <v>0</v>
      </c>
      <c r="J33" s="1" t="s">
        <v>14</v>
      </c>
      <c r="K33" s="2"/>
      <c r="L33" s="5">
        <f>K33*389.27</f>
        <v>0</v>
      </c>
    </row>
    <row r="34" spans="1:12">
      <c r="A34" s="1"/>
      <c r="B34" s="1">
        <v>822713</v>
      </c>
      <c r="C34" s="1" t="s">
        <v>112</v>
      </c>
      <c r="D34" s="1"/>
      <c r="E34" s="3" t="s">
        <v>113</v>
      </c>
      <c r="F34" s="1" t="s">
        <v>114</v>
      </c>
      <c r="G34" s="1">
        <v>0</v>
      </c>
      <c r="H34" s="1">
        <v>0</v>
      </c>
      <c r="I34" s="1">
        <v>0</v>
      </c>
      <c r="J34" s="1" t="s">
        <v>14</v>
      </c>
      <c r="K34" s="2"/>
      <c r="L34" s="5">
        <f>K34*692.67</f>
        <v>0</v>
      </c>
    </row>
    <row r="35" spans="1:12">
      <c r="A35" s="1"/>
      <c r="B35" s="1">
        <v>822714</v>
      </c>
      <c r="C35" s="1" t="s">
        <v>115</v>
      </c>
      <c r="D35" s="1"/>
      <c r="E35" s="3" t="s">
        <v>116</v>
      </c>
      <c r="F35" s="1" t="s">
        <v>117</v>
      </c>
      <c r="G35" s="1">
        <v>7</v>
      </c>
      <c r="H35" s="1">
        <v>0</v>
      </c>
      <c r="I35" s="1">
        <v>0</v>
      </c>
      <c r="J35" s="1" t="s">
        <v>14</v>
      </c>
      <c r="K35" s="2"/>
      <c r="L35" s="5">
        <f>K35*798.46</f>
        <v>0</v>
      </c>
    </row>
    <row r="36" spans="1:12">
      <c r="A36" s="1"/>
      <c r="B36" s="1">
        <v>822715</v>
      </c>
      <c r="C36" s="1" t="s">
        <v>118</v>
      </c>
      <c r="D36" s="1" t="s">
        <v>119</v>
      </c>
      <c r="E36" s="3" t="s">
        <v>120</v>
      </c>
      <c r="F36" s="1" t="s">
        <v>121</v>
      </c>
      <c r="G36" s="1">
        <v>0</v>
      </c>
      <c r="H36" s="1">
        <v>0</v>
      </c>
      <c r="I36" s="1">
        <v>0</v>
      </c>
      <c r="J36" s="1" t="s">
        <v>14</v>
      </c>
      <c r="K36" s="2"/>
      <c r="L36" s="5">
        <f>K36*1421.80</f>
        <v>0</v>
      </c>
    </row>
    <row r="37" spans="1:12">
      <c r="A37" s="1"/>
      <c r="B37" s="1">
        <v>822716</v>
      </c>
      <c r="C37" s="1" t="s">
        <v>122</v>
      </c>
      <c r="D37" s="1"/>
      <c r="E37" s="3" t="s">
        <v>123</v>
      </c>
      <c r="F37" s="1" t="s">
        <v>124</v>
      </c>
      <c r="G37" s="1">
        <v>9</v>
      </c>
      <c r="H37" s="1">
        <v>0</v>
      </c>
      <c r="I37" s="1">
        <v>0</v>
      </c>
      <c r="J37" s="1" t="s">
        <v>14</v>
      </c>
      <c r="K37" s="2"/>
      <c r="L37" s="5">
        <f>K37*2139.67</f>
        <v>0</v>
      </c>
    </row>
    <row r="38" spans="1:12">
      <c r="A38" s="1"/>
      <c r="B38" s="1">
        <v>822718</v>
      </c>
      <c r="C38" s="1" t="s">
        <v>125</v>
      </c>
      <c r="D38" s="1">
        <v>61010</v>
      </c>
      <c r="E38" s="3" t="s">
        <v>126</v>
      </c>
      <c r="F38" s="1" t="s">
        <v>127</v>
      </c>
      <c r="G38" s="1">
        <v>5</v>
      </c>
      <c r="H38" s="1">
        <v>0</v>
      </c>
      <c r="I38" s="1">
        <v>0</v>
      </c>
      <c r="J38" s="1" t="s">
        <v>14</v>
      </c>
      <c r="K38" s="2"/>
      <c r="L38" s="5">
        <f>K38*160.16</f>
        <v>0</v>
      </c>
    </row>
    <row r="39" spans="1:12">
      <c r="A39" s="1"/>
      <c r="B39" s="1">
        <v>822719</v>
      </c>
      <c r="C39" s="1" t="s">
        <v>128</v>
      </c>
      <c r="D39" s="1">
        <v>61020</v>
      </c>
      <c r="E39" s="3" t="s">
        <v>129</v>
      </c>
      <c r="F39" s="1" t="s">
        <v>130</v>
      </c>
      <c r="G39" s="1">
        <v>0</v>
      </c>
      <c r="H39" s="1">
        <v>0</v>
      </c>
      <c r="I39" s="1">
        <v>0</v>
      </c>
      <c r="J39" s="1" t="s">
        <v>14</v>
      </c>
      <c r="K39" s="2"/>
      <c r="L39" s="5">
        <f>K39*238.55</f>
        <v>0</v>
      </c>
    </row>
    <row r="40" spans="1:12">
      <c r="A40" s="1"/>
      <c r="B40" s="1">
        <v>827995</v>
      </c>
      <c r="C40" s="1" t="s">
        <v>131</v>
      </c>
      <c r="D40" s="1" t="s">
        <v>132</v>
      </c>
      <c r="E40" s="3" t="s">
        <v>133</v>
      </c>
      <c r="F40" s="1" t="s">
        <v>134</v>
      </c>
      <c r="G40" s="1" t="s">
        <v>13</v>
      </c>
      <c r="H40" s="1">
        <v>0</v>
      </c>
      <c r="I40" s="1">
        <v>0</v>
      </c>
      <c r="J40" s="1" t="s">
        <v>14</v>
      </c>
      <c r="K40" s="2"/>
      <c r="L40" s="5">
        <f>K40*299.07</f>
        <v>0</v>
      </c>
    </row>
    <row r="41" spans="1:12">
      <c r="A41" s="1"/>
      <c r="B41" s="1">
        <v>827996</v>
      </c>
      <c r="C41" s="1" t="s">
        <v>135</v>
      </c>
      <c r="D41" s="1" t="s">
        <v>136</v>
      </c>
      <c r="E41" s="3" t="s">
        <v>137</v>
      </c>
      <c r="F41" s="1" t="s">
        <v>138</v>
      </c>
      <c r="G41" s="1" t="s">
        <v>58</v>
      </c>
      <c r="H41" s="1">
        <v>0</v>
      </c>
      <c r="I41" s="1">
        <v>0</v>
      </c>
      <c r="J41" s="1" t="s">
        <v>14</v>
      </c>
      <c r="K41" s="2"/>
      <c r="L41" s="5">
        <f>K41*536.85</f>
        <v>0</v>
      </c>
    </row>
    <row r="42" spans="1:12">
      <c r="A42" s="1"/>
      <c r="B42" s="1">
        <v>838137</v>
      </c>
      <c r="C42" s="1" t="s">
        <v>139</v>
      </c>
      <c r="D42" s="1">
        <v>61011</v>
      </c>
      <c r="E42" s="3" t="s">
        <v>140</v>
      </c>
      <c r="F42" s="1" t="s">
        <v>141</v>
      </c>
      <c r="G42" s="1">
        <v>10</v>
      </c>
      <c r="H42" s="1">
        <v>0</v>
      </c>
      <c r="I42" s="1">
        <v>0</v>
      </c>
      <c r="J42" s="1" t="s">
        <v>14</v>
      </c>
      <c r="K42" s="2"/>
      <c r="L42" s="5">
        <f>K42*272.21</f>
        <v>0</v>
      </c>
    </row>
    <row r="43" spans="1:12">
      <c r="A43" s="1"/>
      <c r="B43" s="1">
        <v>871459</v>
      </c>
      <c r="C43" s="1" t="s">
        <v>142</v>
      </c>
      <c r="D43" s="1">
        <v>61001</v>
      </c>
      <c r="E43" s="3" t="s">
        <v>143</v>
      </c>
      <c r="F43" s="1" t="s">
        <v>144</v>
      </c>
      <c r="G43" s="1" t="s">
        <v>13</v>
      </c>
      <c r="H43" s="1">
        <v>0</v>
      </c>
      <c r="I43" s="1">
        <v>0</v>
      </c>
      <c r="J43" s="1" t="s">
        <v>14</v>
      </c>
      <c r="K43" s="2"/>
      <c r="L43" s="5">
        <f>K43*143.03</f>
        <v>0</v>
      </c>
    </row>
    <row r="44" spans="1:12">
      <c r="A44" s="1"/>
      <c r="B44" s="1">
        <v>871460</v>
      </c>
      <c r="C44" s="1" t="s">
        <v>145</v>
      </c>
      <c r="D44" s="1">
        <v>61160</v>
      </c>
      <c r="E44" s="3" t="s">
        <v>146</v>
      </c>
      <c r="F44" s="1" t="s">
        <v>147</v>
      </c>
      <c r="G44" s="1" t="s">
        <v>58</v>
      </c>
      <c r="H44" s="1">
        <v>0</v>
      </c>
      <c r="I44" s="1">
        <v>0</v>
      </c>
      <c r="J44" s="1" t="s">
        <v>14</v>
      </c>
      <c r="K44" s="2"/>
      <c r="L44" s="5">
        <f>K44*183.49</f>
        <v>0</v>
      </c>
    </row>
    <row r="45" spans="1:12">
      <c r="A45" s="1"/>
      <c r="B45" s="1">
        <v>822724</v>
      </c>
      <c r="C45" s="1" t="s">
        <v>148</v>
      </c>
      <c r="D45" s="1" t="s">
        <v>149</v>
      </c>
      <c r="E45" s="3" t="s">
        <v>150</v>
      </c>
      <c r="F45" s="1" t="s">
        <v>151</v>
      </c>
      <c r="G45" s="1" t="s">
        <v>48</v>
      </c>
      <c r="H45" s="1">
        <v>0</v>
      </c>
      <c r="I45" s="1">
        <v>0</v>
      </c>
      <c r="J45" s="1" t="s">
        <v>14</v>
      </c>
      <c r="K45" s="2"/>
      <c r="L45" s="5">
        <f>K45*63.16</f>
        <v>0</v>
      </c>
    </row>
    <row r="46" spans="1:12">
      <c r="A46" s="1"/>
      <c r="B46" s="1">
        <v>822725</v>
      </c>
      <c r="C46" s="1" t="s">
        <v>152</v>
      </c>
      <c r="D46" s="1" t="s">
        <v>153</v>
      </c>
      <c r="E46" s="3" t="s">
        <v>154</v>
      </c>
      <c r="F46" s="1" t="s">
        <v>155</v>
      </c>
      <c r="G46" s="1" t="s">
        <v>48</v>
      </c>
      <c r="H46" s="1">
        <v>0</v>
      </c>
      <c r="I46" s="1">
        <v>0</v>
      </c>
      <c r="J46" s="1" t="s">
        <v>14</v>
      </c>
      <c r="K46" s="2"/>
      <c r="L46" s="5">
        <f>K46*92.88</f>
        <v>0</v>
      </c>
    </row>
    <row r="47" spans="1:12">
      <c r="A47" s="1"/>
      <c r="B47" s="1">
        <v>822726</v>
      </c>
      <c r="C47" s="1" t="s">
        <v>156</v>
      </c>
      <c r="D47" s="1" t="s">
        <v>157</v>
      </c>
      <c r="E47" s="3" t="s">
        <v>158</v>
      </c>
      <c r="F47" s="1" t="s">
        <v>159</v>
      </c>
      <c r="G47" s="1" t="s">
        <v>48</v>
      </c>
      <c r="H47" s="1">
        <v>0</v>
      </c>
      <c r="I47" s="1">
        <v>0</v>
      </c>
      <c r="J47" s="1" t="s">
        <v>14</v>
      </c>
      <c r="K47" s="2"/>
      <c r="L47" s="5">
        <f>K47*122.60</f>
        <v>0</v>
      </c>
    </row>
    <row r="48" spans="1:12">
      <c r="A48" s="1"/>
      <c r="B48" s="1">
        <v>823085</v>
      </c>
      <c r="C48" s="1" t="s">
        <v>160</v>
      </c>
      <c r="D48" s="1" t="s">
        <v>161</v>
      </c>
      <c r="E48" s="3" t="s">
        <v>162</v>
      </c>
      <c r="F48" s="1" t="s">
        <v>163</v>
      </c>
      <c r="G48" s="1">
        <v>0</v>
      </c>
      <c r="H48" s="1">
        <v>0</v>
      </c>
      <c r="I48" s="1">
        <v>0</v>
      </c>
      <c r="J48" s="1" t="s">
        <v>14</v>
      </c>
      <c r="K48" s="2"/>
      <c r="L48" s="5">
        <f>K48*39.01</f>
        <v>0</v>
      </c>
    </row>
    <row r="49" spans="1:12">
      <c r="A49" s="1"/>
      <c r="B49" s="1">
        <v>827050</v>
      </c>
      <c r="C49" s="1" t="s">
        <v>164</v>
      </c>
      <c r="D49" s="1" t="s">
        <v>165</v>
      </c>
      <c r="E49" s="3" t="s">
        <v>166</v>
      </c>
      <c r="F49" s="1" t="s">
        <v>167</v>
      </c>
      <c r="G49" s="1" t="s">
        <v>48</v>
      </c>
      <c r="H49" s="1">
        <v>0</v>
      </c>
      <c r="I49" s="1">
        <v>0</v>
      </c>
      <c r="J49" s="1" t="s">
        <v>14</v>
      </c>
      <c r="K49" s="2"/>
      <c r="L49" s="5">
        <f>K49*20.43</f>
        <v>0</v>
      </c>
    </row>
    <row r="50" spans="1:12">
      <c r="A50" s="1"/>
      <c r="B50" s="1">
        <v>882571</v>
      </c>
      <c r="C50" s="1" t="s">
        <v>168</v>
      </c>
      <c r="D50" s="1" t="s">
        <v>169</v>
      </c>
      <c r="E50" s="3" t="s">
        <v>170</v>
      </c>
      <c r="F50" s="1" t="s">
        <v>171</v>
      </c>
      <c r="G50" s="1">
        <v>5</v>
      </c>
      <c r="H50" s="1">
        <v>0</v>
      </c>
      <c r="I50" s="1">
        <v>0</v>
      </c>
      <c r="J50" s="1" t="s">
        <v>14</v>
      </c>
      <c r="K50" s="2"/>
      <c r="L50" s="5">
        <f>K50*138.29</f>
        <v>0</v>
      </c>
    </row>
    <row r="51" spans="1:12">
      <c r="A51" s="1"/>
      <c r="B51" s="1">
        <v>882572</v>
      </c>
      <c r="C51" s="1" t="s">
        <v>172</v>
      </c>
      <c r="D51" s="1" t="s">
        <v>173</v>
      </c>
      <c r="E51" s="3" t="s">
        <v>174</v>
      </c>
      <c r="F51" s="1" t="s">
        <v>175</v>
      </c>
      <c r="G51" s="1">
        <v>6</v>
      </c>
      <c r="H51" s="1">
        <v>0</v>
      </c>
      <c r="I51" s="1">
        <v>0</v>
      </c>
      <c r="J51" s="1" t="s">
        <v>14</v>
      </c>
      <c r="K51" s="2"/>
      <c r="L51" s="5">
        <f>K51*203.81</f>
        <v>0</v>
      </c>
    </row>
    <row r="52" spans="1:12">
      <c r="A52" s="1"/>
      <c r="B52" s="1">
        <v>882573</v>
      </c>
      <c r="C52" s="1" t="s">
        <v>176</v>
      </c>
      <c r="D52" s="1"/>
      <c r="E52" s="3" t="s">
        <v>177</v>
      </c>
      <c r="F52" s="1" t="s">
        <v>178</v>
      </c>
      <c r="G52" s="1">
        <v>0</v>
      </c>
      <c r="H52" s="1">
        <v>0</v>
      </c>
      <c r="I52" s="1">
        <v>0</v>
      </c>
      <c r="J52" s="1" t="s">
        <v>14</v>
      </c>
      <c r="K52" s="2"/>
      <c r="L52" s="5">
        <f>K52*276.61</f>
        <v>0</v>
      </c>
    </row>
    <row r="53" spans="1:12">
      <c r="A53" s="1"/>
      <c r="B53" s="1">
        <v>835602</v>
      </c>
      <c r="C53" s="1" t="s">
        <v>179</v>
      </c>
      <c r="D53" s="1">
        <v>6500025</v>
      </c>
      <c r="E53" s="3" t="s">
        <v>180</v>
      </c>
      <c r="F53" s="1" t="s">
        <v>181</v>
      </c>
      <c r="G53" s="1">
        <v>0</v>
      </c>
      <c r="H53" s="1">
        <v>0</v>
      </c>
      <c r="I53" s="1">
        <v>0</v>
      </c>
      <c r="J53" s="1" t="s">
        <v>14</v>
      </c>
      <c r="K53" s="2"/>
      <c r="L53" s="5">
        <f>K53*418.25</f>
        <v>0</v>
      </c>
    </row>
    <row r="54" spans="1:12">
      <c r="A54" s="1"/>
      <c r="B54" s="1">
        <v>835614</v>
      </c>
      <c r="C54" s="1" t="s">
        <v>182</v>
      </c>
      <c r="D54" s="1">
        <v>2700040</v>
      </c>
      <c r="E54" s="3" t="s">
        <v>183</v>
      </c>
      <c r="F54" s="1" t="s">
        <v>184</v>
      </c>
      <c r="G54" s="1">
        <v>5</v>
      </c>
      <c r="H54" s="1">
        <v>0</v>
      </c>
      <c r="I54" s="1">
        <v>0</v>
      </c>
      <c r="J54" s="1" t="s">
        <v>14</v>
      </c>
      <c r="K54" s="2"/>
      <c r="L54" s="5">
        <f>K54*742.00</f>
        <v>0</v>
      </c>
    </row>
    <row r="55" spans="1:12">
      <c r="A55" s="1"/>
      <c r="B55" s="1">
        <v>835615</v>
      </c>
      <c r="C55" s="1" t="s">
        <v>185</v>
      </c>
      <c r="D55" s="1">
        <v>2700041</v>
      </c>
      <c r="E55" s="3" t="s">
        <v>186</v>
      </c>
      <c r="F55" s="1" t="s">
        <v>187</v>
      </c>
      <c r="G55" s="1">
        <v>6</v>
      </c>
      <c r="H55" s="1">
        <v>0</v>
      </c>
      <c r="I55" s="1">
        <v>0</v>
      </c>
      <c r="J55" s="1" t="s">
        <v>14</v>
      </c>
      <c r="K55" s="2"/>
      <c r="L55" s="5">
        <f>K55*899.50</f>
        <v>0</v>
      </c>
    </row>
    <row r="56" spans="1:12">
      <c r="A56" s="1"/>
      <c r="B56" s="1">
        <v>855809</v>
      </c>
      <c r="C56" s="1" t="s">
        <v>188</v>
      </c>
      <c r="D56" s="1" t="s">
        <v>189</v>
      </c>
      <c r="E56" s="3" t="s">
        <v>190</v>
      </c>
      <c r="F56" s="1" t="s">
        <v>191</v>
      </c>
      <c r="G56" s="1">
        <v>0</v>
      </c>
      <c r="H56" s="1">
        <v>0</v>
      </c>
      <c r="I56" s="1">
        <v>0</v>
      </c>
      <c r="J56" s="1" t="s">
        <v>14</v>
      </c>
      <c r="K56" s="2"/>
      <c r="L56" s="5">
        <f>K56*278.64</f>
        <v>0</v>
      </c>
    </row>
    <row r="57" spans="1:12">
      <c r="A57" s="1"/>
      <c r="B57" s="1">
        <v>868490</v>
      </c>
      <c r="C57" s="1" t="s">
        <v>192</v>
      </c>
      <c r="D57" s="1" t="s">
        <v>193</v>
      </c>
      <c r="E57" s="3" t="s">
        <v>194</v>
      </c>
      <c r="F57" s="1" t="s">
        <v>195</v>
      </c>
      <c r="G57" s="1" t="s">
        <v>58</v>
      </c>
      <c r="H57" s="1">
        <v>0</v>
      </c>
      <c r="I57" s="1">
        <v>0</v>
      </c>
      <c r="J57" s="1" t="s">
        <v>14</v>
      </c>
      <c r="K57" s="2"/>
      <c r="L57" s="5">
        <f>K57*183.90</f>
        <v>0</v>
      </c>
    </row>
    <row r="58" spans="1:12">
      <c r="A58" s="1"/>
      <c r="B58" s="1">
        <v>868492</v>
      </c>
      <c r="C58" s="1" t="s">
        <v>196</v>
      </c>
      <c r="D58" s="1" t="s">
        <v>197</v>
      </c>
      <c r="E58" s="3" t="s">
        <v>198</v>
      </c>
      <c r="F58" s="1" t="s">
        <v>199</v>
      </c>
      <c r="G58" s="1">
        <v>0</v>
      </c>
      <c r="H58" s="1">
        <v>0</v>
      </c>
      <c r="I58" s="1">
        <v>0</v>
      </c>
      <c r="J58" s="1" t="s">
        <v>14</v>
      </c>
      <c r="K58" s="2"/>
      <c r="L58" s="5">
        <f>K58*341.80</f>
        <v>0</v>
      </c>
    </row>
    <row r="59" spans="1:12">
      <c r="A59" s="1"/>
      <c r="B59" s="1">
        <v>868493</v>
      </c>
      <c r="C59" s="1" t="s">
        <v>200</v>
      </c>
      <c r="D59" s="1" t="s">
        <v>201</v>
      </c>
      <c r="E59" s="3" t="s">
        <v>202</v>
      </c>
      <c r="F59" s="1" t="s">
        <v>203</v>
      </c>
      <c r="G59" s="1">
        <v>6</v>
      </c>
      <c r="H59" s="1">
        <v>0</v>
      </c>
      <c r="I59" s="1">
        <v>0</v>
      </c>
      <c r="J59" s="1" t="s">
        <v>14</v>
      </c>
      <c r="K59" s="2"/>
      <c r="L59" s="5">
        <f>K59*501.55</f>
        <v>0</v>
      </c>
    </row>
    <row r="60" spans="1:12">
      <c r="A60" s="1"/>
      <c r="B60" s="1">
        <v>822720</v>
      </c>
      <c r="C60" s="1" t="s">
        <v>204</v>
      </c>
      <c r="D60" s="1" t="s">
        <v>205</v>
      </c>
      <c r="E60" s="3" t="s">
        <v>206</v>
      </c>
      <c r="F60" s="1" t="s">
        <v>207</v>
      </c>
      <c r="G60" s="1" t="s">
        <v>48</v>
      </c>
      <c r="H60" s="1" t="s">
        <v>208</v>
      </c>
      <c r="I60" s="1">
        <v>0</v>
      </c>
      <c r="J60" s="1" t="s">
        <v>14</v>
      </c>
      <c r="K60" s="2"/>
      <c r="L60" s="5">
        <f>K60*119.00</f>
        <v>0</v>
      </c>
    </row>
    <row r="61" spans="1:12">
      <c r="A61" s="1"/>
      <c r="B61" s="1">
        <v>822721</v>
      </c>
      <c r="C61" s="1" t="s">
        <v>209</v>
      </c>
      <c r="D61" s="1" t="s">
        <v>210</v>
      </c>
      <c r="E61" s="3" t="s">
        <v>211</v>
      </c>
      <c r="F61" s="1" t="s">
        <v>212</v>
      </c>
      <c r="G61" s="1" t="s">
        <v>48</v>
      </c>
      <c r="H61" s="1" t="s">
        <v>208</v>
      </c>
      <c r="I61" s="1">
        <v>0</v>
      </c>
      <c r="J61" s="1" t="s">
        <v>14</v>
      </c>
      <c r="K61" s="2"/>
      <c r="L61" s="5">
        <f>K61*140.00</f>
        <v>0</v>
      </c>
    </row>
    <row r="62" spans="1:12">
      <c r="A62" s="1"/>
      <c r="B62" s="1">
        <v>822722</v>
      </c>
      <c r="C62" s="1" t="s">
        <v>213</v>
      </c>
      <c r="D62" s="1" t="s">
        <v>214</v>
      </c>
      <c r="E62" s="3" t="s">
        <v>215</v>
      </c>
      <c r="F62" s="1" t="s">
        <v>216</v>
      </c>
      <c r="G62" s="1" t="s">
        <v>48</v>
      </c>
      <c r="H62" s="1" t="s">
        <v>208</v>
      </c>
      <c r="I62" s="1">
        <v>0</v>
      </c>
      <c r="J62" s="1" t="s">
        <v>14</v>
      </c>
      <c r="K62" s="2"/>
      <c r="L62" s="5">
        <f>K62*59.00</f>
        <v>0</v>
      </c>
    </row>
    <row r="63" spans="1:12">
      <c r="A63" s="1"/>
      <c r="B63" s="1">
        <v>822678</v>
      </c>
      <c r="C63" s="1" t="s">
        <v>217</v>
      </c>
      <c r="D63" s="1" t="s">
        <v>218</v>
      </c>
      <c r="E63" s="3" t="s">
        <v>219</v>
      </c>
      <c r="F63" s="1" t="s">
        <v>220</v>
      </c>
      <c r="G63" s="1">
        <v>0</v>
      </c>
      <c r="H63" s="1" t="s">
        <v>208</v>
      </c>
      <c r="I63" s="1">
        <v>0</v>
      </c>
      <c r="J63" s="1" t="s">
        <v>14</v>
      </c>
      <c r="K63" s="2"/>
      <c r="L63" s="5">
        <f>K63*132.00</f>
        <v>0</v>
      </c>
    </row>
    <row r="64" spans="1:12">
      <c r="A64" s="1"/>
      <c r="B64" s="1">
        <v>822679</v>
      </c>
      <c r="C64" s="1" t="s">
        <v>221</v>
      </c>
      <c r="D64" s="1" t="s">
        <v>222</v>
      </c>
      <c r="E64" s="3" t="s">
        <v>223</v>
      </c>
      <c r="F64" s="1" t="s">
        <v>224</v>
      </c>
      <c r="G64" s="1">
        <v>0</v>
      </c>
      <c r="H64" s="1">
        <v>0</v>
      </c>
      <c r="I64" s="1">
        <v>0</v>
      </c>
      <c r="J64" s="1" t="s">
        <v>14</v>
      </c>
      <c r="K64" s="2"/>
      <c r="L64" s="5">
        <f>K64*182.00</f>
        <v>0</v>
      </c>
    </row>
    <row r="65" spans="1:12">
      <c r="A65" s="1"/>
      <c r="B65" s="1">
        <v>822680</v>
      </c>
      <c r="C65" s="1" t="s">
        <v>225</v>
      </c>
      <c r="D65" s="1" t="s">
        <v>226</v>
      </c>
      <c r="E65" s="3" t="s">
        <v>227</v>
      </c>
      <c r="F65" s="1" t="s">
        <v>228</v>
      </c>
      <c r="G65" s="1">
        <v>5</v>
      </c>
      <c r="H65" s="1">
        <v>0</v>
      </c>
      <c r="I65" s="1">
        <v>0</v>
      </c>
      <c r="J65" s="1" t="s">
        <v>14</v>
      </c>
      <c r="K65" s="2"/>
      <c r="L65" s="5">
        <f>K65*314.00</f>
        <v>0</v>
      </c>
    </row>
    <row r="66" spans="1:12">
      <c r="A66" s="1"/>
      <c r="B66" s="1">
        <v>869367</v>
      </c>
      <c r="C66" s="1" t="s">
        <v>229</v>
      </c>
      <c r="D66" s="1" t="s">
        <v>230</v>
      </c>
      <c r="E66" s="3" t="s">
        <v>231</v>
      </c>
      <c r="F66" s="1" t="s">
        <v>232</v>
      </c>
      <c r="G66" s="1" t="s">
        <v>13</v>
      </c>
      <c r="H66" s="1" t="s">
        <v>48</v>
      </c>
      <c r="I66" s="1">
        <v>0</v>
      </c>
      <c r="J66" s="1" t="s">
        <v>14</v>
      </c>
      <c r="K66" s="2"/>
      <c r="L66" s="5">
        <f>K66*535.00</f>
        <v>0</v>
      </c>
    </row>
    <row r="67" spans="1:12">
      <c r="A67" s="1"/>
      <c r="B67" s="1">
        <v>868606</v>
      </c>
      <c r="C67" s="1" t="s">
        <v>233</v>
      </c>
      <c r="D67" s="1"/>
      <c r="E67" s="3" t="s">
        <v>234</v>
      </c>
      <c r="F67" s="1" t="s">
        <v>235</v>
      </c>
      <c r="G67" s="1">
        <v>0</v>
      </c>
      <c r="H67" s="1">
        <v>0</v>
      </c>
      <c r="I67" s="1">
        <v>0</v>
      </c>
      <c r="J67" s="1" t="s">
        <v>14</v>
      </c>
      <c r="K67" s="2"/>
      <c r="L67" s="5">
        <f>K67*15.36</f>
        <v>0</v>
      </c>
    </row>
    <row r="68" spans="1:12">
      <c r="A68" s="1"/>
      <c r="B68" s="1">
        <v>870291</v>
      </c>
      <c r="C68" s="1" t="s">
        <v>236</v>
      </c>
      <c r="D68" s="1"/>
      <c r="E68" s="3" t="s">
        <v>237</v>
      </c>
      <c r="F68" s="1" t="s">
        <v>238</v>
      </c>
      <c r="G68" s="1" t="s">
        <v>48</v>
      </c>
      <c r="H68" s="1">
        <v>0</v>
      </c>
      <c r="I68" s="1">
        <v>0</v>
      </c>
      <c r="J68" s="1" t="s">
        <v>14</v>
      </c>
      <c r="K68" s="2"/>
      <c r="L68" s="5">
        <f>K68*18.56</f>
        <v>0</v>
      </c>
    </row>
    <row r="69" spans="1:12">
      <c r="A69" s="1"/>
      <c r="B69" s="1">
        <v>880089</v>
      </c>
      <c r="C69" s="1" t="s">
        <v>239</v>
      </c>
      <c r="D69" s="1">
        <v>61052</v>
      </c>
      <c r="E69" s="3" t="s">
        <v>240</v>
      </c>
      <c r="F69" s="1" t="s">
        <v>241</v>
      </c>
      <c r="G69" s="1">
        <v>6</v>
      </c>
      <c r="H69" s="1">
        <v>0</v>
      </c>
      <c r="I69" s="1">
        <v>0</v>
      </c>
      <c r="J69" s="1" t="s">
        <v>14</v>
      </c>
      <c r="K69" s="2"/>
      <c r="L69" s="5">
        <f>K69*984.55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2024-12-21T20:15:15+03:00</dcterms:created>
  <dcterms:modified xsi:type="dcterms:W3CDTF">2024-12-21T20:15:15+03:00</dcterms:modified>
  <dc:title>Untitled Spreadsheet</dc:title>
  <dc:description/>
  <dc:subject/>
  <cp:keywords/>
  <cp:category/>
</cp:coreProperties>
</file>