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<sst xmlns="http://schemas.openxmlformats.org/spreadsheetml/2006/main" uniqueCount="900">
  <si>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</si>
  <si>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</si>
  <si>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</si>
  <si>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</si>
  <si>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</si>
  <si>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</si>
  <si>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</si>
  <si>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</si>
  <si>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</si>
  <si>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</si>
  <si>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</si>
  <si>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SMS-180007</t>
  </si>
  <si>
    <t>NUD4-A045</t>
  </si>
  <si>
    <t>смеситель G.Lauf для кух. мойки с пов. изливом, ø35, гайка (корона) NUD4-A045</t>
  </si>
  <si>
    <t>2 033.68 руб.</t>
  </si>
  <si>
    <t>Уточняйте</t>
  </si>
  <si>
    <t>шт</t>
  </si>
  <si>
    <t>SMS-180008</t>
  </si>
  <si>
    <t>NUD4-A146</t>
  </si>
  <si>
    <t>смеситель G.Lauf для кух. мойки с пов. изливом, ø35, гайка (корона) NUD4-A146</t>
  </si>
  <si>
    <t>SMS-180019</t>
  </si>
  <si>
    <t>NUD4-A045KH</t>
  </si>
  <si>
    <t>смеситель G.Lauf для кух. мойки с пов. изливом, ø35, гайка (корона), сатин  NUD4-A045KH</t>
  </si>
  <si>
    <t>3 169.97 руб.</t>
  </si>
  <si>
    <t>SMS-180020</t>
  </si>
  <si>
    <t>NUD4-A045KT</t>
  </si>
  <si>
    <t>смеситель G.Lauf для кух. мойки с пов. изливом, ø35, гайка (корона), бронза  NUD4-A045KT</t>
  </si>
  <si>
    <t>SMS-180026</t>
  </si>
  <si>
    <t>NUD4-A045YB</t>
  </si>
  <si>
    <t>смеситель G.Lauf для кух. мойки с пов. изливом, ø35, гайка (корона), черный  NUD4-A045YB</t>
  </si>
  <si>
    <t>0.00 руб.</t>
  </si>
  <si>
    <t>SMS-180030</t>
  </si>
  <si>
    <t>NUD4-A045YW</t>
  </si>
  <si>
    <t>смеситель G.Lauf для кух. мойки с пов. изливом, ø35, гайка (корона), белый  NUD4-A045YW</t>
  </si>
  <si>
    <t>SMS-180033</t>
  </si>
  <si>
    <t>ZOP4-A045</t>
  </si>
  <si>
    <t>смеситель G.Lauf для кух. мойки с Г-образным пов. изливом, ø35, гайка (корона) ZOP4-A045</t>
  </si>
  <si>
    <t>2 383.78 руб.</t>
  </si>
  <si>
    <t>SMS-180034</t>
  </si>
  <si>
    <t>ZOP4-B045</t>
  </si>
  <si>
    <t>смеситель G.Lauf для кух. мойки с пов. изливом, ø35, гайка (корона) ZOP4-B045</t>
  </si>
  <si>
    <t>2 300.54 руб.</t>
  </si>
  <si>
    <t>SMS-180035</t>
  </si>
  <si>
    <t>ZOP4-B045KH</t>
  </si>
  <si>
    <t>смеситель G.Lauf для кух. мойки с пов. изливом, ø35, гайка (корона),сатин ZOP4-B045KH</t>
  </si>
  <si>
    <t>SMS-180037</t>
  </si>
  <si>
    <t>ZOP4-E045</t>
  </si>
  <si>
    <t>смеситель G.Lauf для кух. мойки с гофрированным изливом, ø35 гайка ZOP4-E045</t>
  </si>
  <si>
    <t>2 904.43 руб.</t>
  </si>
  <si>
    <t>SMS-180039</t>
  </si>
  <si>
    <t>ZOP4-F045X</t>
  </si>
  <si>
    <t>смеситель G.Lauf для кух. мойки (без излива), ø35, гайка (корона), хром ZOP4-F045X</t>
  </si>
  <si>
    <t>1 890.38 руб.</t>
  </si>
  <si>
    <t>SMS-180047</t>
  </si>
  <si>
    <t>NEB4-A123</t>
  </si>
  <si>
    <t>смеситель G.Lauf для кух. мойки с пов. изливом, ø35, втулка NEB4-A123</t>
  </si>
  <si>
    <t>4 298.37 руб.</t>
  </si>
  <si>
    <t>SMS-180070</t>
  </si>
  <si>
    <t>NOB4-A128</t>
  </si>
  <si>
    <t>смеситель G.Lauf для кух. мойки с пов. изливом, ø35, втулка NOB4-A128</t>
  </si>
  <si>
    <t>3 196.54 руб.</t>
  </si>
  <si>
    <t>SMS-180085</t>
  </si>
  <si>
    <t>GOB4-A134</t>
  </si>
  <si>
    <t>смеситель G.Lauf для кух. мойки, ø35, гайка-корона, GOB4-A134</t>
  </si>
  <si>
    <t>2 674.64 руб.</t>
  </si>
  <si>
    <t>SMS-180086</t>
  </si>
  <si>
    <t>GOB4-B134</t>
  </si>
  <si>
    <t>смеситель G.Lauf для кух. мойки, ø35, гайка-корона, GOB4-B134</t>
  </si>
  <si>
    <t>SMS-180093</t>
  </si>
  <si>
    <t>GOR4-A058</t>
  </si>
  <si>
    <t>смеситель G.Lauf для кух. мойки с пов. изливом 220мм, ø35, гайка (корона) GOR4-A058</t>
  </si>
  <si>
    <t>2 927.13 руб.</t>
  </si>
  <si>
    <t>SMS-180094</t>
  </si>
  <si>
    <t>GOR4-A058KB</t>
  </si>
  <si>
    <t>смеситель G.Lauf для кух. мойки с пов. изливом 220мм, ø35, гайка (корона) черный GOR4-A058KB</t>
  </si>
  <si>
    <t>SMS-180097</t>
  </si>
  <si>
    <t>GOR4-B058</t>
  </si>
  <si>
    <t>смеситель G.Lauf для кух. мойки с пов. изливом 140мм, ø35, гайка (корона) GOR4-B058</t>
  </si>
  <si>
    <t>SMS-180098</t>
  </si>
  <si>
    <t>GOR4-B058KB</t>
  </si>
  <si>
    <t>смеситель G.Lauf для кух. мойки с пов. изливом 140мм, ø35, гайка (корона) черный GOR4-B058KB</t>
  </si>
  <si>
    <t>2 542.70 руб.</t>
  </si>
  <si>
    <t>SMS-180099</t>
  </si>
  <si>
    <t>GOR4-B058KW</t>
  </si>
  <si>
    <t>смеситель G.Lauf для кух. мойки с пов. изливом 140мм, ø35, гайка (корона) белый GOR4-B058KW</t>
  </si>
  <si>
    <t>SMS-180100</t>
  </si>
  <si>
    <t>GOR4-B058KS</t>
  </si>
  <si>
    <t>смеситель G.Lauf для кух. мойки с пов. изливом 140мм, ø35, гайка (корона) песочный GOR4-B058KS</t>
  </si>
  <si>
    <t>SMS-180106</t>
  </si>
  <si>
    <t>LEF4-B232</t>
  </si>
  <si>
    <t>смеситель G.Lauf для кух. мойки с пов. изливом, ø35, шпилька LEF4-B232</t>
  </si>
  <si>
    <t>SMS-180110</t>
  </si>
  <si>
    <t>LEF12-A232</t>
  </si>
  <si>
    <t>настенный смеситель G.Lauf для кух. мойки, ø35, LEF12-A233</t>
  </si>
  <si>
    <t>SMS-180113</t>
  </si>
  <si>
    <t>LOF4-A033</t>
  </si>
  <si>
    <t>смеситель G.Lauf для кух. мойки с пов. изливом, ø35, шпилька LOF4-A033</t>
  </si>
  <si>
    <t>3 202.59 руб.</t>
  </si>
  <si>
    <t>SMS-180114</t>
  </si>
  <si>
    <t>LOF4-C033</t>
  </si>
  <si>
    <t>смеситель G.Lauf для кух. мойки с пов. изливом, ø35, шпилька LOF4-C033</t>
  </si>
  <si>
    <t>SMS-180118</t>
  </si>
  <si>
    <t>LOF12-A033</t>
  </si>
  <si>
    <t>настенный смеситель G.Lauf для кух. мойки, ø35, LOF12-A033</t>
  </si>
  <si>
    <t>3 246.48 руб.</t>
  </si>
  <si>
    <t>SMS-180121</t>
  </si>
  <si>
    <t>LWZ4-A182</t>
  </si>
  <si>
    <t>смеситель G.Lauf для кух. мойки с пов. изливом (Lt), ø40 гайка (корона) LWZ4-A182</t>
  </si>
  <si>
    <t>3 199.97 руб.</t>
  </si>
  <si>
    <t>SMS-180126</t>
  </si>
  <si>
    <t>LWF4-A113</t>
  </si>
  <si>
    <t>смеситель G.Lauf для кухни с  поворотным изливом (Lt), ø35  LWF4-A113</t>
  </si>
  <si>
    <t>SMS-180134</t>
  </si>
  <si>
    <t>KLO4-A048KT</t>
  </si>
  <si>
    <t>смеситель G.Lauf для кух. мойки с пов. изливом, ø40 шпилька, бронза KLO4-A048KT</t>
  </si>
  <si>
    <t>SMS-180146</t>
  </si>
  <si>
    <t>KLO12-A048</t>
  </si>
  <si>
    <t>настенный смеситель G.Lauf для кух. мойки с плоским пов. изливом, ø40, встр. переключение KLO12-A048</t>
  </si>
  <si>
    <t>2 538.16 руб.</t>
  </si>
  <si>
    <t>SMS-180147</t>
  </si>
  <si>
    <t>8G4-A018</t>
  </si>
  <si>
    <t>смеситель G.Lauf для кух. м. с пов. изл., ø40, гайка кор. 8G4-A018</t>
  </si>
  <si>
    <t>2 223.35 руб.</t>
  </si>
  <si>
    <t>SMS-180148</t>
  </si>
  <si>
    <t>8G4-A180</t>
  </si>
  <si>
    <t>смеситель G.Lauf для кух. м. с пов. изл., ø40, гайка кор. 8G4-A180</t>
  </si>
  <si>
    <t>SMS-180149</t>
  </si>
  <si>
    <t>8G4-A181</t>
  </si>
  <si>
    <t>смеситель G.Lauf для кух. м. с пов. изл., ø40, гайка кор. 8G4-A181</t>
  </si>
  <si>
    <t>SMS-180150</t>
  </si>
  <si>
    <t>8G4-A182</t>
  </si>
  <si>
    <t>смеситель G.Lauf для кух. м. с пов. изл., ø40, гайка кор. 8G4-A182</t>
  </si>
  <si>
    <t>SMS-180151</t>
  </si>
  <si>
    <t>8G4-E181</t>
  </si>
  <si>
    <t>смеситель G.Lauf для кух. мойки с гофрированным изливом, ø40 гайка кор. 8G4-E181</t>
  </si>
  <si>
    <t>2 450.38 руб.</t>
  </si>
  <si>
    <t>SMS-180152</t>
  </si>
  <si>
    <t>8G4-A181KB</t>
  </si>
  <si>
    <t>смеситель G.Lauf для кух. мойки с пов. изливом, ø40, гайка (корона), черный 8G4-A181KB</t>
  </si>
  <si>
    <t>2 579.02 руб.</t>
  </si>
  <si>
    <t>SMS-180153</t>
  </si>
  <si>
    <t>8G4-A181KS</t>
  </si>
  <si>
    <t>смеситель G.Lauf для кух. мойки с пов. изливом, ø40, гайка (корона), песочный 8G4-A181KS</t>
  </si>
  <si>
    <t>SMS-180154</t>
  </si>
  <si>
    <t>8G4-A181KW</t>
  </si>
  <si>
    <t>смеситель G.Lauf для кух. мойки с пов. изливом, ø40, гайка (корона),белый 8G4-A181KW</t>
  </si>
  <si>
    <t>SMS-180155</t>
  </si>
  <si>
    <t>8G4-A181KH</t>
  </si>
  <si>
    <t>смеситель G.Lauf для кух. мойки с пов. изливом, ø40, гайка (корона), сатин 8G4-A181KH</t>
  </si>
  <si>
    <t>2 698.59 руб.</t>
  </si>
  <si>
    <t>SMS-180156</t>
  </si>
  <si>
    <t>8G4-A181KT</t>
  </si>
  <si>
    <t>смеситель G.Lauf для кух. мойки с пов. изливом, ø40, гайка (корона), бронза 8G4-A181KT</t>
  </si>
  <si>
    <t>SMS-180157</t>
  </si>
  <si>
    <t>9G4-A180</t>
  </si>
  <si>
    <t>смеситель G.Lauf для кух. м. (Lt) с пов. изл, ø40,гайка 9G4-A180</t>
  </si>
  <si>
    <t>3 370.59 руб.</t>
  </si>
  <si>
    <t>SMS-180158</t>
  </si>
  <si>
    <t>9G4-A181</t>
  </si>
  <si>
    <t>смеситель G.Lauf для кух. м. (Lt) с пов. изл, ø40,гайка 9G4-A181</t>
  </si>
  <si>
    <t>SMS-180159</t>
  </si>
  <si>
    <t>9G4-A182</t>
  </si>
  <si>
    <t>смеситель G.Lauf для кух. м. (Lt) с пов. изл, ø40,гайка 9G4-A182</t>
  </si>
  <si>
    <t>SMS-180160</t>
  </si>
  <si>
    <t>9G4-A279</t>
  </si>
  <si>
    <t>смеситель G.Lauf для кух. м. (Lt) с пов. изл, ø40,гайка 9G4-A279</t>
  </si>
  <si>
    <t>3 745.10 руб.</t>
  </si>
  <si>
    <t>SMS-180161</t>
  </si>
  <si>
    <t>9G4-A181KB</t>
  </si>
  <si>
    <t>смеситель G.Lauf для кух. мойки (Lt) с пов. изливом, ø40, гайка (корона), черный 9G4-A181KB</t>
  </si>
  <si>
    <t>3 550.70 руб.</t>
  </si>
  <si>
    <t>SMS-180162</t>
  </si>
  <si>
    <t>9G4-A181KS</t>
  </si>
  <si>
    <t>смеситель G.Lauf для кух. мойки (Lt) с пов. изливом, ø40, гайка (корона), песочный 9G4-A181KS</t>
  </si>
  <si>
    <t>SMS-180163</t>
  </si>
  <si>
    <t>9G4-A181KW</t>
  </si>
  <si>
    <t>смеситель G.Lauf для кух. мойки (Lt) с пов. изливом, ø40, гайка (корона),белый 9G4-A181KW</t>
  </si>
  <si>
    <t>SMS-180164</t>
  </si>
  <si>
    <t>9G4-A181KH</t>
  </si>
  <si>
    <t>смеситель G.Lauf для кух. мойки (Lt) с пов. изливом, ø40, гайка (корона), сатиновый 9G4-A181KH</t>
  </si>
  <si>
    <t>3 667.24 руб.</t>
  </si>
  <si>
    <t>SMS-180165</t>
  </si>
  <si>
    <t>ZAR4-B181</t>
  </si>
  <si>
    <t>смеситель G.Lauf для кух. м. с пов. изл, ø40, гайка ZAR4-B181</t>
  </si>
  <si>
    <t>3 349.40 руб.</t>
  </si>
  <si>
    <t>SMS-180169</t>
  </si>
  <si>
    <t>4T4-A043</t>
  </si>
  <si>
    <t>смеситель G.Lauf для кух. м. с пов. изл. 240мм, ø40, гайка 4T4-A043</t>
  </si>
  <si>
    <t>1 843.46 руб.</t>
  </si>
  <si>
    <t>SMS-180170</t>
  </si>
  <si>
    <t>4T4-A180</t>
  </si>
  <si>
    <t>смеситель G.Lauf для кух. м. с пов. изл. 240мм, ø40, гайка 4T4-A180</t>
  </si>
  <si>
    <t>SMS-180171</t>
  </si>
  <si>
    <t>4T4-B043</t>
  </si>
  <si>
    <t>смеситель G.Lauf для кух. м. с пов. изл. 140мм, ø40, гайка 4T4-B043</t>
  </si>
  <si>
    <t>1 793.51 руб.</t>
  </si>
  <si>
    <t>SMS-180172</t>
  </si>
  <si>
    <t>4T4-B180</t>
  </si>
  <si>
    <t>смеситель G.Lauf для кух. м. с пов. изл. 140мм, ø40, гайка 4T4-B180</t>
  </si>
  <si>
    <t>SMS-180173</t>
  </si>
  <si>
    <t>4G4-A018</t>
  </si>
  <si>
    <t>смеситель G.Lauf для кух. м. (Lt) с изл. 240мм, ø40, гайка 4G4-A018</t>
  </si>
  <si>
    <t>2 217.30 руб.</t>
  </si>
  <si>
    <t>SMS-180174</t>
  </si>
  <si>
    <t>4G4-A180</t>
  </si>
  <si>
    <t>смеситель G.Lauf для кух. м. (Lt) с изл. 240мм, ø40, гайка 4G4-A180</t>
  </si>
  <si>
    <t>SMS-180175</t>
  </si>
  <si>
    <t>4G4-A181</t>
  </si>
  <si>
    <t>смеситель G.Lauf для кух. м. (Lt) с изл. 240мм, ø40, гайка 4G4-A181</t>
  </si>
  <si>
    <t>SMS-180176</t>
  </si>
  <si>
    <t>4G4-A182</t>
  </si>
  <si>
    <t>смеситель G.Lauf для кух. м. (Lt) с изл. 240мм, ø40, гайка 4G4-A182</t>
  </si>
  <si>
    <t>SMS-180177</t>
  </si>
  <si>
    <t>4G4-B018</t>
  </si>
  <si>
    <t>смеситель G.Lauf для кух. м. (Lt) с изл. 140мм, ø40, гайка 4G4-B018</t>
  </si>
  <si>
    <t>SMS-180178</t>
  </si>
  <si>
    <t>4G4-B180</t>
  </si>
  <si>
    <t>смеситель G.Lauf для кух. м. (Lt) с изл. 140мм, ø40, гайка 4G4-B180</t>
  </si>
  <si>
    <t>SMS-180179</t>
  </si>
  <si>
    <t>4G4-B181</t>
  </si>
  <si>
    <t>смеситель G.Lauf для кух. м. (Lt) с изл. 140мм, ø40, гайка 4G4-B181</t>
  </si>
  <si>
    <t>SMS-180180</t>
  </si>
  <si>
    <t>4G4-B182</t>
  </si>
  <si>
    <t>смеситель G.Lauf для кух. м. (Lt) с изл. 140мм, ø40, гайка 4G4-B182</t>
  </si>
  <si>
    <t>SMS-180181</t>
  </si>
  <si>
    <t>4P4-A043</t>
  </si>
  <si>
    <t>смеситель G.Lauf для кух. м. с пов. изл 240мм, ø40, шпил. 4P4-A043</t>
  </si>
  <si>
    <t>1 548.32 руб.</t>
  </si>
  <si>
    <t>SMS-180182</t>
  </si>
  <si>
    <t>4P4-B043</t>
  </si>
  <si>
    <t>смеситель G.Lauf для кух. м. с пов. изл 140мм, ø40, шпил. 4P4-B043</t>
  </si>
  <si>
    <t>1 508.97 руб.</t>
  </si>
  <si>
    <t>SMS-180183</t>
  </si>
  <si>
    <t>GOP18-A093</t>
  </si>
  <si>
    <t>смеситель G.Lauf для кух. мойки с биканальным изливом, ø35, гайка-втулка (Lt) GOP18-A093</t>
  </si>
  <si>
    <t>5 966.26 руб.</t>
  </si>
  <si>
    <t>SMS-180184</t>
  </si>
  <si>
    <t>GOP18-A093KS</t>
  </si>
  <si>
    <t>смеситель G.Lauf для кух. мойки с биканальным изливом, ø35, гайка-втулка (Lt), песочный GOP18-A093KS</t>
  </si>
  <si>
    <t>6 648.86 руб.</t>
  </si>
  <si>
    <t>SMS-180185</t>
  </si>
  <si>
    <t>GOP18-A093KW</t>
  </si>
  <si>
    <t>смеситель G.Lauf для кух. мойки с биканальным изливом, ø35, гайка-втулка (Lt), белый GOP18-A093KW</t>
  </si>
  <si>
    <t>SMS-180186</t>
  </si>
  <si>
    <t>GOP18-A093KB</t>
  </si>
  <si>
    <t>смеситель G.Lauf для кух. мойки с биканальным изливом, ø35, гайка-втулка (Lt), черный GOP18-A093KB</t>
  </si>
  <si>
    <t>SMS-180187</t>
  </si>
  <si>
    <t>GEP18-A076</t>
  </si>
  <si>
    <t>смеситель G.Lauf для кух. мойки с биканальным изливом, ø35, GEP18-A076</t>
  </si>
  <si>
    <t>SMS-180190</t>
  </si>
  <si>
    <t>ZAP1-C090</t>
  </si>
  <si>
    <t>смеситель G.Lauf для раковины-чаши с пов. изл, ø35, нерж. Сталь, гайка ZAP1-C090</t>
  </si>
  <si>
    <t>SMS-180194</t>
  </si>
  <si>
    <t>ZAP4-A090</t>
  </si>
  <si>
    <t>смеситель G.Lauf для кух. м. с пов. изл, ø35, нерж. Сталь, гайка ZAP4-A090</t>
  </si>
  <si>
    <t>2 600.21 руб.</t>
  </si>
  <si>
    <t>SMS-180195</t>
  </si>
  <si>
    <t>ZAP4-B090</t>
  </si>
  <si>
    <t>смеситель G.Lauf для кух. м. с пов. изл, ø35, нерж. Сталь, гайка ZAP4-B090</t>
  </si>
  <si>
    <t>2 633.51 руб.</t>
  </si>
  <si>
    <t>SMS-180196</t>
  </si>
  <si>
    <t>ZAP4-C090</t>
  </si>
  <si>
    <t>смеситель G.Lauf для кух. м. с пов. изл, ø35, нерж. Сталь, гайка ZAP4-C090</t>
  </si>
  <si>
    <t>4 483.02 руб.</t>
  </si>
  <si>
    <t>SMS-180197</t>
  </si>
  <si>
    <t>ZAP4-C097</t>
  </si>
  <si>
    <t>смеситель G.Lauf для кух. м. с пов. изл, ø35, нерж. Сталь, гайка ZAP4-C097</t>
  </si>
  <si>
    <t>SMS-180198</t>
  </si>
  <si>
    <t>ZAP4-D090</t>
  </si>
  <si>
    <t>смеситель G.Lauf для кух. м. с пов. изл, ø35, нерж. Сталь, гайка ZAP4-D090</t>
  </si>
  <si>
    <t>4 514.81 руб.</t>
  </si>
  <si>
    <t>SMS-180199</t>
  </si>
  <si>
    <t>ZAP4-D097</t>
  </si>
  <si>
    <t>смеситель G.Lauf для кух. м. с гибким черным изливом, ø35, нерж. Сталь, гайка ZAP4-C097</t>
  </si>
  <si>
    <t>SMS-180200</t>
  </si>
  <si>
    <t>ZAP4-E090</t>
  </si>
  <si>
    <t>смеситель G.Lauf для кух. м. с вытяжным изл, ø35, нерж. Сталь, гайка ZAP4-E090</t>
  </si>
  <si>
    <t>3 708.10 руб.</t>
  </si>
  <si>
    <t>SMS-180203</t>
  </si>
  <si>
    <t>ZAP18-A090</t>
  </si>
  <si>
    <t>смеситель G.Lauf под фильтр для кух. м. с пов. изл, ø35, нерж. Сталь, гайка ZAP18-A090</t>
  </si>
  <si>
    <t>5 849.72 руб.</t>
  </si>
  <si>
    <t>SMS-180207</t>
  </si>
  <si>
    <t>QMT4-A722</t>
  </si>
  <si>
    <t>смеситель G.Lauf для кух. мойки с пов. изливом, кер. (1/2) 180°, шпилька QMT4-A722</t>
  </si>
  <si>
    <t>1 813.19 руб.</t>
  </si>
  <si>
    <t>SMS-180208</t>
  </si>
  <si>
    <t>QMT4-B722</t>
  </si>
  <si>
    <t>смеситель G.Lauf для кух. мойки с пов. изливом, кер. (1/2) 180°, шпилька QMT4-B722</t>
  </si>
  <si>
    <t>1 999.35 руб.</t>
  </si>
  <si>
    <t>SMS-180209</t>
  </si>
  <si>
    <t>QMT4-C722</t>
  </si>
  <si>
    <t>смеситель G.Lauf для умывальника или  кух. мойки с пов. изливом, кер. (1/2) 180°, шпилька</t>
  </si>
  <si>
    <t>2 016.00 руб.</t>
  </si>
  <si>
    <t>SMS-180213</t>
  </si>
  <si>
    <t>QFR4-A722</t>
  </si>
  <si>
    <t>смеситель G.Lauf для кух. мойки с пов. изливом, кер. (1/2) 180°, гайка QFR4-A722</t>
  </si>
  <si>
    <t>1 708.76 руб.</t>
  </si>
  <si>
    <t>SMS-180214</t>
  </si>
  <si>
    <t>QFR4-A827</t>
  </si>
  <si>
    <t>смеситель G.Lauf для кух. мойки с пов. изливом, кер. (1/2) 180°, гайка QFR4-A827</t>
  </si>
  <si>
    <t>SMS-180219</t>
  </si>
  <si>
    <t>QTZ4-A827</t>
  </si>
  <si>
    <t>смеситель G.Lauf для кух. мойки с пов. изливом, кер. (1/2) 180°, гайка (корона) QTZ4-A827</t>
  </si>
  <si>
    <t>2 510.92 руб.</t>
  </si>
  <si>
    <t>SMS-180220</t>
  </si>
  <si>
    <t>QTZ4-A856</t>
  </si>
  <si>
    <t>смеситель G.Lauf для кух. мойки с пов. изливом, кер. (1/2) 180°, гайка (корона) QTZ4-A856</t>
  </si>
  <si>
    <t>SMS-180221</t>
  </si>
  <si>
    <t>QTZ4-B827</t>
  </si>
  <si>
    <t>смеситель G.Lauf для кух. мойки с пов. изливом, кер. (1/2) 180°, гайка (корона) QTZ4-B827</t>
  </si>
  <si>
    <t>2 503.35 руб.</t>
  </si>
  <si>
    <t>SMS-180222</t>
  </si>
  <si>
    <t>QTZ4-B856</t>
  </si>
  <si>
    <t>смеситель G.Lauf для кух. мойки с пов. изливом, кер. (1/2) 180°, гайка (корона) QTZ4-B856</t>
  </si>
  <si>
    <t>SMS-180223</t>
  </si>
  <si>
    <t>QTZ4-C827</t>
  </si>
  <si>
    <t>смеситель G.Lauf для умывальника или  кух. мойки  с пов. изливом, кер. (1/2) 180°, гайка (корона)</t>
  </si>
  <si>
    <t>2 477.62 руб.</t>
  </si>
  <si>
    <t>SMS-180224</t>
  </si>
  <si>
    <t>QTZ4-C856</t>
  </si>
  <si>
    <t>смеситель G.Lauf для умывальника или  кух. мойки с пов. изливом, кер. (1/2) 180°, гайка (корона)</t>
  </si>
  <si>
    <t>SMS-180225</t>
  </si>
  <si>
    <t>QTZ4-D827</t>
  </si>
  <si>
    <t>смеситель G.Lauf для кух. мойки с пов. изливом, кер. (1/2) 180°, гайка (корона) QTZ4-D827</t>
  </si>
  <si>
    <t>2 539.67 руб.</t>
  </si>
  <si>
    <t>SMS-180226</t>
  </si>
  <si>
    <t>QTZ4-D856</t>
  </si>
  <si>
    <t>смеситель G.Lauf для кух. мойки с пов. изливом, кер. (1/2) 180°, гайка (корона) QTZ4-D856</t>
  </si>
  <si>
    <t>SMS-180231</t>
  </si>
  <si>
    <t>QTZ4-E827</t>
  </si>
  <si>
    <t>смеситель G.Lauf для кух. мойки с гиб. изливом, кер. (1/2) 180°, гайка (корона),  QTZ4-E827</t>
  </si>
  <si>
    <t>2 695.56 руб.</t>
  </si>
  <si>
    <t>SMS-180239</t>
  </si>
  <si>
    <t>QTZ14-A827</t>
  </si>
  <si>
    <t>моно-смеситель G.Lauf для умывальника / мойки, кер. (1/2), гайка QTZ14-A827</t>
  </si>
  <si>
    <t>SMS-180244</t>
  </si>
  <si>
    <t>QML4-A827</t>
  </si>
  <si>
    <t>смеситель G.Lauf для кух. мойки с пов. изливом, кер. (1/2) 180°, гайка (корона) QML4-A827</t>
  </si>
  <si>
    <t>2 816.65 руб.</t>
  </si>
  <si>
    <t>SMS-180245</t>
  </si>
  <si>
    <t>QML4-C827</t>
  </si>
  <si>
    <t>смеситель G.Lauf для кух. мойки с пов. изливом, кер. (1/2) 180°, гайка (корона) QML4-C827</t>
  </si>
  <si>
    <t>2 809.08 руб.</t>
  </si>
  <si>
    <t>SMS-180249</t>
  </si>
  <si>
    <t>QML14-A119</t>
  </si>
  <si>
    <t>моно-смеситель G.Lauf для умывальника / мойки, кер. (1/2) 90°, гайка QML14-A119</t>
  </si>
  <si>
    <t>1 315.24 руб.</t>
  </si>
  <si>
    <t>SMS-180252</t>
  </si>
  <si>
    <t>QSL4-A827</t>
  </si>
  <si>
    <t>смеситель G.Lauf для кух. мойки с пов. изливом (Lt), кер. (1/2) 180°, гайка (корона) QSL4-A827</t>
  </si>
  <si>
    <t>3 300.97 руб.</t>
  </si>
  <si>
    <t>SMS-180253</t>
  </si>
  <si>
    <t>QSL4-B827</t>
  </si>
  <si>
    <t>смеситель для кух. мойки с пов. изливом (Lt), кер. (1/2) 180°, гайка (корона) QSL4-B827</t>
  </si>
  <si>
    <t>3 276.75 руб.</t>
  </si>
  <si>
    <t>SMS-180255</t>
  </si>
  <si>
    <t>JML4-A605</t>
  </si>
  <si>
    <t>смеситель G.Lauf для кух. мойки с пов. изливом, Резиновая (3/8), гайка JML4-A605 (2 шт в кор)</t>
  </si>
  <si>
    <t>1 050.38 руб.</t>
  </si>
  <si>
    <t>SMS-180257</t>
  </si>
  <si>
    <t>JMX4-A605</t>
  </si>
  <si>
    <t>смеситель G.Lauf для кух. мойки с пов. изливом, кер. (1/2) 180°, гайка JMX4-A605 (2 ШТ в кор)</t>
  </si>
  <si>
    <t>1 221.40 руб.</t>
  </si>
  <si>
    <t>SMS-180259</t>
  </si>
  <si>
    <t>JMX12-A605</t>
  </si>
  <si>
    <t>настенный смеситель G.Lauf для кух. мойки, кер. (1/2) 180° JMX12-A605 (2 ШТ в кор)</t>
  </si>
  <si>
    <t>1 748.11 руб.</t>
  </si>
  <si>
    <t>SMS-180260</t>
  </si>
  <si>
    <t>JMX14-A605</t>
  </si>
  <si>
    <t>МОНО-смеситель G.Lauf для умывальника / мойки, кер. (1/2) 180°, гайка JMX14-A605 (3 ШТ в кор)</t>
  </si>
  <si>
    <t>641.73 руб.</t>
  </si>
  <si>
    <t>SMS-180261</t>
  </si>
  <si>
    <t>QST4-A827</t>
  </si>
  <si>
    <t>смеситель G.Lauf для кух. мойки с пов. изливом, кер. (1/2) 180°, гайка кор. (Lt) QST4-A827</t>
  </si>
  <si>
    <t>3 008.86 руб.</t>
  </si>
  <si>
    <t>SMS-180610</t>
  </si>
  <si>
    <t>4D4-A027</t>
  </si>
  <si>
    <t>смеситель G.Lauf для кух. м. (Lt) с изл. хирург ручка 240мм, ø40, шпилька 4D4-A027</t>
  </si>
  <si>
    <t>SMS-180706</t>
  </si>
  <si>
    <t>EZA4-D090KB</t>
  </si>
  <si>
    <t>см-ль для кух. мойки с пов. изл, ø35,  нерж. сталь, цвет ЧЕРНЫЙ ГРАНИТ, гайка корона EZA4-D090KB</t>
  </si>
  <si>
    <t>2 005.40 руб.</t>
  </si>
  <si>
    <t>SMS-180711</t>
  </si>
  <si>
    <t>EZA4-D090MG</t>
  </si>
  <si>
    <t>смеситель для кух. мойки ГРАФИТ с пов. изл, ø35, нерж. сталь, гайка EZA4-D090MG</t>
  </si>
  <si>
    <t>2 553.29 руб.</t>
  </si>
  <si>
    <t>SMS-180712</t>
  </si>
  <si>
    <t>GOG4-A012</t>
  </si>
  <si>
    <t>Смеситель G.Lauf  для кухни  с выдвижным изливом, ø35, гайка корона GOG4-A012</t>
  </si>
  <si>
    <t>5 077.83 руб.</t>
  </si>
  <si>
    <t>SMS-180714</t>
  </si>
  <si>
    <t>ZAP4-G090</t>
  </si>
  <si>
    <t>смеситель G.Lauf для кух. м. с пов. изл, ø35, нерж. Сталь, гайка ZAP4-G090</t>
  </si>
  <si>
    <t>4 652.54 руб.</t>
  </si>
  <si>
    <t>SMS-180715</t>
  </si>
  <si>
    <t>ZAP4-G090KB</t>
  </si>
  <si>
    <t>смеситель G.Lauf для кух. м. с пов. изл, ø35, нерж. Сталь, гайка ЧЕРНЫЙ ZAP4-G090KB</t>
  </si>
  <si>
    <t>5 036.98 руб.</t>
  </si>
  <si>
    <t>SMS-180716</t>
  </si>
  <si>
    <t>ZAP4-H090</t>
  </si>
  <si>
    <t>смеситель G.Lauf для кух. м. с пов. изл, ø35, нерж. Сталь, гайка ZAP4-H090</t>
  </si>
  <si>
    <t>3 163.24 руб.</t>
  </si>
  <si>
    <t>SMS-180717</t>
  </si>
  <si>
    <t>ZAP4-H090KB</t>
  </si>
  <si>
    <t>смеситель G.Lauf для кух. м. с пов. изл, ø35, нерж. Сталь, гайка ЧЕРНЫЙ ZAP4-H090KB</t>
  </si>
  <si>
    <t>3 373.45 руб.</t>
  </si>
  <si>
    <t>SMS-180718</t>
  </si>
  <si>
    <t>ZAP4-H090MG</t>
  </si>
  <si>
    <t>смеситель G.Lauf для кух. м. с пов. изл, ø35, нерж. Сталь, гайка ГРАФИТ ZAP4-H090MG</t>
  </si>
  <si>
    <t>SMS-180720</t>
  </si>
  <si>
    <t>ZOK1-A036YB</t>
  </si>
  <si>
    <t>см-ль для кух. мойки, картридж 3 ступени ø35, цвет ХРОМ+ЧЕРНЫЙ мат,  гайка корона (1/10шт)</t>
  </si>
  <si>
    <t>3 985.08 руб.</t>
  </si>
  <si>
    <t>SMS-180721</t>
  </si>
  <si>
    <t>ZOK4-A036YB</t>
  </si>
  <si>
    <t>см-ль для кухни, картридж 3 ступени ø35, цвет ХРОМ+ЧЕРНЫЙ мат,  гайка корона (1/10шт)</t>
  </si>
  <si>
    <t>4 265.08 руб.</t>
  </si>
  <si>
    <t>SMS-180723</t>
  </si>
  <si>
    <t>ZAP18-B090</t>
  </si>
  <si>
    <t>смеситель G.Lauf под фильтр для кух. м. с пов. изл, ø35/ø25, нерж. Сталь, гайка (1/10шт)</t>
  </si>
  <si>
    <t>3 455.35 руб.</t>
  </si>
  <si>
    <t>SMS-180724</t>
  </si>
  <si>
    <t>ZAP18-C090</t>
  </si>
  <si>
    <t>SMS-180729</t>
  </si>
  <si>
    <t>EZA4-D090YB</t>
  </si>
  <si>
    <t>см-ль для кух. мойки с пов. изл, ø35,  нерж. сталь, цвет ЧЕРНЫЙ МАТОВЫЙ, гайка корона</t>
  </si>
  <si>
    <t>SMS-180732</t>
  </si>
  <si>
    <t>ZOK4-A036PW</t>
  </si>
  <si>
    <t>см-ль для кухни, картридж 3 ступени ø35, цвет ХРОМ+БЕЛЫЙ мат,  гайка корона (1/10шт)</t>
  </si>
  <si>
    <t>SMS-180735</t>
  </si>
  <si>
    <t>ZAM18-F090YB</t>
  </si>
  <si>
    <t>Смеситель для кухни с фильтром (биканальный), ЧЕРНЫЙ излив, ХРОМ корпус (10/1шт)</t>
  </si>
  <si>
    <t>5 259.45 руб.</t>
  </si>
  <si>
    <t>SMS-180736</t>
  </si>
  <si>
    <t>ZAM18-G090YB</t>
  </si>
  <si>
    <t>Смеситель для кухни с фильтром (биканальный), ЧЕРНЫЙ излив и корпус (10/1шт)</t>
  </si>
  <si>
    <t>5 471.35 руб.</t>
  </si>
  <si>
    <t>SMS-190028</t>
  </si>
  <si>
    <t>EC-200</t>
  </si>
  <si>
    <t>Смеситель-водонагреватель проточного типа EC-200</t>
  </si>
  <si>
    <t>3 417.51 руб.</t>
  </si>
  <si>
    <t>SMS-190029</t>
  </si>
  <si>
    <t>EC-210</t>
  </si>
  <si>
    <t>Смеситель-водонагреватель проточного типа, 3000Вт, без УЗО, EC-210</t>
  </si>
  <si>
    <t>3 320.65 руб.</t>
  </si>
  <si>
    <t>SMS-190030</t>
  </si>
  <si>
    <t>EC-300</t>
  </si>
  <si>
    <t>Смеситель-водонагреватель проточного типа, 3000Вт, без УЗО, EC-300</t>
  </si>
  <si>
    <t>SMS-190031</t>
  </si>
  <si>
    <t>EC-301</t>
  </si>
  <si>
    <t>Смеситель-водонагреватель проточного типа, 3000Вт, + УЗО, EC-301</t>
  </si>
  <si>
    <t>3 830.70 руб.</t>
  </si>
  <si>
    <t>SMS-190032</t>
  </si>
  <si>
    <t>EC-320</t>
  </si>
  <si>
    <t>Смеситель-водонагреватель проточного типа, 3000Вт, LED-экран, без УЗО, EC-320</t>
  </si>
  <si>
    <t>SMS-190033</t>
  </si>
  <si>
    <t>EC-330</t>
  </si>
  <si>
    <t>Смеситель-водонагреватель проточного типа, нерж. корпус , LED-экран, без УЗО, EC-330</t>
  </si>
  <si>
    <t>5 908.75 руб.</t>
  </si>
  <si>
    <t>SMS-260001</t>
  </si>
  <si>
    <t>V204022</t>
  </si>
  <si>
    <t>Смеситель одноручковый для кухни с плоским поворотным средним изливом VIEIR (1/10шт)</t>
  </si>
  <si>
    <t>2 743.27 руб.</t>
  </si>
  <si>
    <t>SMS-260002</t>
  </si>
  <si>
    <t>V093521</t>
  </si>
  <si>
    <t>Смеситель одноручковый для кухни с поворотным высоким изливом VIEIR (1/10шт)</t>
  </si>
  <si>
    <t>2 649.38 руб.</t>
  </si>
  <si>
    <t>SMS-260003</t>
  </si>
  <si>
    <t>V103521</t>
  </si>
  <si>
    <t>2 684.21 руб.</t>
  </si>
  <si>
    <t>SMS-260004</t>
  </si>
  <si>
    <t>V174021</t>
  </si>
  <si>
    <t>3 403.02 руб.</t>
  </si>
  <si>
    <t>SMS-260005</t>
  </si>
  <si>
    <t>V174022</t>
  </si>
  <si>
    <t>2 353.18 руб.</t>
  </si>
  <si>
    <t>SMS-260006</t>
  </si>
  <si>
    <t>V184021</t>
  </si>
  <si>
    <t>3 575.36 руб.</t>
  </si>
  <si>
    <t>SMS-260007</t>
  </si>
  <si>
    <t>V184022</t>
  </si>
  <si>
    <t>2 454.36 руб.</t>
  </si>
  <si>
    <t>SMS-260008</t>
  </si>
  <si>
    <t>V194021</t>
  </si>
  <si>
    <t>2 967.95 руб.</t>
  </si>
  <si>
    <t>SMS-260009</t>
  </si>
  <si>
    <t>V194022</t>
  </si>
  <si>
    <t>2 087.43 руб.</t>
  </si>
  <si>
    <t>SMS-260010</t>
  </si>
  <si>
    <t>V204021</t>
  </si>
  <si>
    <t>2 697.05 руб.</t>
  </si>
  <si>
    <t>SMS-260011</t>
  </si>
  <si>
    <t>V033521</t>
  </si>
  <si>
    <t>3 014.86 руб.</t>
  </si>
  <si>
    <t>SMS-260012</t>
  </si>
  <si>
    <t>V033522</t>
  </si>
  <si>
    <t>2 555.48 руб.</t>
  </si>
  <si>
    <t>SMS-260013</t>
  </si>
  <si>
    <t>V033523</t>
  </si>
  <si>
    <t>Смеситель одноручковый для кухни с гибким изливом VIEIR (1/10шт)</t>
  </si>
  <si>
    <t>3 075.53 руб.</t>
  </si>
  <si>
    <t>SMS-260014</t>
  </si>
  <si>
    <t>V063521</t>
  </si>
  <si>
    <t>2 672.49 руб.</t>
  </si>
  <si>
    <t>SMS-260015</t>
  </si>
  <si>
    <t>V063522</t>
  </si>
  <si>
    <t>2 078.76 руб.</t>
  </si>
  <si>
    <t>SMS-260016</t>
  </si>
  <si>
    <t>V073521</t>
  </si>
  <si>
    <t>3 217.65 руб.</t>
  </si>
  <si>
    <t>SMS-260017</t>
  </si>
  <si>
    <t>V073522</t>
  </si>
  <si>
    <t>2 682.32 руб.</t>
  </si>
  <si>
    <t>SMS-260019</t>
  </si>
  <si>
    <t>V243521</t>
  </si>
  <si>
    <t>3 194.95 руб.</t>
  </si>
  <si>
    <t>SMS-260020</t>
  </si>
  <si>
    <t>V013521</t>
  </si>
  <si>
    <t>3 037.97 руб.</t>
  </si>
  <si>
    <t>SMS-260021</t>
  </si>
  <si>
    <t>V093520</t>
  </si>
  <si>
    <t>3 820.94 руб.</t>
  </si>
  <si>
    <t>SMS-260022</t>
  </si>
  <si>
    <t>V093523</t>
  </si>
  <si>
    <t>SMS-260023</t>
  </si>
  <si>
    <t>V103520</t>
  </si>
  <si>
    <t>3 556.25 руб.</t>
  </si>
  <si>
    <t>SMS-260024</t>
  </si>
  <si>
    <t>V103523</t>
  </si>
  <si>
    <t>2 769.33 руб.</t>
  </si>
  <si>
    <t>SMS-260025</t>
  </si>
  <si>
    <t>V120122</t>
  </si>
  <si>
    <t>Смеситель двуручковый для кухни с поворотным высоким изливом VIEIR (1/10шт)</t>
  </si>
  <si>
    <t>3 101.53 руб.</t>
  </si>
  <si>
    <t>SMS-260026</t>
  </si>
  <si>
    <t>V150112</t>
  </si>
  <si>
    <t>Смеситель двуручковый для кухни  VIEIR (1/10шт)</t>
  </si>
  <si>
    <t>3 467.01 руб.</t>
  </si>
  <si>
    <t>SMS-260027</t>
  </si>
  <si>
    <t>V150121</t>
  </si>
  <si>
    <t>3 360.11 руб.</t>
  </si>
  <si>
    <t>SMS-260028</t>
  </si>
  <si>
    <t>V130122</t>
  </si>
  <si>
    <t>2 962.85 руб.</t>
  </si>
  <si>
    <t>SMS-260029</t>
  </si>
  <si>
    <t>V130112</t>
  </si>
  <si>
    <t>3 009.08 руб.</t>
  </si>
  <si>
    <t>SMS-260030</t>
  </si>
  <si>
    <t>V023521F</t>
  </si>
  <si>
    <t>Смеситель одноручковый для кухни с гибким изливом (белый) VIEIR (1/10шт)</t>
  </si>
  <si>
    <t>3 475.68 руб.</t>
  </si>
  <si>
    <t>SMS-260031</t>
  </si>
  <si>
    <t>V043521F</t>
  </si>
  <si>
    <t>3 753.04 руб.</t>
  </si>
  <si>
    <t>SMS-260032</t>
  </si>
  <si>
    <t>V023521H</t>
  </si>
  <si>
    <t>Смеситель одноручковый для кухни с гибким изливом (серый) VIEIR (1/10шт)</t>
  </si>
  <si>
    <t>SMS-260033</t>
  </si>
  <si>
    <t>V043521H</t>
  </si>
  <si>
    <t>4 010.18 руб.</t>
  </si>
  <si>
    <t>SMS-260034</t>
  </si>
  <si>
    <t>V023521C</t>
  </si>
  <si>
    <t>Смеситель одноручковый для кухни с гибким изливом (черный) VIEIR (1/10шт)</t>
  </si>
  <si>
    <t>SMS-260035</t>
  </si>
  <si>
    <t>V043521С</t>
  </si>
  <si>
    <t>3 890.28 руб.</t>
  </si>
  <si>
    <t>SMS-260036</t>
  </si>
  <si>
    <t>V15001B</t>
  </si>
  <si>
    <t>Смеситель комбинированный для кухни СРЕДНИЙ с краном для питьевой воды (БЕЖЕВЫЙ) VIEIR (10шт)</t>
  </si>
  <si>
    <t>5 970.49 руб.</t>
  </si>
  <si>
    <t>SMS-260037</t>
  </si>
  <si>
    <t>V15001C</t>
  </si>
  <si>
    <t>Смеситель комбинированный для кухни СРЕДНИЙ с краном для питьевой воды (ЧЕРНЫЙ) VIEIR (10шт)</t>
  </si>
  <si>
    <t>SMS-260038</t>
  </si>
  <si>
    <t>V15002</t>
  </si>
  <si>
    <t>Смеситель комбинированный для кухни ВЫСОКИЙ с краном для питьевой воды (ХРОМ) VIEIR (10шт)</t>
  </si>
  <si>
    <t>4 719.47 руб.</t>
  </si>
  <si>
    <t>SMS-260039</t>
  </si>
  <si>
    <t>V15002B</t>
  </si>
  <si>
    <t>Смеситель комбинированный для кухни ВЫСОКИЙ с краном для питьевой воды (БЕЖЕВЫЙ) VIEIR (10шт)</t>
  </si>
  <si>
    <t>SMS-260040</t>
  </si>
  <si>
    <t>V15002C</t>
  </si>
  <si>
    <t>Смеситель комбинированный для кухни ВЫСОКИЙ с краном для питьевой воды (ЧЕРНЫЙ) VIEIR (10шт)</t>
  </si>
  <si>
    <t>SMS-260041</t>
  </si>
  <si>
    <t>V15002G</t>
  </si>
  <si>
    <t>Смеситель комбинированный для кухни ВЫСОКИЙ с краном для питьевой воды (МАТ. ХРОМ) VIEIR (10шт)</t>
  </si>
  <si>
    <t>5 184.63 руб.</t>
  </si>
  <si>
    <t>SMS-260042</t>
  </si>
  <si>
    <t>V15003B</t>
  </si>
  <si>
    <t>5 304.53 руб.</t>
  </si>
  <si>
    <t>SMS-260043</t>
  </si>
  <si>
    <t>V15003</t>
  </si>
  <si>
    <t>5 147.07 руб.</t>
  </si>
  <si>
    <t>SMS-260044</t>
  </si>
  <si>
    <t>V15003C</t>
  </si>
  <si>
    <t>SMS-260045</t>
  </si>
  <si>
    <t>V15003D</t>
  </si>
  <si>
    <t>Смеситель комбинированный для кухни СРЕДНИЙ с краном для питьевой воды (БРОНЗА) VIEIR (10шт)</t>
  </si>
  <si>
    <t>5 857.81 руб.</t>
  </si>
  <si>
    <t>SMS-260046</t>
  </si>
  <si>
    <t>V15004</t>
  </si>
  <si>
    <t>5 173.07 руб.</t>
  </si>
  <si>
    <t>SMS-260047</t>
  </si>
  <si>
    <t>V15005F</t>
  </si>
  <si>
    <t>Смеситель комбинированный для кухни гибкий излив с краном для питьевой воды (БЕЛЫЙ) VIEIR (10шт)</t>
  </si>
  <si>
    <t>10 088.01 руб.</t>
  </si>
  <si>
    <t>SMS-260048</t>
  </si>
  <si>
    <t>V15005C</t>
  </si>
  <si>
    <t>Смеситель комбинированный для кухни гибкий излив с краном для питьевой воды (ЧЕРНЫЙ) VIEIR (10шт)</t>
  </si>
  <si>
    <t>5 823.14 руб.</t>
  </si>
  <si>
    <t>SMS-260049</t>
  </si>
  <si>
    <t>V15006C</t>
  </si>
  <si>
    <t>5 667.12 руб.</t>
  </si>
  <si>
    <t>SMS-260050</t>
  </si>
  <si>
    <t>V15006F</t>
  </si>
  <si>
    <t>SMS-260051</t>
  </si>
  <si>
    <t>V15007</t>
  </si>
  <si>
    <t>8 648.49 руб.</t>
  </si>
  <si>
    <t>SMS-260052</t>
  </si>
  <si>
    <t>V15007F</t>
  </si>
  <si>
    <t>8 650.38 руб.</t>
  </si>
  <si>
    <t>SMS-260053</t>
  </si>
  <si>
    <t>V15007G</t>
  </si>
  <si>
    <t>Смеситель комбинированный для кухни гибкий излив с краном для питьевой воды (СЕРЫЙ) VIEIR (10шт)</t>
  </si>
  <si>
    <t>6 876.24 руб.</t>
  </si>
  <si>
    <t>SMS-260054</t>
  </si>
  <si>
    <t>V15007C</t>
  </si>
  <si>
    <t>SMS-260114</t>
  </si>
  <si>
    <t>V263521C</t>
  </si>
  <si>
    <t>Смеситель для кухни “VIEIR  (10/1шт)  (10/1шт)</t>
  </si>
  <si>
    <t>3 711.15 руб.</t>
  </si>
  <si>
    <t>SMS-260133</t>
  </si>
  <si>
    <t>V043521</t>
  </si>
  <si>
    <t>Смеситель для кухни с гибким изливом (10/1шт)</t>
  </si>
  <si>
    <t>3 695.26 руб.</t>
  </si>
  <si>
    <t>SMS-260149</t>
  </si>
  <si>
    <t>V15001</t>
  </si>
  <si>
    <t>Смеситель для кухни с фильтром и поворотным изливом (биканальный) (10/1шт)</t>
  </si>
  <si>
    <t>5 818.81 руб.</t>
  </si>
  <si>
    <t>SMS-260152</t>
  </si>
  <si>
    <t>V15001G</t>
  </si>
  <si>
    <t>6 188.62 руб.</t>
  </si>
  <si>
    <t>SMS-260157</t>
  </si>
  <si>
    <t>V15003G</t>
  </si>
  <si>
    <t>SMS-260161</t>
  </si>
  <si>
    <t>V15004G</t>
  </si>
  <si>
    <t>5 639.68 руб.</t>
  </si>
  <si>
    <t>SMS-260500</t>
  </si>
  <si>
    <t>V15020</t>
  </si>
  <si>
    <t>Смеситель из нержавеющей стали для кухни “VIEIR  (10/1шт)  (10/1шт)</t>
  </si>
  <si>
    <t>2 033.98 руб.</t>
  </si>
  <si>
    <t>SMS-260501</t>
  </si>
  <si>
    <t>V15020(F1)</t>
  </si>
  <si>
    <t>3 073.88 руб.</t>
  </si>
  <si>
    <t>SMS-260502</t>
  </si>
  <si>
    <t>V15020(H)</t>
  </si>
  <si>
    <t>SMS-260503</t>
  </si>
  <si>
    <t>V15020(M)</t>
  </si>
  <si>
    <t>SMS-260506</t>
  </si>
  <si>
    <t>V15020(B)</t>
  </si>
  <si>
    <t>SMS-260508</t>
  </si>
  <si>
    <t>V15021(F1)</t>
  </si>
  <si>
    <t>3 205.54 руб.</t>
  </si>
  <si>
    <t>SMS-260509</t>
  </si>
  <si>
    <t>V15021(A)</t>
  </si>
  <si>
    <t>SMS-260510</t>
  </si>
  <si>
    <t>V15021(B)</t>
  </si>
  <si>
    <t>SMS-260513</t>
  </si>
  <si>
    <t>V15023</t>
  </si>
  <si>
    <t>3 152.09 руб.</t>
  </si>
  <si>
    <t>SMS-260517</t>
  </si>
  <si>
    <t>V15024(M)</t>
  </si>
  <si>
    <t>4 752.70 руб.</t>
  </si>
  <si>
    <t>SMS-260521</t>
  </si>
  <si>
    <t>V15026</t>
  </si>
  <si>
    <t>5 579.00 руб.</t>
  </si>
  <si>
    <t>SMS-290001</t>
  </si>
  <si>
    <t>FAB4-A020</t>
  </si>
  <si>
    <t>смеситель для кух. мойки, кер. картридж ⌀25, крепление на гайке-втулке, хром FAB4-A020</t>
  </si>
  <si>
    <t>1 569.51 руб.</t>
  </si>
  <si>
    <t>SMS-290002</t>
  </si>
  <si>
    <t>SIT4-A182</t>
  </si>
  <si>
    <t>смеситель для кух. мойки, кер. картридж ⌀40, гайка (корона), излив 250мм, хром SIT4-A182</t>
  </si>
  <si>
    <t>1 788.97 руб.</t>
  </si>
  <si>
    <t>SMS-290003</t>
  </si>
  <si>
    <t>SIT4-B182</t>
  </si>
  <si>
    <t>смеситель для кух. мойки, кер. картридж ⌀40, гайка (корона), излив 150мм, хром SIT4-B182</t>
  </si>
  <si>
    <t>SMS-290004</t>
  </si>
  <si>
    <t>LOP4-A043</t>
  </si>
  <si>
    <t>смеситель для кух. мойки, кер. картридж ⌀40, шпилька, хром LOP4-A043</t>
  </si>
  <si>
    <t>1 807.13 руб.</t>
  </si>
  <si>
    <t>SMS-290005</t>
  </si>
  <si>
    <t>LOP4-A043KW</t>
  </si>
  <si>
    <t>смеситель для кух. мойки, кер. картридж ⌀40, шпилька, белый LOP4-A043KW</t>
  </si>
  <si>
    <t>2 392.86 руб.</t>
  </si>
  <si>
    <t>SMS-290006</t>
  </si>
  <si>
    <t>LOP4-B043</t>
  </si>
  <si>
    <t>смеситель для кух. мойки, кер. картридж ⌀40, шпилька, гибкий излив, хром LOP4-B043</t>
  </si>
  <si>
    <t>1 914.59 руб.</t>
  </si>
  <si>
    <t>SMS-290007</t>
  </si>
  <si>
    <t>SUP4-A045</t>
  </si>
  <si>
    <t>смеситель для кух. мойки, кер. картридж ⌀35, шпилька, хром SUP4-A045</t>
  </si>
  <si>
    <t>1 566.48 руб.</t>
  </si>
  <si>
    <t>SMS-290008</t>
  </si>
  <si>
    <t>SUP4-B045</t>
  </si>
  <si>
    <t>смеситель для кух. мойки, кер. картридж ⌀35, шпилька, хром SUP4-B045</t>
  </si>
  <si>
    <t>1 366.81 руб.</t>
  </si>
  <si>
    <t>SMS-290009</t>
  </si>
  <si>
    <t>KAK4-A043</t>
  </si>
  <si>
    <t>смеситель для кух. мойки, кер. картридж ⌀40, гайка (корона), хром KAK4-A043</t>
  </si>
  <si>
    <t>2 131.02 руб.</t>
  </si>
  <si>
    <t>SMS-290010</t>
  </si>
  <si>
    <t>KAK4-A181KB</t>
  </si>
  <si>
    <t>смеситель для кух. мойки, кер. картридж ⌀40, гайка (корона), черный KAK4-A181KB</t>
  </si>
  <si>
    <t>2 421.62 руб.</t>
  </si>
  <si>
    <t>SMS-290011</t>
  </si>
  <si>
    <t>KAK4-A181KS</t>
  </si>
  <si>
    <t>смеситель для кух. мойки, кер. картридж ⌀40, гайка (корона), песочный KAK4-A181KS</t>
  </si>
  <si>
    <t>SMS-290012</t>
  </si>
  <si>
    <t>KAK4-A181KW</t>
  </si>
  <si>
    <t>смеситель для кух. мойки, кер. картридж ⌀40, гайка (корона), белый KAK4-A181KW</t>
  </si>
  <si>
    <t>SMS-290013</t>
  </si>
  <si>
    <t>KAK4-A181KH</t>
  </si>
  <si>
    <t>смеситель для кух. мойки, кер. картридж ⌀40, гайка (корона), сатин KAK4-A181KH</t>
  </si>
  <si>
    <t>2 520.00 руб.</t>
  </si>
  <si>
    <t>SMS-290014</t>
  </si>
  <si>
    <t>KAK4-B043</t>
  </si>
  <si>
    <t>смеситель для кух. мойки, кер. картридж ⌀40, гайка (корона), гибкий излив, хром KAK4-B043</t>
  </si>
  <si>
    <t>2 276.32 руб.</t>
  </si>
  <si>
    <t>SMS-290015</t>
  </si>
  <si>
    <t>KAK4-B181</t>
  </si>
  <si>
    <t>смеситель для кух. мойки, кер. картридж ⌀40, гайка (корона), гибкий излив, хром KAK4-B181</t>
  </si>
  <si>
    <t>SMS-290016</t>
  </si>
  <si>
    <t>KAD4-A043</t>
  </si>
  <si>
    <t>смеситель для кух. мойки, кер. картридж ⌀40, гайка (корона), хром KAD4-A043</t>
  </si>
  <si>
    <t>1 860.11 руб.</t>
  </si>
  <si>
    <t>SMS-290017</t>
  </si>
  <si>
    <t>KAD4-B043</t>
  </si>
  <si>
    <t>смеситель для кух. мойки, кер. картридж ⌀40, гайка (корона), гибкий излив, хром KAD4-B043</t>
  </si>
  <si>
    <t>2 117.40 руб.</t>
  </si>
  <si>
    <t>SMS-290018</t>
  </si>
  <si>
    <t>KAP4-A043</t>
  </si>
  <si>
    <t>смеситель для кух. мойки, кер. картридж ⌀40, гайка (корона), хром KAP4-A043</t>
  </si>
  <si>
    <t>1 988.75 руб.</t>
  </si>
  <si>
    <t>SMS-290019</t>
  </si>
  <si>
    <t>4F-A045</t>
  </si>
  <si>
    <t>смеситель для кух. мойки, кер. картридж ⌀35, гайка (корона), излив 250мм, хром 4F-A045</t>
  </si>
  <si>
    <t>1 622.48 руб.</t>
  </si>
  <si>
    <t>SMS-290020</t>
  </si>
  <si>
    <t>4F-B045</t>
  </si>
  <si>
    <t>смеситель для кух. мойки, кер. картридж ⌀35, гайка (корона), излив 150мм, хром 4F-B045</t>
  </si>
  <si>
    <t>SMS-290021</t>
  </si>
  <si>
    <t>4L-A045</t>
  </si>
  <si>
    <t>смеситель для кух. мойки, кер. картридж ⌀35, шпилька, излив 250мм, хром 4L-A045 (2шт в коробке)</t>
  </si>
  <si>
    <t>SMS-290022</t>
  </si>
  <si>
    <t>4L-B045</t>
  </si>
  <si>
    <t>смеситель для кух. мойки, кер. картридж ⌀35, шпилька, излив 150мм, хром 4L-B045 (2шт в коробке)</t>
  </si>
  <si>
    <t>SMS-290023</t>
  </si>
  <si>
    <t>KEN4-A031</t>
  </si>
  <si>
    <t>смеситель для кух. мойки с вытяжным изливом, ø40, KEN4-A031</t>
  </si>
  <si>
    <t>3 178.38 руб.</t>
  </si>
  <si>
    <t>SMS-290024</t>
  </si>
  <si>
    <t>EZA4-A090</t>
  </si>
  <si>
    <t>смеситель для кух. мойки с гофр. пов. изл, ø35, нерж. Сталь, гайка EZA4-A090</t>
  </si>
  <si>
    <t>2 406.48 руб.</t>
  </si>
  <si>
    <t>SMS-290025</t>
  </si>
  <si>
    <t>EZA4-B090</t>
  </si>
  <si>
    <t>смеситель для кух. мойки с пов. изл, ø35, нерж. Сталь, гайка EZA4-B090</t>
  </si>
  <si>
    <t>2 377.73 руб.</t>
  </si>
  <si>
    <t>SMS-290026</t>
  </si>
  <si>
    <t>EZA4-C090</t>
  </si>
  <si>
    <t>смеситель для кух. мойки с пов. изл, ø35, нерж. Сталь, гайка EZA4-C090</t>
  </si>
  <si>
    <t>2 647.13 руб.</t>
  </si>
  <si>
    <t>SMS-290027</t>
  </si>
  <si>
    <t>EZA4-D090</t>
  </si>
  <si>
    <t>смеситель для кух. мойки с пов. изл, ø35, нерж. Сталь, гайка EZA4-D090</t>
  </si>
  <si>
    <t>1 752.65 руб.</t>
  </si>
  <si>
    <t>SMS-290028</t>
  </si>
  <si>
    <t>EZA4-F090KB</t>
  </si>
  <si>
    <t>смеситель для кух. мойки с гофр. Изл., ø35, нерж. Сталь, гайка, черный EZA4-F090KB</t>
  </si>
  <si>
    <t>2 613.84 руб.</t>
  </si>
  <si>
    <t>SMS-290029</t>
  </si>
  <si>
    <t>EZA4-F090GY</t>
  </si>
  <si>
    <t>смеситель для кух. мойки с гофр. Изл., ø35, нерж. Сталь, гайка, серый EZA4-F090GY</t>
  </si>
  <si>
    <t>SMS-290030</t>
  </si>
  <si>
    <t>EZA4-F090GN</t>
  </si>
  <si>
    <t>смеситель для кух. мойки с гофр. Изл., ø35, нерж. Сталь, гайка, зеленый EZA4-F090GN</t>
  </si>
  <si>
    <t>SMS-290031</t>
  </si>
  <si>
    <t>EZA4-F090BU</t>
  </si>
  <si>
    <t>смеситель для кух. мойки с гофр. Изл., ø35, нерж. Сталь, гайка, голубой EZA4-F090BU</t>
  </si>
  <si>
    <t>SMS-290032</t>
  </si>
  <si>
    <t>JAT4-A094</t>
  </si>
  <si>
    <t>смеситель для кух. мойки с пов. изл, ø35, нерж. cталь, JAT4-A094</t>
  </si>
  <si>
    <t>2 753.08 руб.</t>
  </si>
  <si>
    <t>SMS-290033</t>
  </si>
  <si>
    <t>JAT18-A094</t>
  </si>
  <si>
    <t>смеситель для кух. мойки с доп. вытяжным изливом, нерж. Сталь, гайка JAT18-A094</t>
  </si>
  <si>
    <t>5 761.94 руб.</t>
  </si>
  <si>
    <t>SMS-290034</t>
  </si>
  <si>
    <t>SOL14-A630</t>
  </si>
  <si>
    <t>Моно смеситель, крепление на гайке SOL14-A630</t>
  </si>
  <si>
    <t>1 816.21 руб.</t>
  </si>
  <si>
    <t>SMS-290035</t>
  </si>
  <si>
    <t>SOL15-A630</t>
  </si>
  <si>
    <t>Моно смеситель, крепление на гайке SOL15-A630</t>
  </si>
  <si>
    <t>1 442.38 руб.</t>
  </si>
  <si>
    <t>SMS-290036</t>
  </si>
  <si>
    <t>JIK1-A102-A</t>
  </si>
  <si>
    <t>Моно смеситель, кер. (1/2) 90°, крепление на гайке JIK1-A102-A (4 ШТ В КОР)</t>
  </si>
  <si>
    <t>665.95 руб.</t>
  </si>
  <si>
    <t>SMS-290037</t>
  </si>
  <si>
    <t>JIK4-A102-A</t>
  </si>
  <si>
    <t>смеситель для кух. мойки, кер. (1/2) 90°, шпилька JIK4-A102-A (2 шт в кор)</t>
  </si>
  <si>
    <t>879.35 руб.</t>
  </si>
  <si>
    <t>SMS-290038</t>
  </si>
  <si>
    <t>JIK12-A102-A</t>
  </si>
  <si>
    <t>настенный смеситель для кух. мойки, кер. (1/2) 90°, настенный JIK12-A102-A</t>
  </si>
  <si>
    <t>1 325.84 руб.</t>
  </si>
  <si>
    <t>SMS-290039</t>
  </si>
  <si>
    <t>JIK12-B102-A</t>
  </si>
  <si>
    <t>настенный смеситель для кух. мойки, кер. (1/2) 90°, настенный JIK12-B102-A</t>
  </si>
  <si>
    <t>SMS-290041</t>
  </si>
  <si>
    <t>JIK13-A102-A</t>
  </si>
  <si>
    <t>Моно смеситель, кер. (1/2) 90°, настенный JIK13-A102-A (2шт в кор)</t>
  </si>
  <si>
    <t>703.78 руб.</t>
  </si>
  <si>
    <t>SMS-290042</t>
  </si>
  <si>
    <t>JIK15-A102-A</t>
  </si>
  <si>
    <t>Моно смеситель, кер. (1/2) 90°, гайка JIK15-A102-A (4 шт в кор)</t>
  </si>
  <si>
    <t>658.38 руб.</t>
  </si>
  <si>
    <t>SMS-290043</t>
  </si>
  <si>
    <t>JIK22-A101-A</t>
  </si>
  <si>
    <t>Моно смеситель, кер. (1/2) 90°, настенный JIK22-A101-A</t>
  </si>
  <si>
    <t>577.15 руб.</t>
  </si>
  <si>
    <t>SMS-290044</t>
  </si>
  <si>
    <t>JIK22-A102-A</t>
  </si>
  <si>
    <t>Моно смеситель, кер. (1/2) 90°, настенный JIK22-A102-A</t>
  </si>
  <si>
    <t>643.24 руб.</t>
  </si>
  <si>
    <t>SMS-290045</t>
  </si>
  <si>
    <t>KOA4-A722</t>
  </si>
  <si>
    <t>смеситель для кух. мойки, кер. (1/2) 90°, гайка (корона), хром KOA4-A722</t>
  </si>
  <si>
    <t>2 099.24 руб.</t>
  </si>
  <si>
    <t>SMS-290046</t>
  </si>
  <si>
    <t>KOA4-B722</t>
  </si>
  <si>
    <t>смеситель для кух. мойки, кер. (1/2) 90°, гайка (корона), хром KOA4-B722</t>
  </si>
  <si>
    <t>SMS-290047</t>
  </si>
  <si>
    <t>KOA4-C722</t>
  </si>
  <si>
    <t>смеситель для кух. мойки, кер. (1/2) 90°, гайка (корона), хром KOA4-C722</t>
  </si>
  <si>
    <t>SMS-290048</t>
  </si>
  <si>
    <t>KAK4-A181</t>
  </si>
  <si>
    <t>смеситель для кух. мойки, кер. картридж ⌀40, гайка (корона), хром KAK4-A181</t>
  </si>
  <si>
    <t>SMS-290049</t>
  </si>
  <si>
    <t>LOP4-A043KS</t>
  </si>
  <si>
    <t>смеситель для кух. мойки, кер. картридж ⌀40, шпилька, песочный LOP4-A043</t>
  </si>
  <si>
    <t>SMS-290050</t>
  </si>
  <si>
    <t>LOP4-A043KB</t>
  </si>
  <si>
    <t>смеситель для кух. мойки, кер. картридж ⌀40, шпилька, чёрный LOP4-A043</t>
  </si>
  <si>
    <t>SMS-290051</t>
  </si>
  <si>
    <t>EZA4-D090PT</t>
  </si>
  <si>
    <t>смеситель для кух. мойки ХРОМ с пов. изл, ø35, нерж. сталь, гайка EZA4-D090PT</t>
  </si>
  <si>
    <t>1 830.17 руб.</t>
  </si>
  <si>
    <t>SMS-290052</t>
  </si>
  <si>
    <t>KOP4-A094</t>
  </si>
  <si>
    <t>смеситель для кух. мойки ХРОМ с пов. изл, ø35, нерж. сталь, гайка KOP4-A094</t>
  </si>
  <si>
    <t>2 792.43 руб.</t>
  </si>
  <si>
    <t>SMS-290060</t>
  </si>
  <si>
    <t>EZA4-F090KW</t>
  </si>
  <si>
    <t>см-ль для кух. мойки с гофр. Изл., ø35, нерж. Сталь, гайка, белый EZA4-F090KW</t>
  </si>
  <si>
    <t>SMS-290061</t>
  </si>
  <si>
    <t>EZA4-D090GY</t>
  </si>
  <si>
    <t>- см-ль для кух. мойки с пов. изл, ø35,  мат. нерж. сталь, цвет СЕРЫЙ, мат., гайка EZA4-D090GY</t>
  </si>
  <si>
    <t>2 418.26 руб.</t>
  </si>
  <si>
    <t>VER-100010</t>
  </si>
  <si>
    <t>V15007D</t>
  </si>
  <si>
    <t>Смеситель для кухни с фильтром,  с гибким изливом</t>
  </si>
  <si>
    <t>10 502.27 руб.</t>
  </si>
  <si>
    <t>VER-100012</t>
  </si>
  <si>
    <t>V15013С</t>
  </si>
  <si>
    <t>Смеситель для кухни</t>
  </si>
  <si>
    <t>5 037.28 руб.</t>
  </si>
  <si>
    <t>VER-100013</t>
  </si>
  <si>
    <t>V15013СC</t>
  </si>
  <si>
    <t>VER-100035</t>
  </si>
  <si>
    <t>V15027C</t>
  </si>
  <si>
    <t>Смеситель из нержавеющей стали для кухни “VIEIR" (10/1шт)</t>
  </si>
  <si>
    <t>5 383.98 руб.</t>
  </si>
  <si>
    <t>VER-100072</t>
  </si>
  <si>
    <t>V210122С</t>
  </si>
  <si>
    <t>4 348.83 руб.</t>
  </si>
  <si>
    <t>VER-100126</t>
  </si>
  <si>
    <t>V332521C</t>
  </si>
  <si>
    <t>Смеситель для кухни “VIEIR" (10/1шт)</t>
  </si>
  <si>
    <t>4 599.57 руб.</t>
  </si>
  <si>
    <t>VER-100267</t>
  </si>
  <si>
    <t>V263521CC</t>
  </si>
  <si>
    <t>4 609.68 руб.</t>
  </si>
  <si>
    <t>VER-100277</t>
  </si>
  <si>
    <t>V370111D</t>
  </si>
  <si>
    <t>Смеситель для раковины  “VIEIR" (10/1шт)</t>
  </si>
  <si>
    <t>7 352.96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</si>
</sst>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SUM(L2:L257)</f>
        <v>0</v>
      </c>
    </row>
    <row r="2" spans="1:12">
      <c r="A2" s="1"/>
      <c r="B2" s="1">
        <v>827089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K2*2033.68</f>
        <v>0</v>
      </c>
    </row>
    <row r="3" spans="1:12">
      <c r="A3" s="1"/>
      <c r="B3" s="1">
        <v>827090</v>
      </c>
      <c r="C3" s="1" t="s">
        <v>17</v>
      </c>
      <c r="D3" s="1" t="s">
        <v>18</v>
      </c>
      <c r="E3" s="3" t="s">
        <v>19</v>
      </c>
      <c r="F3" s="1" t="s">
        <v>14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K3*2033.68</f>
        <v>0</v>
      </c>
    </row>
    <row r="4" spans="1:12">
      <c r="A4" s="1"/>
      <c r="B4" s="1">
        <v>827101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K4*3169.97</f>
        <v>0</v>
      </c>
    </row>
    <row r="5" spans="1:12">
      <c r="A5" s="1"/>
      <c r="B5" s="1">
        <v>827102</v>
      </c>
      <c r="C5" s="1" t="s">
        <v>24</v>
      </c>
      <c r="D5" s="1" t="s">
        <v>25</v>
      </c>
      <c r="E5" s="3" t="s">
        <v>26</v>
      </c>
      <c r="F5" s="1" t="s">
        <v>23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K5*3169.97</f>
        <v>0</v>
      </c>
    </row>
    <row r="6" spans="1:12">
      <c r="A6" s="1"/>
      <c r="B6" s="1">
        <v>827108</v>
      </c>
      <c r="C6" s="1" t="s">
        <v>27</v>
      </c>
      <c r="D6" s="1" t="s">
        <v>28</v>
      </c>
      <c r="E6" s="3" t="s">
        <v>29</v>
      </c>
      <c r="F6" s="1" t="s">
        <v>30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K6*0.00</f>
        <v>0</v>
      </c>
    </row>
    <row r="7" spans="1:12">
      <c r="A7" s="1"/>
      <c r="B7" s="1">
        <v>827112</v>
      </c>
      <c r="C7" s="1" t="s">
        <v>31</v>
      </c>
      <c r="D7" s="1" t="s">
        <v>32</v>
      </c>
      <c r="E7" s="3" t="s">
        <v>33</v>
      </c>
      <c r="F7" s="1" t="s">
        <v>30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K7*0.00</f>
        <v>0</v>
      </c>
    </row>
    <row r="8" spans="1:12">
      <c r="A8" s="1"/>
      <c r="B8" s="1">
        <v>827115</v>
      </c>
      <c r="C8" s="1" t="s">
        <v>34</v>
      </c>
      <c r="D8" s="1" t="s">
        <v>35</v>
      </c>
      <c r="E8" s="3" t="s">
        <v>36</v>
      </c>
      <c r="F8" s="1" t="s">
        <v>37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K8*2383.78</f>
        <v>0</v>
      </c>
    </row>
    <row r="9" spans="1:12">
      <c r="A9" s="1"/>
      <c r="B9" s="1">
        <v>827116</v>
      </c>
      <c r="C9" s="1" t="s">
        <v>38</v>
      </c>
      <c r="D9" s="1" t="s">
        <v>39</v>
      </c>
      <c r="E9" s="3" t="s">
        <v>40</v>
      </c>
      <c r="F9" s="1" t="s">
        <v>41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K9*2300.54</f>
        <v>0</v>
      </c>
    </row>
    <row r="10" spans="1:12">
      <c r="A10" s="1"/>
      <c r="B10" s="1">
        <v>827117</v>
      </c>
      <c r="C10" s="1" t="s">
        <v>42</v>
      </c>
      <c r="D10" s="1" t="s">
        <v>43</v>
      </c>
      <c r="E10" s="3" t="s">
        <v>44</v>
      </c>
      <c r="F10" s="1" t="s">
        <v>30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K10*0.00</f>
        <v>0</v>
      </c>
    </row>
    <row r="11" spans="1:12">
      <c r="A11" s="1"/>
      <c r="B11" s="1">
        <v>827119</v>
      </c>
      <c r="C11" s="1" t="s">
        <v>45</v>
      </c>
      <c r="D11" s="1" t="s">
        <v>46</v>
      </c>
      <c r="E11" s="3" t="s">
        <v>47</v>
      </c>
      <c r="F11" s="1" t="s">
        <v>48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K11*2904.43</f>
        <v>0</v>
      </c>
    </row>
    <row r="12" spans="1:12">
      <c r="A12" s="1"/>
      <c r="B12" s="1">
        <v>827121</v>
      </c>
      <c r="C12" s="1" t="s">
        <v>49</v>
      </c>
      <c r="D12" s="1" t="s">
        <v>50</v>
      </c>
      <c r="E12" s="3" t="s">
        <v>51</v>
      </c>
      <c r="F12" s="1" t="s">
        <v>52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K12*1890.38</f>
        <v>0</v>
      </c>
    </row>
    <row r="13" spans="1:12">
      <c r="A13" s="1"/>
      <c r="B13" s="1">
        <v>827129</v>
      </c>
      <c r="C13" s="1" t="s">
        <v>53</v>
      </c>
      <c r="D13" s="1" t="s">
        <v>54</v>
      </c>
      <c r="E13" s="3" t="s">
        <v>55</v>
      </c>
      <c r="F13" s="1" t="s">
        <v>56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K13*4298.37</f>
        <v>0</v>
      </c>
    </row>
    <row r="14" spans="1:12">
      <c r="A14" s="1"/>
      <c r="B14" s="1">
        <v>827152</v>
      </c>
      <c r="C14" s="1" t="s">
        <v>57</v>
      </c>
      <c r="D14" s="1" t="s">
        <v>58</v>
      </c>
      <c r="E14" s="3" t="s">
        <v>59</v>
      </c>
      <c r="F14" s="1" t="s">
        <v>60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K14*3196.54</f>
        <v>0</v>
      </c>
    </row>
    <row r="15" spans="1:12">
      <c r="A15" s="1"/>
      <c r="B15" s="1">
        <v>827167</v>
      </c>
      <c r="C15" s="1" t="s">
        <v>61</v>
      </c>
      <c r="D15" s="1" t="s">
        <v>62</v>
      </c>
      <c r="E15" s="3" t="s">
        <v>63</v>
      </c>
      <c r="F15" s="1" t="s">
        <v>64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K15*2674.64</f>
        <v>0</v>
      </c>
    </row>
    <row r="16" spans="1:12">
      <c r="A16" s="1"/>
      <c r="B16" s="1">
        <v>827168</v>
      </c>
      <c r="C16" s="1" t="s">
        <v>65</v>
      </c>
      <c r="D16" s="1" t="s">
        <v>66</v>
      </c>
      <c r="E16" s="3" t="s">
        <v>67</v>
      </c>
      <c r="F16" s="1" t="s">
        <v>30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K16*0.00</f>
        <v>0</v>
      </c>
    </row>
    <row r="17" spans="1:12">
      <c r="A17" s="1"/>
      <c r="B17" s="1">
        <v>827175</v>
      </c>
      <c r="C17" s="1" t="s">
        <v>68</v>
      </c>
      <c r="D17" s="1" t="s">
        <v>69</v>
      </c>
      <c r="E17" s="3" t="s">
        <v>70</v>
      </c>
      <c r="F17" s="1" t="s">
        <v>71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K17*2927.13</f>
        <v>0</v>
      </c>
    </row>
    <row r="18" spans="1:12">
      <c r="A18" s="1"/>
      <c r="B18" s="1">
        <v>827176</v>
      </c>
      <c r="C18" s="1" t="s">
        <v>72</v>
      </c>
      <c r="D18" s="1" t="s">
        <v>73</v>
      </c>
      <c r="E18" s="3" t="s">
        <v>74</v>
      </c>
      <c r="F18" s="1" t="s">
        <v>30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K18*0.00</f>
        <v>0</v>
      </c>
    </row>
    <row r="19" spans="1:12">
      <c r="A19" s="1"/>
      <c r="B19" s="1">
        <v>827179</v>
      </c>
      <c r="C19" s="1" t="s">
        <v>75</v>
      </c>
      <c r="D19" s="1" t="s">
        <v>76</v>
      </c>
      <c r="E19" s="3" t="s">
        <v>77</v>
      </c>
      <c r="F19" s="1" t="s">
        <v>71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K19*2927.13</f>
        <v>0</v>
      </c>
    </row>
    <row r="20" spans="1:12">
      <c r="A20" s="1"/>
      <c r="B20" s="1">
        <v>827180</v>
      </c>
      <c r="C20" s="1" t="s">
        <v>78</v>
      </c>
      <c r="D20" s="1" t="s">
        <v>79</v>
      </c>
      <c r="E20" s="3" t="s">
        <v>80</v>
      </c>
      <c r="F20" s="1" t="s">
        <v>81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K20*2542.70</f>
        <v>0</v>
      </c>
    </row>
    <row r="21" spans="1:12">
      <c r="A21" s="1"/>
      <c r="B21" s="1">
        <v>827181</v>
      </c>
      <c r="C21" s="1" t="s">
        <v>82</v>
      </c>
      <c r="D21" s="1" t="s">
        <v>83</v>
      </c>
      <c r="E21" s="3" t="s">
        <v>84</v>
      </c>
      <c r="F21" s="1" t="s">
        <v>81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K21*2542.70</f>
        <v>0</v>
      </c>
    </row>
    <row r="22" spans="1:12">
      <c r="A22" s="1"/>
      <c r="B22" s="1">
        <v>827182</v>
      </c>
      <c r="C22" s="1" t="s">
        <v>85</v>
      </c>
      <c r="D22" s="1" t="s">
        <v>86</v>
      </c>
      <c r="E22" s="3" t="s">
        <v>87</v>
      </c>
      <c r="F22" s="1" t="s">
        <v>81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K22*2542.70</f>
        <v>0</v>
      </c>
    </row>
    <row r="23" spans="1:12">
      <c r="A23" s="1"/>
      <c r="B23" s="1">
        <v>827188</v>
      </c>
      <c r="C23" s="1" t="s">
        <v>88</v>
      </c>
      <c r="D23" s="1" t="s">
        <v>89</v>
      </c>
      <c r="E23" s="3" t="s">
        <v>90</v>
      </c>
      <c r="F23" s="1" t="s">
        <v>30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K23*0.00</f>
        <v>0</v>
      </c>
    </row>
    <row r="24" spans="1:12">
      <c r="A24" s="1"/>
      <c r="B24" s="1">
        <v>827192</v>
      </c>
      <c r="C24" s="1" t="s">
        <v>91</v>
      </c>
      <c r="D24" s="1" t="s">
        <v>92</v>
      </c>
      <c r="E24" s="3" t="s">
        <v>93</v>
      </c>
      <c r="F24" s="1" t="s">
        <v>30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K24*0.00</f>
        <v>0</v>
      </c>
    </row>
    <row r="25" spans="1:12">
      <c r="A25" s="1"/>
      <c r="B25" s="1">
        <v>827195</v>
      </c>
      <c r="C25" s="1" t="s">
        <v>94</v>
      </c>
      <c r="D25" s="1" t="s">
        <v>95</v>
      </c>
      <c r="E25" s="3" t="s">
        <v>96</v>
      </c>
      <c r="F25" s="1" t="s">
        <v>97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K25*3202.59</f>
        <v>0</v>
      </c>
    </row>
    <row r="26" spans="1:12">
      <c r="A26" s="1"/>
      <c r="B26" s="1">
        <v>827196</v>
      </c>
      <c r="C26" s="1" t="s">
        <v>98</v>
      </c>
      <c r="D26" s="1" t="s">
        <v>99</v>
      </c>
      <c r="E26" s="3" t="s">
        <v>100</v>
      </c>
      <c r="F26" s="1" t="s">
        <v>30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K26*0.00</f>
        <v>0</v>
      </c>
    </row>
    <row r="27" spans="1:12">
      <c r="A27" s="1"/>
      <c r="B27" s="1">
        <v>827200</v>
      </c>
      <c r="C27" s="1" t="s">
        <v>101</v>
      </c>
      <c r="D27" s="1" t="s">
        <v>102</v>
      </c>
      <c r="E27" s="3" t="s">
        <v>103</v>
      </c>
      <c r="F27" s="1" t="s">
        <v>104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K27*3246.48</f>
        <v>0</v>
      </c>
    </row>
    <row r="28" spans="1:12">
      <c r="A28" s="1"/>
      <c r="B28" s="1">
        <v>827203</v>
      </c>
      <c r="C28" s="1" t="s">
        <v>105</v>
      </c>
      <c r="D28" s="1" t="s">
        <v>106</v>
      </c>
      <c r="E28" s="3" t="s">
        <v>107</v>
      </c>
      <c r="F28" s="1" t="s">
        <v>108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K28*3199.97</f>
        <v>0</v>
      </c>
    </row>
    <row r="29" spans="1:12">
      <c r="A29" s="1"/>
      <c r="B29" s="1">
        <v>827208</v>
      </c>
      <c r="C29" s="1" t="s">
        <v>109</v>
      </c>
      <c r="D29" s="1" t="s">
        <v>110</v>
      </c>
      <c r="E29" s="3" t="s">
        <v>111</v>
      </c>
      <c r="F29" s="1" t="s">
        <v>30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K29*0.00</f>
        <v>0</v>
      </c>
    </row>
    <row r="30" spans="1:12">
      <c r="A30" s="1"/>
      <c r="B30" s="1">
        <v>827216</v>
      </c>
      <c r="C30" s="1" t="s">
        <v>112</v>
      </c>
      <c r="D30" s="1" t="s">
        <v>113</v>
      </c>
      <c r="E30" s="3" t="s">
        <v>114</v>
      </c>
      <c r="F30" s="1" t="s">
        <v>30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K30*0.00</f>
        <v>0</v>
      </c>
    </row>
    <row r="31" spans="1:12">
      <c r="A31" s="1"/>
      <c r="B31" s="1">
        <v>827228</v>
      </c>
      <c r="C31" s="1" t="s">
        <v>115</v>
      </c>
      <c r="D31" s="1" t="s">
        <v>116</v>
      </c>
      <c r="E31" s="3" t="s">
        <v>117</v>
      </c>
      <c r="F31" s="1" t="s">
        <v>118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K31*2538.16</f>
        <v>0</v>
      </c>
    </row>
    <row r="32" spans="1:12">
      <c r="A32" s="1"/>
      <c r="B32" s="1">
        <v>827229</v>
      </c>
      <c r="C32" s="1" t="s">
        <v>119</v>
      </c>
      <c r="D32" s="1" t="s">
        <v>120</v>
      </c>
      <c r="E32" s="3" t="s">
        <v>121</v>
      </c>
      <c r="F32" s="1" t="s">
        <v>122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K32*2223.35</f>
        <v>0</v>
      </c>
    </row>
    <row r="33" spans="1:12">
      <c r="A33" s="1"/>
      <c r="B33" s="1">
        <v>827230</v>
      </c>
      <c r="C33" s="1" t="s">
        <v>123</v>
      </c>
      <c r="D33" s="1" t="s">
        <v>124</v>
      </c>
      <c r="E33" s="3" t="s">
        <v>125</v>
      </c>
      <c r="F33" s="1" t="s">
        <v>122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K33*2223.35</f>
        <v>0</v>
      </c>
    </row>
    <row r="34" spans="1:12">
      <c r="A34" s="1"/>
      <c r="B34" s="1">
        <v>827231</v>
      </c>
      <c r="C34" s="1" t="s">
        <v>126</v>
      </c>
      <c r="D34" s="1" t="s">
        <v>127</v>
      </c>
      <c r="E34" s="3" t="s">
        <v>128</v>
      </c>
      <c r="F34" s="1" t="s">
        <v>122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K34*2223.35</f>
        <v>0</v>
      </c>
    </row>
    <row r="35" spans="1:12">
      <c r="A35" s="1"/>
      <c r="B35" s="1">
        <v>827232</v>
      </c>
      <c r="C35" s="1" t="s">
        <v>129</v>
      </c>
      <c r="D35" s="1" t="s">
        <v>130</v>
      </c>
      <c r="E35" s="3" t="s">
        <v>131</v>
      </c>
      <c r="F35" s="1" t="s">
        <v>122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K35*2223.35</f>
        <v>0</v>
      </c>
    </row>
    <row r="36" spans="1:12">
      <c r="A36" s="1"/>
      <c r="B36" s="1">
        <v>827233</v>
      </c>
      <c r="C36" s="1" t="s">
        <v>132</v>
      </c>
      <c r="D36" s="1" t="s">
        <v>133</v>
      </c>
      <c r="E36" s="3" t="s">
        <v>134</v>
      </c>
      <c r="F36" s="1" t="s">
        <v>135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K36*2450.38</f>
        <v>0</v>
      </c>
    </row>
    <row r="37" spans="1:12">
      <c r="A37" s="1"/>
      <c r="B37" s="1">
        <v>827234</v>
      </c>
      <c r="C37" s="1" t="s">
        <v>136</v>
      </c>
      <c r="D37" s="1" t="s">
        <v>137</v>
      </c>
      <c r="E37" s="3" t="s">
        <v>138</v>
      </c>
      <c r="F37" s="1" t="s">
        <v>139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K37*2579.02</f>
        <v>0</v>
      </c>
    </row>
    <row r="38" spans="1:12">
      <c r="A38" s="1"/>
      <c r="B38" s="1">
        <v>827235</v>
      </c>
      <c r="C38" s="1" t="s">
        <v>140</v>
      </c>
      <c r="D38" s="1" t="s">
        <v>141</v>
      </c>
      <c r="E38" s="3" t="s">
        <v>142</v>
      </c>
      <c r="F38" s="1" t="s">
        <v>139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K38*2579.02</f>
        <v>0</v>
      </c>
    </row>
    <row r="39" spans="1:12">
      <c r="A39" s="1"/>
      <c r="B39" s="1">
        <v>827236</v>
      </c>
      <c r="C39" s="1" t="s">
        <v>143</v>
      </c>
      <c r="D39" s="1" t="s">
        <v>144</v>
      </c>
      <c r="E39" s="3" t="s">
        <v>145</v>
      </c>
      <c r="F39" s="1" t="s">
        <v>139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K39*2579.02</f>
        <v>0</v>
      </c>
    </row>
    <row r="40" spans="1:12">
      <c r="A40" s="1"/>
      <c r="B40" s="1">
        <v>827237</v>
      </c>
      <c r="C40" s="1" t="s">
        <v>146</v>
      </c>
      <c r="D40" s="1" t="s">
        <v>147</v>
      </c>
      <c r="E40" s="3" t="s">
        <v>148</v>
      </c>
      <c r="F40" s="1" t="s">
        <v>149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K40*2698.59</f>
        <v>0</v>
      </c>
    </row>
    <row r="41" spans="1:12">
      <c r="A41" s="1"/>
      <c r="B41" s="1">
        <v>827238</v>
      </c>
      <c r="C41" s="1" t="s">
        <v>150</v>
      </c>
      <c r="D41" s="1" t="s">
        <v>151</v>
      </c>
      <c r="E41" s="3" t="s">
        <v>152</v>
      </c>
      <c r="F41" s="1" t="s">
        <v>149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K41*2698.59</f>
        <v>0</v>
      </c>
    </row>
    <row r="42" spans="1:12">
      <c r="A42" s="1"/>
      <c r="B42" s="1">
        <v>827239</v>
      </c>
      <c r="C42" s="1" t="s">
        <v>153</v>
      </c>
      <c r="D42" s="1" t="s">
        <v>154</v>
      </c>
      <c r="E42" s="3" t="s">
        <v>155</v>
      </c>
      <c r="F42" s="1" t="s">
        <v>156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K42*3370.59</f>
        <v>0</v>
      </c>
    </row>
    <row r="43" spans="1:12">
      <c r="A43" s="1"/>
      <c r="B43" s="1">
        <v>827240</v>
      </c>
      <c r="C43" s="1" t="s">
        <v>157</v>
      </c>
      <c r="D43" s="1" t="s">
        <v>158</v>
      </c>
      <c r="E43" s="3" t="s">
        <v>159</v>
      </c>
      <c r="F43" s="1" t="s">
        <v>156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K43*3370.59</f>
        <v>0</v>
      </c>
    </row>
    <row r="44" spans="1:12">
      <c r="A44" s="1"/>
      <c r="B44" s="1">
        <v>827241</v>
      </c>
      <c r="C44" s="1" t="s">
        <v>160</v>
      </c>
      <c r="D44" s="1" t="s">
        <v>161</v>
      </c>
      <c r="E44" s="3" t="s">
        <v>162</v>
      </c>
      <c r="F44" s="1" t="s">
        <v>156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K44*3370.59</f>
        <v>0</v>
      </c>
    </row>
    <row r="45" spans="1:12">
      <c r="A45" s="1"/>
      <c r="B45" s="1">
        <v>827242</v>
      </c>
      <c r="C45" s="1" t="s">
        <v>163</v>
      </c>
      <c r="D45" s="1" t="s">
        <v>164</v>
      </c>
      <c r="E45" s="3" t="s">
        <v>165</v>
      </c>
      <c r="F45" s="1" t="s">
        <v>166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K45*3745.10</f>
        <v>0</v>
      </c>
    </row>
    <row r="46" spans="1:12">
      <c r="A46" s="1"/>
      <c r="B46" s="1">
        <v>827243</v>
      </c>
      <c r="C46" s="1" t="s">
        <v>167</v>
      </c>
      <c r="D46" s="1" t="s">
        <v>168</v>
      </c>
      <c r="E46" s="3" t="s">
        <v>169</v>
      </c>
      <c r="F46" s="1" t="s">
        <v>170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K46*3550.70</f>
        <v>0</v>
      </c>
    </row>
    <row r="47" spans="1:12">
      <c r="A47" s="1"/>
      <c r="B47" s="1">
        <v>827244</v>
      </c>
      <c r="C47" s="1" t="s">
        <v>171</v>
      </c>
      <c r="D47" s="1" t="s">
        <v>172</v>
      </c>
      <c r="E47" s="3" t="s">
        <v>173</v>
      </c>
      <c r="F47" s="1" t="s">
        <v>170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K47*3550.70</f>
        <v>0</v>
      </c>
    </row>
    <row r="48" spans="1:12">
      <c r="A48" s="1"/>
      <c r="B48" s="1">
        <v>827245</v>
      </c>
      <c r="C48" s="1" t="s">
        <v>174</v>
      </c>
      <c r="D48" s="1" t="s">
        <v>175</v>
      </c>
      <c r="E48" s="3" t="s">
        <v>176</v>
      </c>
      <c r="F48" s="1" t="s">
        <v>170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K48*3550.70</f>
        <v>0</v>
      </c>
    </row>
    <row r="49" spans="1:12">
      <c r="A49" s="1"/>
      <c r="B49" s="1">
        <v>827246</v>
      </c>
      <c r="C49" s="1" t="s">
        <v>177</v>
      </c>
      <c r="D49" s="1" t="s">
        <v>178</v>
      </c>
      <c r="E49" s="3" t="s">
        <v>179</v>
      </c>
      <c r="F49" s="1" t="s">
        <v>180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K49*3667.24</f>
        <v>0</v>
      </c>
    </row>
    <row r="50" spans="1:12">
      <c r="A50" s="1"/>
      <c r="B50" s="1">
        <v>827247</v>
      </c>
      <c r="C50" s="1" t="s">
        <v>181</v>
      </c>
      <c r="D50" s="1" t="s">
        <v>182</v>
      </c>
      <c r="E50" s="3" t="s">
        <v>183</v>
      </c>
      <c r="F50" s="1" t="s">
        <v>184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K50*3349.40</f>
        <v>0</v>
      </c>
    </row>
    <row r="51" spans="1:12">
      <c r="A51" s="1"/>
      <c r="B51" s="1">
        <v>827251</v>
      </c>
      <c r="C51" s="1" t="s">
        <v>185</v>
      </c>
      <c r="D51" s="1" t="s">
        <v>186</v>
      </c>
      <c r="E51" s="3" t="s">
        <v>187</v>
      </c>
      <c r="F51" s="1" t="s">
        <v>188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K51*1843.46</f>
        <v>0</v>
      </c>
    </row>
    <row r="52" spans="1:12">
      <c r="A52" s="1"/>
      <c r="B52" s="1">
        <v>827252</v>
      </c>
      <c r="C52" s="1" t="s">
        <v>189</v>
      </c>
      <c r="D52" s="1" t="s">
        <v>190</v>
      </c>
      <c r="E52" s="3" t="s">
        <v>191</v>
      </c>
      <c r="F52" s="1" t="s">
        <v>188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K52*1843.46</f>
        <v>0</v>
      </c>
    </row>
    <row r="53" spans="1:12">
      <c r="A53" s="1"/>
      <c r="B53" s="1">
        <v>827253</v>
      </c>
      <c r="C53" s="1" t="s">
        <v>192</v>
      </c>
      <c r="D53" s="1" t="s">
        <v>193</v>
      </c>
      <c r="E53" s="3" t="s">
        <v>194</v>
      </c>
      <c r="F53" s="1" t="s">
        <v>195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K53*1793.51</f>
        <v>0</v>
      </c>
    </row>
    <row r="54" spans="1:12">
      <c r="A54" s="1"/>
      <c r="B54" s="1">
        <v>827254</v>
      </c>
      <c r="C54" s="1" t="s">
        <v>196</v>
      </c>
      <c r="D54" s="1" t="s">
        <v>197</v>
      </c>
      <c r="E54" s="3" t="s">
        <v>198</v>
      </c>
      <c r="F54" s="1" t="s">
        <v>195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K54*1793.51</f>
        <v>0</v>
      </c>
    </row>
    <row r="55" spans="1:12">
      <c r="A55" s="1"/>
      <c r="B55" s="1">
        <v>827255</v>
      </c>
      <c r="C55" s="1" t="s">
        <v>199</v>
      </c>
      <c r="D55" s="1" t="s">
        <v>200</v>
      </c>
      <c r="E55" s="3" t="s">
        <v>201</v>
      </c>
      <c r="F55" s="1" t="s">
        <v>202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K55*2217.30</f>
        <v>0</v>
      </c>
    </row>
    <row r="56" spans="1:12">
      <c r="A56" s="1"/>
      <c r="B56" s="1">
        <v>827256</v>
      </c>
      <c r="C56" s="1" t="s">
        <v>203</v>
      </c>
      <c r="D56" s="1" t="s">
        <v>204</v>
      </c>
      <c r="E56" s="3" t="s">
        <v>205</v>
      </c>
      <c r="F56" s="1" t="s">
        <v>202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K56*2217.30</f>
        <v>0</v>
      </c>
    </row>
    <row r="57" spans="1:12">
      <c r="A57" s="1"/>
      <c r="B57" s="1">
        <v>827257</v>
      </c>
      <c r="C57" s="1" t="s">
        <v>206</v>
      </c>
      <c r="D57" s="1" t="s">
        <v>207</v>
      </c>
      <c r="E57" s="3" t="s">
        <v>208</v>
      </c>
      <c r="F57" s="1" t="s">
        <v>202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K57*2217.30</f>
        <v>0</v>
      </c>
    </row>
    <row r="58" spans="1:12">
      <c r="A58" s="1"/>
      <c r="B58" s="1">
        <v>827258</v>
      </c>
      <c r="C58" s="1" t="s">
        <v>209</v>
      </c>
      <c r="D58" s="1" t="s">
        <v>210</v>
      </c>
      <c r="E58" s="3" t="s">
        <v>211</v>
      </c>
      <c r="F58" s="1" t="s">
        <v>202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K58*2217.30</f>
        <v>0</v>
      </c>
    </row>
    <row r="59" spans="1:12">
      <c r="A59" s="1"/>
      <c r="B59" s="1">
        <v>827259</v>
      </c>
      <c r="C59" s="1" t="s">
        <v>212</v>
      </c>
      <c r="D59" s="1" t="s">
        <v>213</v>
      </c>
      <c r="E59" s="3" t="s">
        <v>214</v>
      </c>
      <c r="F59" s="1" t="s">
        <v>202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K59*2217.30</f>
        <v>0</v>
      </c>
    </row>
    <row r="60" spans="1:12">
      <c r="A60" s="1"/>
      <c r="B60" s="1">
        <v>827260</v>
      </c>
      <c r="C60" s="1" t="s">
        <v>215</v>
      </c>
      <c r="D60" s="1" t="s">
        <v>216</v>
      </c>
      <c r="E60" s="3" t="s">
        <v>217</v>
      </c>
      <c r="F60" s="1" t="s">
        <v>202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K60*2217.30</f>
        <v>0</v>
      </c>
    </row>
    <row r="61" spans="1:12">
      <c r="A61" s="1"/>
      <c r="B61" s="1">
        <v>827261</v>
      </c>
      <c r="C61" s="1" t="s">
        <v>218</v>
      </c>
      <c r="D61" s="1" t="s">
        <v>219</v>
      </c>
      <c r="E61" s="3" t="s">
        <v>220</v>
      </c>
      <c r="F61" s="1" t="s">
        <v>202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K61*2217.30</f>
        <v>0</v>
      </c>
    </row>
    <row r="62" spans="1:12">
      <c r="A62" s="1"/>
      <c r="B62" s="1">
        <v>827262</v>
      </c>
      <c r="C62" s="1" t="s">
        <v>221</v>
      </c>
      <c r="D62" s="1" t="s">
        <v>222</v>
      </c>
      <c r="E62" s="3" t="s">
        <v>223</v>
      </c>
      <c r="F62" s="1" t="s">
        <v>202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K62*2217.30</f>
        <v>0</v>
      </c>
    </row>
    <row r="63" spans="1:12">
      <c r="A63" s="1"/>
      <c r="B63" s="1">
        <v>827263</v>
      </c>
      <c r="C63" s="1" t="s">
        <v>224</v>
      </c>
      <c r="D63" s="1" t="s">
        <v>225</v>
      </c>
      <c r="E63" s="3" t="s">
        <v>226</v>
      </c>
      <c r="F63" s="1" t="s">
        <v>227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K63*1548.32</f>
        <v>0</v>
      </c>
    </row>
    <row r="64" spans="1:12">
      <c r="A64" s="1"/>
      <c r="B64" s="1">
        <v>827264</v>
      </c>
      <c r="C64" s="1" t="s">
        <v>228</v>
      </c>
      <c r="D64" s="1" t="s">
        <v>229</v>
      </c>
      <c r="E64" s="3" t="s">
        <v>230</v>
      </c>
      <c r="F64" s="1" t="s">
        <v>231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K64*1508.97</f>
        <v>0</v>
      </c>
    </row>
    <row r="65" spans="1:12">
      <c r="A65" s="1"/>
      <c r="B65" s="1">
        <v>827265</v>
      </c>
      <c r="C65" s="1" t="s">
        <v>232</v>
      </c>
      <c r="D65" s="1" t="s">
        <v>233</v>
      </c>
      <c r="E65" s="3" t="s">
        <v>234</v>
      </c>
      <c r="F65" s="1" t="s">
        <v>235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K65*5966.26</f>
        <v>0</v>
      </c>
    </row>
    <row r="66" spans="1:12">
      <c r="A66" s="1"/>
      <c r="B66" s="1">
        <v>827266</v>
      </c>
      <c r="C66" s="1" t="s">
        <v>236</v>
      </c>
      <c r="D66" s="1" t="s">
        <v>237</v>
      </c>
      <c r="E66" s="3" t="s">
        <v>238</v>
      </c>
      <c r="F66" s="1" t="s">
        <v>239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K66*6648.86</f>
        <v>0</v>
      </c>
    </row>
    <row r="67" spans="1:12">
      <c r="A67" s="1"/>
      <c r="B67" s="1">
        <v>827267</v>
      </c>
      <c r="C67" s="1" t="s">
        <v>240</v>
      </c>
      <c r="D67" s="1" t="s">
        <v>241</v>
      </c>
      <c r="E67" s="3" t="s">
        <v>242</v>
      </c>
      <c r="F67" s="1" t="s">
        <v>239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K67*6648.86</f>
        <v>0</v>
      </c>
    </row>
    <row r="68" spans="1:12">
      <c r="A68" s="1"/>
      <c r="B68" s="1">
        <v>827268</v>
      </c>
      <c r="C68" s="1" t="s">
        <v>243</v>
      </c>
      <c r="D68" s="1" t="s">
        <v>244</v>
      </c>
      <c r="E68" s="3" t="s">
        <v>245</v>
      </c>
      <c r="F68" s="1" t="s">
        <v>239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K68*6648.86</f>
        <v>0</v>
      </c>
    </row>
    <row r="69" spans="1:12">
      <c r="A69" s="1"/>
      <c r="B69" s="1">
        <v>827269</v>
      </c>
      <c r="C69" s="1" t="s">
        <v>246</v>
      </c>
      <c r="D69" s="1" t="s">
        <v>247</v>
      </c>
      <c r="E69" s="3" t="s">
        <v>248</v>
      </c>
      <c r="F69" s="1" t="s">
        <v>239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K69*6648.86</f>
        <v>0</v>
      </c>
    </row>
    <row r="70" spans="1:12">
      <c r="A70" s="1"/>
      <c r="B70" s="1">
        <v>827272</v>
      </c>
      <c r="C70" s="1" t="s">
        <v>249</v>
      </c>
      <c r="D70" s="1" t="s">
        <v>250</v>
      </c>
      <c r="E70" s="3" t="s">
        <v>251</v>
      </c>
      <c r="F70" s="1" t="s">
        <v>30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K70*0.00</f>
        <v>0</v>
      </c>
    </row>
    <row r="71" spans="1:12">
      <c r="A71" s="1"/>
      <c r="B71" s="1">
        <v>827276</v>
      </c>
      <c r="C71" s="1" t="s">
        <v>252</v>
      </c>
      <c r="D71" s="1" t="s">
        <v>253</v>
      </c>
      <c r="E71" s="3" t="s">
        <v>254</v>
      </c>
      <c r="F71" s="1" t="s">
        <v>255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K71*2600.21</f>
        <v>0</v>
      </c>
    </row>
    <row r="72" spans="1:12">
      <c r="A72" s="1"/>
      <c r="B72" s="1">
        <v>827277</v>
      </c>
      <c r="C72" s="1" t="s">
        <v>256</v>
      </c>
      <c r="D72" s="1" t="s">
        <v>257</v>
      </c>
      <c r="E72" s="3" t="s">
        <v>258</v>
      </c>
      <c r="F72" s="1" t="s">
        <v>259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K72*2633.51</f>
        <v>0</v>
      </c>
    </row>
    <row r="73" spans="1:12">
      <c r="A73" s="1"/>
      <c r="B73" s="1">
        <v>827278</v>
      </c>
      <c r="C73" s="1" t="s">
        <v>260</v>
      </c>
      <c r="D73" s="1" t="s">
        <v>261</v>
      </c>
      <c r="E73" s="3" t="s">
        <v>262</v>
      </c>
      <c r="F73" s="1" t="s">
        <v>263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K73*4483.02</f>
        <v>0</v>
      </c>
    </row>
    <row r="74" spans="1:12">
      <c r="A74" s="1"/>
      <c r="B74" s="1">
        <v>827279</v>
      </c>
      <c r="C74" s="1" t="s">
        <v>264</v>
      </c>
      <c r="D74" s="1" t="s">
        <v>265</v>
      </c>
      <c r="E74" s="3" t="s">
        <v>266</v>
      </c>
      <c r="F74" s="1" t="s">
        <v>30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K74*0.00</f>
        <v>0</v>
      </c>
    </row>
    <row r="75" spans="1:12">
      <c r="A75" s="1"/>
      <c r="B75" s="1">
        <v>827280</v>
      </c>
      <c r="C75" s="1" t="s">
        <v>267</v>
      </c>
      <c r="D75" s="1" t="s">
        <v>268</v>
      </c>
      <c r="E75" s="3" t="s">
        <v>269</v>
      </c>
      <c r="F75" s="1" t="s">
        <v>270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K75*4514.81</f>
        <v>0</v>
      </c>
    </row>
    <row r="76" spans="1:12">
      <c r="A76" s="1"/>
      <c r="B76" s="1">
        <v>827281</v>
      </c>
      <c r="C76" s="1" t="s">
        <v>271</v>
      </c>
      <c r="D76" s="1" t="s">
        <v>272</v>
      </c>
      <c r="E76" s="3" t="s">
        <v>273</v>
      </c>
      <c r="F76" s="1" t="s">
        <v>30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K76*0.00</f>
        <v>0</v>
      </c>
    </row>
    <row r="77" spans="1:12">
      <c r="A77" s="1"/>
      <c r="B77" s="1">
        <v>827282</v>
      </c>
      <c r="C77" s="1" t="s">
        <v>274</v>
      </c>
      <c r="D77" s="1" t="s">
        <v>275</v>
      </c>
      <c r="E77" s="3" t="s">
        <v>276</v>
      </c>
      <c r="F77" s="1" t="s">
        <v>277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K77*3708.10</f>
        <v>0</v>
      </c>
    </row>
    <row r="78" spans="1:12">
      <c r="A78" s="1"/>
      <c r="B78" s="1">
        <v>827285</v>
      </c>
      <c r="C78" s="1" t="s">
        <v>278</v>
      </c>
      <c r="D78" s="1" t="s">
        <v>279</v>
      </c>
      <c r="E78" s="3" t="s">
        <v>280</v>
      </c>
      <c r="F78" s="1" t="s">
        <v>281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K78*5849.72</f>
        <v>0</v>
      </c>
    </row>
    <row r="79" spans="1:12">
      <c r="A79" s="1"/>
      <c r="B79" s="1">
        <v>827289</v>
      </c>
      <c r="C79" s="1" t="s">
        <v>282</v>
      </c>
      <c r="D79" s="1" t="s">
        <v>283</v>
      </c>
      <c r="E79" s="3" t="s">
        <v>284</v>
      </c>
      <c r="F79" s="1" t="s">
        <v>285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K79*1813.19</f>
        <v>0</v>
      </c>
    </row>
    <row r="80" spans="1:12">
      <c r="A80" s="1"/>
      <c r="B80" s="1">
        <v>827290</v>
      </c>
      <c r="C80" s="1" t="s">
        <v>286</v>
      </c>
      <c r="D80" s="1" t="s">
        <v>287</v>
      </c>
      <c r="E80" s="3" t="s">
        <v>288</v>
      </c>
      <c r="F80" s="1" t="s">
        <v>289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K80*1999.35</f>
        <v>0</v>
      </c>
    </row>
    <row r="81" spans="1:12">
      <c r="A81" s="1"/>
      <c r="B81" s="1">
        <v>827291</v>
      </c>
      <c r="C81" s="1" t="s">
        <v>290</v>
      </c>
      <c r="D81" s="1" t="s">
        <v>291</v>
      </c>
      <c r="E81" s="3" t="s">
        <v>292</v>
      </c>
      <c r="F81" s="1" t="s">
        <v>293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K81*2016.00</f>
        <v>0</v>
      </c>
    </row>
    <row r="82" spans="1:12">
      <c r="A82" s="1"/>
      <c r="B82" s="1">
        <v>827295</v>
      </c>
      <c r="C82" s="1" t="s">
        <v>294</v>
      </c>
      <c r="D82" s="1" t="s">
        <v>295</v>
      </c>
      <c r="E82" s="3" t="s">
        <v>296</v>
      </c>
      <c r="F82" s="1" t="s">
        <v>297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K82*1708.76</f>
        <v>0</v>
      </c>
    </row>
    <row r="83" spans="1:12">
      <c r="A83" s="1"/>
      <c r="B83" s="1">
        <v>827296</v>
      </c>
      <c r="C83" s="1" t="s">
        <v>298</v>
      </c>
      <c r="D83" s="1" t="s">
        <v>299</v>
      </c>
      <c r="E83" s="3" t="s">
        <v>300</v>
      </c>
      <c r="F83" s="1" t="s">
        <v>297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K83*1708.76</f>
        <v>0</v>
      </c>
    </row>
    <row r="84" spans="1:12">
      <c r="A84" s="1"/>
      <c r="B84" s="1">
        <v>827301</v>
      </c>
      <c r="C84" s="1" t="s">
        <v>301</v>
      </c>
      <c r="D84" s="1" t="s">
        <v>302</v>
      </c>
      <c r="E84" s="3" t="s">
        <v>303</v>
      </c>
      <c r="F84" s="1" t="s">
        <v>304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K84*2510.92</f>
        <v>0</v>
      </c>
    </row>
    <row r="85" spans="1:12">
      <c r="A85" s="1"/>
      <c r="B85" s="1">
        <v>827302</v>
      </c>
      <c r="C85" s="1" t="s">
        <v>305</v>
      </c>
      <c r="D85" s="1" t="s">
        <v>306</v>
      </c>
      <c r="E85" s="3" t="s">
        <v>307</v>
      </c>
      <c r="F85" s="1" t="s">
        <v>304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K85*2510.92</f>
        <v>0</v>
      </c>
    </row>
    <row r="86" spans="1:12">
      <c r="A86" s="1"/>
      <c r="B86" s="1">
        <v>827303</v>
      </c>
      <c r="C86" s="1" t="s">
        <v>308</v>
      </c>
      <c r="D86" s="1" t="s">
        <v>309</v>
      </c>
      <c r="E86" s="3" t="s">
        <v>310</v>
      </c>
      <c r="F86" s="1" t="s">
        <v>311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K86*2503.35</f>
        <v>0</v>
      </c>
    </row>
    <row r="87" spans="1:12">
      <c r="A87" s="1"/>
      <c r="B87" s="1">
        <v>827304</v>
      </c>
      <c r="C87" s="1" t="s">
        <v>312</v>
      </c>
      <c r="D87" s="1" t="s">
        <v>313</v>
      </c>
      <c r="E87" s="3" t="s">
        <v>314</v>
      </c>
      <c r="F87" s="1" t="s">
        <v>311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K87*2503.35</f>
        <v>0</v>
      </c>
    </row>
    <row r="88" spans="1:12">
      <c r="A88" s="1"/>
      <c r="B88" s="1">
        <v>827305</v>
      </c>
      <c r="C88" s="1" t="s">
        <v>315</v>
      </c>
      <c r="D88" s="1" t="s">
        <v>316</v>
      </c>
      <c r="E88" s="3" t="s">
        <v>317</v>
      </c>
      <c r="F88" s="1" t="s">
        <v>318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K88*2477.62</f>
        <v>0</v>
      </c>
    </row>
    <row r="89" spans="1:12">
      <c r="A89" s="1"/>
      <c r="B89" s="1">
        <v>827306</v>
      </c>
      <c r="C89" s="1" t="s">
        <v>319</v>
      </c>
      <c r="D89" s="1" t="s">
        <v>320</v>
      </c>
      <c r="E89" s="3" t="s">
        <v>321</v>
      </c>
      <c r="F89" s="1" t="s">
        <v>318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K89*2477.62</f>
        <v>0</v>
      </c>
    </row>
    <row r="90" spans="1:12">
      <c r="A90" s="1"/>
      <c r="B90" s="1">
        <v>827307</v>
      </c>
      <c r="C90" s="1" t="s">
        <v>322</v>
      </c>
      <c r="D90" s="1" t="s">
        <v>323</v>
      </c>
      <c r="E90" s="3" t="s">
        <v>324</v>
      </c>
      <c r="F90" s="1" t="s">
        <v>325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K90*2539.67</f>
        <v>0</v>
      </c>
    </row>
    <row r="91" spans="1:12">
      <c r="A91" s="1"/>
      <c r="B91" s="1">
        <v>827308</v>
      </c>
      <c r="C91" s="1" t="s">
        <v>326</v>
      </c>
      <c r="D91" s="1" t="s">
        <v>327</v>
      </c>
      <c r="E91" s="3" t="s">
        <v>328</v>
      </c>
      <c r="F91" s="1" t="s">
        <v>325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K91*2539.67</f>
        <v>0</v>
      </c>
    </row>
    <row r="92" spans="1:12">
      <c r="A92" s="1"/>
      <c r="B92" s="1">
        <v>827313</v>
      </c>
      <c r="C92" s="1" t="s">
        <v>329</v>
      </c>
      <c r="D92" s="1" t="s">
        <v>330</v>
      </c>
      <c r="E92" s="3" t="s">
        <v>331</v>
      </c>
      <c r="F92" s="1" t="s">
        <v>332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K92*2695.56</f>
        <v>0</v>
      </c>
    </row>
    <row r="93" spans="1:12">
      <c r="A93" s="1"/>
      <c r="B93" s="1">
        <v>827321</v>
      </c>
      <c r="C93" s="1" t="s">
        <v>333</v>
      </c>
      <c r="D93" s="1" t="s">
        <v>334</v>
      </c>
      <c r="E93" s="3" t="s">
        <v>335</v>
      </c>
      <c r="F93" s="1" t="s">
        <v>30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K93*0.00</f>
        <v>0</v>
      </c>
    </row>
    <row r="94" spans="1:12">
      <c r="A94" s="1"/>
      <c r="B94" s="1">
        <v>827326</v>
      </c>
      <c r="C94" s="1" t="s">
        <v>336</v>
      </c>
      <c r="D94" s="1" t="s">
        <v>337</v>
      </c>
      <c r="E94" s="3" t="s">
        <v>338</v>
      </c>
      <c r="F94" s="1" t="s">
        <v>339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K94*2816.65</f>
        <v>0</v>
      </c>
    </row>
    <row r="95" spans="1:12">
      <c r="A95" s="1"/>
      <c r="B95" s="1">
        <v>827327</v>
      </c>
      <c r="C95" s="1" t="s">
        <v>340</v>
      </c>
      <c r="D95" s="1" t="s">
        <v>341</v>
      </c>
      <c r="E95" s="3" t="s">
        <v>342</v>
      </c>
      <c r="F95" s="1" t="s">
        <v>343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K95*2809.08</f>
        <v>0</v>
      </c>
    </row>
    <row r="96" spans="1:12">
      <c r="A96" s="1"/>
      <c r="B96" s="1">
        <v>827331</v>
      </c>
      <c r="C96" s="1" t="s">
        <v>344</v>
      </c>
      <c r="D96" s="1" t="s">
        <v>345</v>
      </c>
      <c r="E96" s="3" t="s">
        <v>346</v>
      </c>
      <c r="F96" s="1" t="s">
        <v>347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K96*1315.24</f>
        <v>0</v>
      </c>
    </row>
    <row r="97" spans="1:12">
      <c r="A97" s="1"/>
      <c r="B97" s="1">
        <v>827334</v>
      </c>
      <c r="C97" s="1" t="s">
        <v>348</v>
      </c>
      <c r="D97" s="1" t="s">
        <v>349</v>
      </c>
      <c r="E97" s="3" t="s">
        <v>350</v>
      </c>
      <c r="F97" s="1" t="s">
        <v>351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K97*3300.97</f>
        <v>0</v>
      </c>
    </row>
    <row r="98" spans="1:12">
      <c r="A98" s="1"/>
      <c r="B98" s="1">
        <v>827335</v>
      </c>
      <c r="C98" s="1" t="s">
        <v>352</v>
      </c>
      <c r="D98" s="1" t="s">
        <v>353</v>
      </c>
      <c r="E98" s="3" t="s">
        <v>354</v>
      </c>
      <c r="F98" s="1" t="s">
        <v>355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K98*3276.75</f>
        <v>0</v>
      </c>
    </row>
    <row r="99" spans="1:12">
      <c r="A99" s="1"/>
      <c r="B99" s="1">
        <v>827337</v>
      </c>
      <c r="C99" s="1" t="s">
        <v>356</v>
      </c>
      <c r="D99" s="1" t="s">
        <v>357</v>
      </c>
      <c r="E99" s="3" t="s">
        <v>358</v>
      </c>
      <c r="F99" s="1" t="s">
        <v>359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K99*1050.38</f>
        <v>0</v>
      </c>
    </row>
    <row r="100" spans="1:12">
      <c r="A100" s="1"/>
      <c r="B100" s="1">
        <v>827339</v>
      </c>
      <c r="C100" s="1" t="s">
        <v>360</v>
      </c>
      <c r="D100" s="1" t="s">
        <v>361</v>
      </c>
      <c r="E100" s="3" t="s">
        <v>362</v>
      </c>
      <c r="F100" s="1" t="s">
        <v>363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K100*1221.40</f>
        <v>0</v>
      </c>
    </row>
    <row r="101" spans="1:12">
      <c r="A101" s="1"/>
      <c r="B101" s="1">
        <v>827341</v>
      </c>
      <c r="C101" s="1" t="s">
        <v>364</v>
      </c>
      <c r="D101" s="1" t="s">
        <v>365</v>
      </c>
      <c r="E101" s="3" t="s">
        <v>366</v>
      </c>
      <c r="F101" s="1" t="s">
        <v>367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K101*1748.11</f>
        <v>0</v>
      </c>
    </row>
    <row r="102" spans="1:12">
      <c r="A102" s="1"/>
      <c r="B102" s="1">
        <v>827342</v>
      </c>
      <c r="C102" s="1" t="s">
        <v>368</v>
      </c>
      <c r="D102" s="1" t="s">
        <v>369</v>
      </c>
      <c r="E102" s="3" t="s">
        <v>370</v>
      </c>
      <c r="F102" s="1" t="s">
        <v>371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K102*641.73</f>
        <v>0</v>
      </c>
    </row>
    <row r="103" spans="1:12">
      <c r="A103" s="1"/>
      <c r="B103" s="1">
        <v>827343</v>
      </c>
      <c r="C103" s="1" t="s">
        <v>372</v>
      </c>
      <c r="D103" s="1" t="s">
        <v>373</v>
      </c>
      <c r="E103" s="3" t="s">
        <v>374</v>
      </c>
      <c r="F103" s="1" t="s">
        <v>375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K103*3008.86</f>
        <v>0</v>
      </c>
    </row>
    <row r="104" spans="1:12">
      <c r="A104" s="1"/>
      <c r="B104" s="1">
        <v>831548</v>
      </c>
      <c r="C104" s="1" t="s">
        <v>376</v>
      </c>
      <c r="D104" s="1" t="s">
        <v>377</v>
      </c>
      <c r="E104" s="3" t="s">
        <v>378</v>
      </c>
      <c r="F104" s="1" t="s">
        <v>30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K104*0.00</f>
        <v>0</v>
      </c>
    </row>
    <row r="105" spans="1:12">
      <c r="A105" s="1"/>
      <c r="B105" s="1">
        <v>858651</v>
      </c>
      <c r="C105" s="1" t="s">
        <v>379</v>
      </c>
      <c r="D105" s="1" t="s">
        <v>380</v>
      </c>
      <c r="E105" s="3" t="s">
        <v>381</v>
      </c>
      <c r="F105" s="1" t="s">
        <v>382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K105*2005.40</f>
        <v>0</v>
      </c>
    </row>
    <row r="106" spans="1:12">
      <c r="A106" s="1"/>
      <c r="B106" s="1">
        <v>868614</v>
      </c>
      <c r="C106" s="1" t="s">
        <v>383</v>
      </c>
      <c r="D106" s="1" t="s">
        <v>384</v>
      </c>
      <c r="E106" s="3" t="s">
        <v>385</v>
      </c>
      <c r="F106" s="1" t="s">
        <v>386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K106*2553.29</f>
        <v>0</v>
      </c>
    </row>
    <row r="107" spans="1:12">
      <c r="A107" s="1"/>
      <c r="B107" s="1">
        <v>868615</v>
      </c>
      <c r="C107" s="1" t="s">
        <v>387</v>
      </c>
      <c r="D107" s="1" t="s">
        <v>388</v>
      </c>
      <c r="E107" s="3" t="s">
        <v>389</v>
      </c>
      <c r="F107" s="1" t="s">
        <v>390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K107*5077.83</f>
        <v>0</v>
      </c>
    </row>
    <row r="108" spans="1:12">
      <c r="A108" s="1"/>
      <c r="B108" s="1">
        <v>878035</v>
      </c>
      <c r="C108" s="1" t="s">
        <v>391</v>
      </c>
      <c r="D108" s="1" t="s">
        <v>392</v>
      </c>
      <c r="E108" s="3" t="s">
        <v>393</v>
      </c>
      <c r="F108" s="1" t="s">
        <v>394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K108*4652.54</f>
        <v>0</v>
      </c>
    </row>
    <row r="109" spans="1:12">
      <c r="A109" s="1"/>
      <c r="B109" s="1">
        <v>878036</v>
      </c>
      <c r="C109" s="1" t="s">
        <v>395</v>
      </c>
      <c r="D109" s="1" t="s">
        <v>396</v>
      </c>
      <c r="E109" s="3" t="s">
        <v>397</v>
      </c>
      <c r="F109" s="1" t="s">
        <v>398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K109*5036.98</f>
        <v>0</v>
      </c>
    </row>
    <row r="110" spans="1:12">
      <c r="A110" s="1"/>
      <c r="B110" s="1">
        <v>878037</v>
      </c>
      <c r="C110" s="1" t="s">
        <v>399</v>
      </c>
      <c r="D110" s="1" t="s">
        <v>400</v>
      </c>
      <c r="E110" s="3" t="s">
        <v>401</v>
      </c>
      <c r="F110" s="1" t="s">
        <v>402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K110*3163.24</f>
        <v>0</v>
      </c>
    </row>
    <row r="111" spans="1:12">
      <c r="A111" s="1"/>
      <c r="B111" s="1">
        <v>878038</v>
      </c>
      <c r="C111" s="1" t="s">
        <v>403</v>
      </c>
      <c r="D111" s="1" t="s">
        <v>404</v>
      </c>
      <c r="E111" s="3" t="s">
        <v>405</v>
      </c>
      <c r="F111" s="1" t="s">
        <v>406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K111*3373.45</f>
        <v>0</v>
      </c>
    </row>
    <row r="112" spans="1:12">
      <c r="A112" s="1"/>
      <c r="B112" s="1">
        <v>878039</v>
      </c>
      <c r="C112" s="1" t="s">
        <v>407</v>
      </c>
      <c r="D112" s="1" t="s">
        <v>408</v>
      </c>
      <c r="E112" s="3" t="s">
        <v>409</v>
      </c>
      <c r="F112" s="1" t="s">
        <v>406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K112*3373.45</f>
        <v>0</v>
      </c>
    </row>
    <row r="113" spans="1:12">
      <c r="A113" s="1"/>
      <c r="B113" s="1">
        <v>883318</v>
      </c>
      <c r="C113" s="1" t="s">
        <v>410</v>
      </c>
      <c r="D113" s="1" t="s">
        <v>411</v>
      </c>
      <c r="E113" s="3" t="s">
        <v>412</v>
      </c>
      <c r="F113" s="1" t="s">
        <v>413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K113*3985.08</f>
        <v>0</v>
      </c>
    </row>
    <row r="114" spans="1:12">
      <c r="A114" s="1"/>
      <c r="B114" s="1">
        <v>883319</v>
      </c>
      <c r="C114" s="1" t="s">
        <v>414</v>
      </c>
      <c r="D114" s="1" t="s">
        <v>415</v>
      </c>
      <c r="E114" s="3" t="s">
        <v>416</v>
      </c>
      <c r="F114" s="1" t="s">
        <v>417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K114*4265.08</f>
        <v>0</v>
      </c>
    </row>
    <row r="115" spans="1:12">
      <c r="A115" s="1"/>
      <c r="B115" s="1">
        <v>883321</v>
      </c>
      <c r="C115" s="1" t="s">
        <v>418</v>
      </c>
      <c r="D115" s="1" t="s">
        <v>419</v>
      </c>
      <c r="E115" s="3" t="s">
        <v>420</v>
      </c>
      <c r="F115" s="1" t="s">
        <v>421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K115*3455.35</f>
        <v>0</v>
      </c>
    </row>
    <row r="116" spans="1:12">
      <c r="A116" s="1"/>
      <c r="B116" s="1">
        <v>883322</v>
      </c>
      <c r="C116" s="1" t="s">
        <v>422</v>
      </c>
      <c r="D116" s="1" t="s">
        <v>423</v>
      </c>
      <c r="E116" s="3" t="s">
        <v>420</v>
      </c>
      <c r="F116" s="1" t="s">
        <v>421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K116*3455.35</f>
        <v>0</v>
      </c>
    </row>
    <row r="117" spans="1:12">
      <c r="A117" s="1"/>
      <c r="B117" s="1">
        <v>883356</v>
      </c>
      <c r="C117" s="1" t="s">
        <v>424</v>
      </c>
      <c r="D117" s="1" t="s">
        <v>425</v>
      </c>
      <c r="E117" s="3" t="s">
        <v>426</v>
      </c>
      <c r="F117" s="1" t="s">
        <v>382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K117*2005.40</f>
        <v>0</v>
      </c>
    </row>
    <row r="118" spans="1:12">
      <c r="A118" s="1"/>
      <c r="B118" s="1">
        <v>885197</v>
      </c>
      <c r="C118" s="1" t="s">
        <v>427</v>
      </c>
      <c r="D118" s="1" t="s">
        <v>428</v>
      </c>
      <c r="E118" s="3" t="s">
        <v>429</v>
      </c>
      <c r="F118" s="1" t="s">
        <v>417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K118*4265.08</f>
        <v>0</v>
      </c>
    </row>
    <row r="119" spans="1:12">
      <c r="A119" s="1"/>
      <c r="B119" s="1">
        <v>885200</v>
      </c>
      <c r="C119" s="1" t="s">
        <v>430</v>
      </c>
      <c r="D119" s="1" t="s">
        <v>431</v>
      </c>
      <c r="E119" s="3" t="s">
        <v>432</v>
      </c>
      <c r="F119" s="1" t="s">
        <v>433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K119*5259.45</f>
        <v>0</v>
      </c>
    </row>
    <row r="120" spans="1:12">
      <c r="A120" s="1"/>
      <c r="B120" s="1">
        <v>885201</v>
      </c>
      <c r="C120" s="1" t="s">
        <v>434</v>
      </c>
      <c r="D120" s="1" t="s">
        <v>435</v>
      </c>
      <c r="E120" s="3" t="s">
        <v>436</v>
      </c>
      <c r="F120" s="1" t="s">
        <v>437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K120*5471.35</f>
        <v>0</v>
      </c>
    </row>
    <row r="121" spans="1:12">
      <c r="A121" s="1"/>
      <c r="B121" s="1">
        <v>827876</v>
      </c>
      <c r="C121" s="1" t="s">
        <v>438</v>
      </c>
      <c r="D121" s="1" t="s">
        <v>439</v>
      </c>
      <c r="E121" s="3" t="s">
        <v>440</v>
      </c>
      <c r="F121" s="1" t="s">
        <v>441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K121*3417.51</f>
        <v>0</v>
      </c>
    </row>
    <row r="122" spans="1:12">
      <c r="A122" s="1"/>
      <c r="B122" s="1">
        <v>827877</v>
      </c>
      <c r="C122" s="1" t="s">
        <v>442</v>
      </c>
      <c r="D122" s="1" t="s">
        <v>443</v>
      </c>
      <c r="E122" s="3" t="s">
        <v>444</v>
      </c>
      <c r="F122" s="1" t="s">
        <v>445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K122*3320.65</f>
        <v>0</v>
      </c>
    </row>
    <row r="123" spans="1:12">
      <c r="A123" s="1"/>
      <c r="B123" s="1">
        <v>827878</v>
      </c>
      <c r="C123" s="1" t="s">
        <v>446</v>
      </c>
      <c r="D123" s="1" t="s">
        <v>447</v>
      </c>
      <c r="E123" s="3" t="s">
        <v>448</v>
      </c>
      <c r="F123" s="1" t="s">
        <v>445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K123*3320.65</f>
        <v>0</v>
      </c>
    </row>
    <row r="124" spans="1:12">
      <c r="A124" s="1"/>
      <c r="B124" s="1">
        <v>827879</v>
      </c>
      <c r="C124" s="1" t="s">
        <v>449</v>
      </c>
      <c r="D124" s="1" t="s">
        <v>450</v>
      </c>
      <c r="E124" s="3" t="s">
        <v>451</v>
      </c>
      <c r="F124" s="1" t="s">
        <v>452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K124*3830.70</f>
        <v>0</v>
      </c>
    </row>
    <row r="125" spans="1:12">
      <c r="A125" s="1"/>
      <c r="B125" s="1">
        <v>827880</v>
      </c>
      <c r="C125" s="1" t="s">
        <v>453</v>
      </c>
      <c r="D125" s="1" t="s">
        <v>454</v>
      </c>
      <c r="E125" s="3" t="s">
        <v>455</v>
      </c>
      <c r="F125" s="1" t="s">
        <v>452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K125*3830.70</f>
        <v>0</v>
      </c>
    </row>
    <row r="126" spans="1:12">
      <c r="A126" s="1"/>
      <c r="B126" s="1">
        <v>827881</v>
      </c>
      <c r="C126" s="1" t="s">
        <v>456</v>
      </c>
      <c r="D126" s="1" t="s">
        <v>457</v>
      </c>
      <c r="E126" s="3" t="s">
        <v>458</v>
      </c>
      <c r="F126" s="1" t="s">
        <v>459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K126*5908.75</f>
        <v>0</v>
      </c>
    </row>
    <row r="127" spans="1:12">
      <c r="A127" s="1"/>
      <c r="B127" s="1">
        <v>826017</v>
      </c>
      <c r="C127" s="1" t="s">
        <v>460</v>
      </c>
      <c r="D127" s="1" t="s">
        <v>461</v>
      </c>
      <c r="E127" s="3" t="s">
        <v>462</v>
      </c>
      <c r="F127" s="1" t="s">
        <v>463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K127*2743.27</f>
        <v>0</v>
      </c>
    </row>
    <row r="128" spans="1:12">
      <c r="A128" s="1"/>
      <c r="B128" s="1">
        <v>826018</v>
      </c>
      <c r="C128" s="1" t="s">
        <v>464</v>
      </c>
      <c r="D128" s="1" t="s">
        <v>465</v>
      </c>
      <c r="E128" s="3" t="s">
        <v>466</v>
      </c>
      <c r="F128" s="1" t="s">
        <v>467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K128*2649.38</f>
        <v>0</v>
      </c>
    </row>
    <row r="129" spans="1:12">
      <c r="A129" s="1"/>
      <c r="B129" s="1">
        <v>826019</v>
      </c>
      <c r="C129" s="1" t="s">
        <v>468</v>
      </c>
      <c r="D129" s="1" t="s">
        <v>469</v>
      </c>
      <c r="E129" s="3" t="s">
        <v>466</v>
      </c>
      <c r="F129" s="1" t="s">
        <v>470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K129*2684.21</f>
        <v>0</v>
      </c>
    </row>
    <row r="130" spans="1:12">
      <c r="A130" s="1"/>
      <c r="B130" s="1">
        <v>826020</v>
      </c>
      <c r="C130" s="1" t="s">
        <v>471</v>
      </c>
      <c r="D130" s="1" t="s">
        <v>472</v>
      </c>
      <c r="E130" s="3" t="s">
        <v>466</v>
      </c>
      <c r="F130" s="1" t="s">
        <v>473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K130*3403.02</f>
        <v>0</v>
      </c>
    </row>
    <row r="131" spans="1:12">
      <c r="A131" s="1"/>
      <c r="B131" s="1">
        <v>826021</v>
      </c>
      <c r="C131" s="1" t="s">
        <v>474</v>
      </c>
      <c r="D131" s="1" t="s">
        <v>475</v>
      </c>
      <c r="E131" s="3" t="s">
        <v>462</v>
      </c>
      <c r="F131" s="1" t="s">
        <v>476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K131*2353.18</f>
        <v>0</v>
      </c>
    </row>
    <row r="132" spans="1:12">
      <c r="A132" s="1"/>
      <c r="B132" s="1">
        <v>826022</v>
      </c>
      <c r="C132" s="1" t="s">
        <v>477</v>
      </c>
      <c r="D132" s="1" t="s">
        <v>478</v>
      </c>
      <c r="E132" s="3" t="s">
        <v>466</v>
      </c>
      <c r="F132" s="1" t="s">
        <v>479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K132*3575.36</f>
        <v>0</v>
      </c>
    </row>
    <row r="133" spans="1:12">
      <c r="A133" s="1"/>
      <c r="B133" s="1">
        <v>826023</v>
      </c>
      <c r="C133" s="1" t="s">
        <v>480</v>
      </c>
      <c r="D133" s="1" t="s">
        <v>481</v>
      </c>
      <c r="E133" s="3" t="s">
        <v>462</v>
      </c>
      <c r="F133" s="1" t="s">
        <v>482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K133*2454.36</f>
        <v>0</v>
      </c>
    </row>
    <row r="134" spans="1:12">
      <c r="A134" s="1"/>
      <c r="B134" s="1">
        <v>826024</v>
      </c>
      <c r="C134" s="1" t="s">
        <v>483</v>
      </c>
      <c r="D134" s="1" t="s">
        <v>484</v>
      </c>
      <c r="E134" s="3" t="s">
        <v>466</v>
      </c>
      <c r="F134" s="1" t="s">
        <v>485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K134*2967.95</f>
        <v>0</v>
      </c>
    </row>
    <row r="135" spans="1:12">
      <c r="A135" s="1"/>
      <c r="B135" s="1">
        <v>826025</v>
      </c>
      <c r="C135" s="1" t="s">
        <v>486</v>
      </c>
      <c r="D135" s="1" t="s">
        <v>487</v>
      </c>
      <c r="E135" s="3" t="s">
        <v>462</v>
      </c>
      <c r="F135" s="1" t="s">
        <v>488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K135*2087.43</f>
        <v>0</v>
      </c>
    </row>
    <row r="136" spans="1:12">
      <c r="A136" s="1"/>
      <c r="B136" s="1">
        <v>826026</v>
      </c>
      <c r="C136" s="1" t="s">
        <v>489</v>
      </c>
      <c r="D136" s="1" t="s">
        <v>490</v>
      </c>
      <c r="E136" s="3" t="s">
        <v>466</v>
      </c>
      <c r="F136" s="1" t="s">
        <v>491</v>
      </c>
      <c r="G136" s="1" t="s">
        <v>15</v>
      </c>
      <c r="H136" s="1" t="s">
        <v>15</v>
      </c>
      <c r="I136" s="1" t="s">
        <v>15</v>
      </c>
      <c r="J136" s="1" t="s">
        <v>16</v>
      </c>
      <c r="K136" s="2"/>
      <c r="L136" s="5">
        <f>K136*2697.05</f>
        <v>0</v>
      </c>
    </row>
    <row r="137" spans="1:12">
      <c r="A137" s="1"/>
      <c r="B137" s="1">
        <v>826027</v>
      </c>
      <c r="C137" s="1" t="s">
        <v>492</v>
      </c>
      <c r="D137" s="1" t="s">
        <v>493</v>
      </c>
      <c r="E137" s="3" t="s">
        <v>466</v>
      </c>
      <c r="F137" s="1" t="s">
        <v>494</v>
      </c>
      <c r="G137" s="1" t="s">
        <v>15</v>
      </c>
      <c r="H137" s="1" t="s">
        <v>15</v>
      </c>
      <c r="I137" s="1" t="s">
        <v>15</v>
      </c>
      <c r="J137" s="1" t="s">
        <v>16</v>
      </c>
      <c r="K137" s="2"/>
      <c r="L137" s="5">
        <f>K137*3014.86</f>
        <v>0</v>
      </c>
    </row>
    <row r="138" spans="1:12">
      <c r="A138" s="1"/>
      <c r="B138" s="1">
        <v>826028</v>
      </c>
      <c r="C138" s="1" t="s">
        <v>495</v>
      </c>
      <c r="D138" s="1" t="s">
        <v>496</v>
      </c>
      <c r="E138" s="3" t="s">
        <v>462</v>
      </c>
      <c r="F138" s="1" t="s">
        <v>497</v>
      </c>
      <c r="G138" s="1" t="s">
        <v>15</v>
      </c>
      <c r="H138" s="1" t="s">
        <v>15</v>
      </c>
      <c r="I138" s="1" t="s">
        <v>15</v>
      </c>
      <c r="J138" s="1" t="s">
        <v>16</v>
      </c>
      <c r="K138" s="2"/>
      <c r="L138" s="5">
        <f>K138*2555.48</f>
        <v>0</v>
      </c>
    </row>
    <row r="139" spans="1:12">
      <c r="A139" s="1"/>
      <c r="B139" s="1">
        <v>826029</v>
      </c>
      <c r="C139" s="1" t="s">
        <v>498</v>
      </c>
      <c r="D139" s="1" t="s">
        <v>499</v>
      </c>
      <c r="E139" s="3" t="s">
        <v>500</v>
      </c>
      <c r="F139" s="1" t="s">
        <v>501</v>
      </c>
      <c r="G139" s="1" t="s">
        <v>15</v>
      </c>
      <c r="H139" s="1" t="s">
        <v>15</v>
      </c>
      <c r="I139" s="1" t="s">
        <v>15</v>
      </c>
      <c r="J139" s="1" t="s">
        <v>16</v>
      </c>
      <c r="K139" s="2"/>
      <c r="L139" s="5">
        <f>K139*3075.53</f>
        <v>0</v>
      </c>
    </row>
    <row r="140" spans="1:12">
      <c r="A140" s="1"/>
      <c r="B140" s="1">
        <v>826030</v>
      </c>
      <c r="C140" s="1" t="s">
        <v>502</v>
      </c>
      <c r="D140" s="1" t="s">
        <v>503</v>
      </c>
      <c r="E140" s="3" t="s">
        <v>466</v>
      </c>
      <c r="F140" s="1" t="s">
        <v>504</v>
      </c>
      <c r="G140" s="1" t="s">
        <v>15</v>
      </c>
      <c r="H140" s="1" t="s">
        <v>15</v>
      </c>
      <c r="I140" s="1" t="s">
        <v>15</v>
      </c>
      <c r="J140" s="1" t="s">
        <v>16</v>
      </c>
      <c r="K140" s="2"/>
      <c r="L140" s="5">
        <f>K140*2672.49</f>
        <v>0</v>
      </c>
    </row>
    <row r="141" spans="1:12">
      <c r="A141" s="1"/>
      <c r="B141" s="1">
        <v>826031</v>
      </c>
      <c r="C141" s="1" t="s">
        <v>505</v>
      </c>
      <c r="D141" s="1" t="s">
        <v>506</v>
      </c>
      <c r="E141" s="3" t="s">
        <v>462</v>
      </c>
      <c r="F141" s="1" t="s">
        <v>507</v>
      </c>
      <c r="G141" s="1" t="s">
        <v>15</v>
      </c>
      <c r="H141" s="1" t="s">
        <v>15</v>
      </c>
      <c r="I141" s="1" t="s">
        <v>15</v>
      </c>
      <c r="J141" s="1" t="s">
        <v>16</v>
      </c>
      <c r="K141" s="2"/>
      <c r="L141" s="5">
        <f>K141*2078.76</f>
        <v>0</v>
      </c>
    </row>
    <row r="142" spans="1:12">
      <c r="A142" s="1"/>
      <c r="B142" s="1">
        <v>826032</v>
      </c>
      <c r="C142" s="1" t="s">
        <v>508</v>
      </c>
      <c r="D142" s="1" t="s">
        <v>509</v>
      </c>
      <c r="E142" s="3" t="s">
        <v>466</v>
      </c>
      <c r="F142" s="1" t="s">
        <v>510</v>
      </c>
      <c r="G142" s="1" t="s">
        <v>15</v>
      </c>
      <c r="H142" s="1" t="s">
        <v>15</v>
      </c>
      <c r="I142" s="1" t="s">
        <v>15</v>
      </c>
      <c r="J142" s="1" t="s">
        <v>16</v>
      </c>
      <c r="K142" s="2"/>
      <c r="L142" s="5">
        <f>K142*3217.65</f>
        <v>0</v>
      </c>
    </row>
    <row r="143" spans="1:12">
      <c r="A143" s="1"/>
      <c r="B143" s="1">
        <v>826033</v>
      </c>
      <c r="C143" s="1" t="s">
        <v>511</v>
      </c>
      <c r="D143" s="1" t="s">
        <v>512</v>
      </c>
      <c r="E143" s="3" t="s">
        <v>462</v>
      </c>
      <c r="F143" s="1" t="s">
        <v>513</v>
      </c>
      <c r="G143" s="1" t="s">
        <v>15</v>
      </c>
      <c r="H143" s="1" t="s">
        <v>15</v>
      </c>
      <c r="I143" s="1" t="s">
        <v>15</v>
      </c>
      <c r="J143" s="1" t="s">
        <v>16</v>
      </c>
      <c r="K143" s="2"/>
      <c r="L143" s="5">
        <f>K143*2682.32</f>
        <v>0</v>
      </c>
    </row>
    <row r="144" spans="1:12">
      <c r="A144" s="1"/>
      <c r="B144" s="1">
        <v>826035</v>
      </c>
      <c r="C144" s="1" t="s">
        <v>514</v>
      </c>
      <c r="D144" s="1" t="s">
        <v>515</v>
      </c>
      <c r="E144" s="3" t="s">
        <v>466</v>
      </c>
      <c r="F144" s="1" t="s">
        <v>516</v>
      </c>
      <c r="G144" s="1" t="s">
        <v>15</v>
      </c>
      <c r="H144" s="1" t="s">
        <v>15</v>
      </c>
      <c r="I144" s="1" t="s">
        <v>15</v>
      </c>
      <c r="J144" s="1" t="s">
        <v>16</v>
      </c>
      <c r="K144" s="2"/>
      <c r="L144" s="5">
        <f>K144*3194.95</f>
        <v>0</v>
      </c>
    </row>
    <row r="145" spans="1:12">
      <c r="A145" s="1"/>
      <c r="B145" s="1">
        <v>826036</v>
      </c>
      <c r="C145" s="1" t="s">
        <v>517</v>
      </c>
      <c r="D145" s="1" t="s">
        <v>518</v>
      </c>
      <c r="E145" s="3" t="s">
        <v>466</v>
      </c>
      <c r="F145" s="1" t="s">
        <v>519</v>
      </c>
      <c r="G145" s="1" t="s">
        <v>15</v>
      </c>
      <c r="H145" s="1" t="s">
        <v>15</v>
      </c>
      <c r="I145" s="1" t="s">
        <v>15</v>
      </c>
      <c r="J145" s="1" t="s">
        <v>16</v>
      </c>
      <c r="K145" s="2"/>
      <c r="L145" s="5">
        <f>K145*3037.97</f>
        <v>0</v>
      </c>
    </row>
    <row r="146" spans="1:12">
      <c r="A146" s="1"/>
      <c r="B146" s="1">
        <v>826037</v>
      </c>
      <c r="C146" s="1" t="s">
        <v>520</v>
      </c>
      <c r="D146" s="1" t="s">
        <v>521</v>
      </c>
      <c r="E146" s="3" t="s">
        <v>462</v>
      </c>
      <c r="F146" s="1" t="s">
        <v>522</v>
      </c>
      <c r="G146" s="1" t="s">
        <v>15</v>
      </c>
      <c r="H146" s="1" t="s">
        <v>15</v>
      </c>
      <c r="I146" s="1" t="s">
        <v>15</v>
      </c>
      <c r="J146" s="1" t="s">
        <v>16</v>
      </c>
      <c r="K146" s="2"/>
      <c r="L146" s="5">
        <f>K146*3820.94</f>
        <v>0</v>
      </c>
    </row>
    <row r="147" spans="1:12">
      <c r="A147" s="1"/>
      <c r="B147" s="1">
        <v>826038</v>
      </c>
      <c r="C147" s="1" t="s">
        <v>523</v>
      </c>
      <c r="D147" s="1" t="s">
        <v>524</v>
      </c>
      <c r="E147" s="3" t="s">
        <v>500</v>
      </c>
      <c r="F147" s="1" t="s">
        <v>501</v>
      </c>
      <c r="G147" s="1" t="s">
        <v>15</v>
      </c>
      <c r="H147" s="1" t="s">
        <v>15</v>
      </c>
      <c r="I147" s="1" t="s">
        <v>15</v>
      </c>
      <c r="J147" s="1" t="s">
        <v>16</v>
      </c>
      <c r="K147" s="2"/>
      <c r="L147" s="5">
        <f>K147*3075.53</f>
        <v>0</v>
      </c>
    </row>
    <row r="148" spans="1:12">
      <c r="A148" s="1"/>
      <c r="B148" s="1">
        <v>826039</v>
      </c>
      <c r="C148" s="1" t="s">
        <v>525</v>
      </c>
      <c r="D148" s="1" t="s">
        <v>526</v>
      </c>
      <c r="E148" s="3" t="s">
        <v>462</v>
      </c>
      <c r="F148" s="1" t="s">
        <v>527</v>
      </c>
      <c r="G148" s="1" t="s">
        <v>15</v>
      </c>
      <c r="H148" s="1" t="s">
        <v>15</v>
      </c>
      <c r="I148" s="1" t="s">
        <v>15</v>
      </c>
      <c r="J148" s="1" t="s">
        <v>16</v>
      </c>
      <c r="K148" s="2"/>
      <c r="L148" s="5">
        <f>K148*3556.25</f>
        <v>0</v>
      </c>
    </row>
    <row r="149" spans="1:12">
      <c r="A149" s="1"/>
      <c r="B149" s="1">
        <v>826040</v>
      </c>
      <c r="C149" s="1" t="s">
        <v>528</v>
      </c>
      <c r="D149" s="1" t="s">
        <v>529</v>
      </c>
      <c r="E149" s="3" t="s">
        <v>500</v>
      </c>
      <c r="F149" s="1" t="s">
        <v>530</v>
      </c>
      <c r="G149" s="1" t="s">
        <v>15</v>
      </c>
      <c r="H149" s="1" t="s">
        <v>15</v>
      </c>
      <c r="I149" s="1" t="s">
        <v>15</v>
      </c>
      <c r="J149" s="1" t="s">
        <v>16</v>
      </c>
      <c r="K149" s="2"/>
      <c r="L149" s="5">
        <f>K149*2769.33</f>
        <v>0</v>
      </c>
    </row>
    <row r="150" spans="1:12">
      <c r="A150" s="1"/>
      <c r="B150" s="1">
        <v>826041</v>
      </c>
      <c r="C150" s="1" t="s">
        <v>531</v>
      </c>
      <c r="D150" s="1" t="s">
        <v>532</v>
      </c>
      <c r="E150" s="3" t="s">
        <v>533</v>
      </c>
      <c r="F150" s="1" t="s">
        <v>534</v>
      </c>
      <c r="G150" s="1" t="s">
        <v>15</v>
      </c>
      <c r="H150" s="1" t="s">
        <v>15</v>
      </c>
      <c r="I150" s="1" t="s">
        <v>15</v>
      </c>
      <c r="J150" s="1" t="s">
        <v>16</v>
      </c>
      <c r="K150" s="2"/>
      <c r="L150" s="5">
        <f>K150*3101.53</f>
        <v>0</v>
      </c>
    </row>
    <row r="151" spans="1:12">
      <c r="A151" s="1"/>
      <c r="B151" s="1">
        <v>826042</v>
      </c>
      <c r="C151" s="1" t="s">
        <v>535</v>
      </c>
      <c r="D151" s="1" t="s">
        <v>536</v>
      </c>
      <c r="E151" s="3" t="s">
        <v>537</v>
      </c>
      <c r="F151" s="1" t="s">
        <v>538</v>
      </c>
      <c r="G151" s="1" t="s">
        <v>15</v>
      </c>
      <c r="H151" s="1" t="s">
        <v>15</v>
      </c>
      <c r="I151" s="1" t="s">
        <v>15</v>
      </c>
      <c r="J151" s="1" t="s">
        <v>16</v>
      </c>
      <c r="K151" s="2"/>
      <c r="L151" s="5">
        <f>K151*3467.01</f>
        <v>0</v>
      </c>
    </row>
    <row r="152" spans="1:12">
      <c r="A152" s="1"/>
      <c r="B152" s="1">
        <v>826043</v>
      </c>
      <c r="C152" s="1" t="s">
        <v>539</v>
      </c>
      <c r="D152" s="1" t="s">
        <v>540</v>
      </c>
      <c r="E152" s="3" t="s">
        <v>533</v>
      </c>
      <c r="F152" s="1" t="s">
        <v>541</v>
      </c>
      <c r="G152" s="1" t="s">
        <v>15</v>
      </c>
      <c r="H152" s="1" t="s">
        <v>15</v>
      </c>
      <c r="I152" s="1" t="s">
        <v>15</v>
      </c>
      <c r="J152" s="1" t="s">
        <v>16</v>
      </c>
      <c r="K152" s="2"/>
      <c r="L152" s="5">
        <f>K152*3360.11</f>
        <v>0</v>
      </c>
    </row>
    <row r="153" spans="1:12">
      <c r="A153" s="1"/>
      <c r="B153" s="1">
        <v>826044</v>
      </c>
      <c r="C153" s="1" t="s">
        <v>542</v>
      </c>
      <c r="D153" s="1" t="s">
        <v>543</v>
      </c>
      <c r="E153" s="3" t="s">
        <v>533</v>
      </c>
      <c r="F153" s="1" t="s">
        <v>544</v>
      </c>
      <c r="G153" s="1" t="s">
        <v>15</v>
      </c>
      <c r="H153" s="1" t="s">
        <v>15</v>
      </c>
      <c r="I153" s="1" t="s">
        <v>15</v>
      </c>
      <c r="J153" s="1" t="s">
        <v>16</v>
      </c>
      <c r="K153" s="2"/>
      <c r="L153" s="5">
        <f>K153*2962.85</f>
        <v>0</v>
      </c>
    </row>
    <row r="154" spans="1:12">
      <c r="A154" s="1"/>
      <c r="B154" s="1">
        <v>826045</v>
      </c>
      <c r="C154" s="1" t="s">
        <v>545</v>
      </c>
      <c r="D154" s="1" t="s">
        <v>546</v>
      </c>
      <c r="E154" s="3" t="s">
        <v>533</v>
      </c>
      <c r="F154" s="1" t="s">
        <v>547</v>
      </c>
      <c r="G154" s="1" t="s">
        <v>15</v>
      </c>
      <c r="H154" s="1" t="s">
        <v>15</v>
      </c>
      <c r="I154" s="1" t="s">
        <v>15</v>
      </c>
      <c r="J154" s="1" t="s">
        <v>16</v>
      </c>
      <c r="K154" s="2"/>
      <c r="L154" s="5">
        <f>K154*3009.08</f>
        <v>0</v>
      </c>
    </row>
    <row r="155" spans="1:12">
      <c r="A155" s="1"/>
      <c r="B155" s="1">
        <v>826046</v>
      </c>
      <c r="C155" s="1" t="s">
        <v>548</v>
      </c>
      <c r="D155" s="1" t="s">
        <v>549</v>
      </c>
      <c r="E155" s="3" t="s">
        <v>550</v>
      </c>
      <c r="F155" s="1" t="s">
        <v>551</v>
      </c>
      <c r="G155" s="1" t="s">
        <v>15</v>
      </c>
      <c r="H155" s="1" t="s">
        <v>15</v>
      </c>
      <c r="I155" s="1" t="s">
        <v>15</v>
      </c>
      <c r="J155" s="1" t="s">
        <v>16</v>
      </c>
      <c r="K155" s="2"/>
      <c r="L155" s="5">
        <f>K155*3475.68</f>
        <v>0</v>
      </c>
    </row>
    <row r="156" spans="1:12">
      <c r="A156" s="1"/>
      <c r="B156" s="1">
        <v>826047</v>
      </c>
      <c r="C156" s="1" t="s">
        <v>552</v>
      </c>
      <c r="D156" s="1" t="s">
        <v>553</v>
      </c>
      <c r="E156" s="3" t="s">
        <v>550</v>
      </c>
      <c r="F156" s="1" t="s">
        <v>554</v>
      </c>
      <c r="G156" s="1" t="s">
        <v>15</v>
      </c>
      <c r="H156" s="1" t="s">
        <v>15</v>
      </c>
      <c r="I156" s="1" t="s">
        <v>15</v>
      </c>
      <c r="J156" s="1" t="s">
        <v>16</v>
      </c>
      <c r="K156" s="2"/>
      <c r="L156" s="5">
        <f>K156*3753.04</f>
        <v>0</v>
      </c>
    </row>
    <row r="157" spans="1:12">
      <c r="A157" s="1"/>
      <c r="B157" s="1">
        <v>826048</v>
      </c>
      <c r="C157" s="1" t="s">
        <v>555</v>
      </c>
      <c r="D157" s="1" t="s">
        <v>556</v>
      </c>
      <c r="E157" s="3" t="s">
        <v>557</v>
      </c>
      <c r="F157" s="1" t="s">
        <v>551</v>
      </c>
      <c r="G157" s="1" t="s">
        <v>15</v>
      </c>
      <c r="H157" s="1" t="s">
        <v>15</v>
      </c>
      <c r="I157" s="1" t="s">
        <v>15</v>
      </c>
      <c r="J157" s="1" t="s">
        <v>16</v>
      </c>
      <c r="K157" s="2"/>
      <c r="L157" s="5">
        <f>K157*3475.68</f>
        <v>0</v>
      </c>
    </row>
    <row r="158" spans="1:12">
      <c r="A158" s="1"/>
      <c r="B158" s="1">
        <v>826049</v>
      </c>
      <c r="C158" s="1" t="s">
        <v>558</v>
      </c>
      <c r="D158" s="1" t="s">
        <v>559</v>
      </c>
      <c r="E158" s="3" t="s">
        <v>557</v>
      </c>
      <c r="F158" s="1" t="s">
        <v>560</v>
      </c>
      <c r="G158" s="1" t="s">
        <v>15</v>
      </c>
      <c r="H158" s="1" t="s">
        <v>15</v>
      </c>
      <c r="I158" s="1" t="s">
        <v>15</v>
      </c>
      <c r="J158" s="1" t="s">
        <v>16</v>
      </c>
      <c r="K158" s="2"/>
      <c r="L158" s="5">
        <f>K158*4010.18</f>
        <v>0</v>
      </c>
    </row>
    <row r="159" spans="1:12">
      <c r="A159" s="1"/>
      <c r="B159" s="1">
        <v>826050</v>
      </c>
      <c r="C159" s="1" t="s">
        <v>561</v>
      </c>
      <c r="D159" s="1" t="s">
        <v>562</v>
      </c>
      <c r="E159" s="3" t="s">
        <v>563</v>
      </c>
      <c r="F159" s="1" t="s">
        <v>551</v>
      </c>
      <c r="G159" s="1" t="s">
        <v>15</v>
      </c>
      <c r="H159" s="1" t="s">
        <v>15</v>
      </c>
      <c r="I159" s="1" t="s">
        <v>15</v>
      </c>
      <c r="J159" s="1" t="s">
        <v>16</v>
      </c>
      <c r="K159" s="2"/>
      <c r="L159" s="5">
        <f>K159*3475.68</f>
        <v>0</v>
      </c>
    </row>
    <row r="160" spans="1:12">
      <c r="A160" s="1"/>
      <c r="B160" s="1">
        <v>826051</v>
      </c>
      <c r="C160" s="1" t="s">
        <v>564</v>
      </c>
      <c r="D160" s="1" t="s">
        <v>565</v>
      </c>
      <c r="E160" s="3" t="s">
        <v>563</v>
      </c>
      <c r="F160" s="1" t="s">
        <v>566</v>
      </c>
      <c r="G160" s="1" t="s">
        <v>15</v>
      </c>
      <c r="H160" s="1" t="s">
        <v>15</v>
      </c>
      <c r="I160" s="1" t="s">
        <v>15</v>
      </c>
      <c r="J160" s="1" t="s">
        <v>16</v>
      </c>
      <c r="K160" s="2"/>
      <c r="L160" s="5">
        <f>K160*3890.28</f>
        <v>0</v>
      </c>
    </row>
    <row r="161" spans="1:12">
      <c r="A161" s="1"/>
      <c r="B161" s="1">
        <v>826052</v>
      </c>
      <c r="C161" s="1" t="s">
        <v>567</v>
      </c>
      <c r="D161" s="1" t="s">
        <v>568</v>
      </c>
      <c r="E161" s="3" t="s">
        <v>569</v>
      </c>
      <c r="F161" s="1" t="s">
        <v>570</v>
      </c>
      <c r="G161" s="1" t="s">
        <v>15</v>
      </c>
      <c r="H161" s="1" t="s">
        <v>15</v>
      </c>
      <c r="I161" s="1" t="s">
        <v>15</v>
      </c>
      <c r="J161" s="1" t="s">
        <v>16</v>
      </c>
      <c r="K161" s="2"/>
      <c r="L161" s="5">
        <f>K161*5970.49</f>
        <v>0</v>
      </c>
    </row>
    <row r="162" spans="1:12">
      <c r="A162" s="1"/>
      <c r="B162" s="1">
        <v>826053</v>
      </c>
      <c r="C162" s="1" t="s">
        <v>571</v>
      </c>
      <c r="D162" s="1" t="s">
        <v>572</v>
      </c>
      <c r="E162" s="3" t="s">
        <v>573</v>
      </c>
      <c r="F162" s="1" t="s">
        <v>570</v>
      </c>
      <c r="G162" s="1" t="s">
        <v>15</v>
      </c>
      <c r="H162" s="1" t="s">
        <v>15</v>
      </c>
      <c r="I162" s="1" t="s">
        <v>15</v>
      </c>
      <c r="J162" s="1" t="s">
        <v>16</v>
      </c>
      <c r="K162" s="2"/>
      <c r="L162" s="5">
        <f>K162*5970.49</f>
        <v>0</v>
      </c>
    </row>
    <row r="163" spans="1:12">
      <c r="A163" s="1"/>
      <c r="B163" s="1">
        <v>826054</v>
      </c>
      <c r="C163" s="1" t="s">
        <v>574</v>
      </c>
      <c r="D163" s="1" t="s">
        <v>575</v>
      </c>
      <c r="E163" s="3" t="s">
        <v>576</v>
      </c>
      <c r="F163" s="1" t="s">
        <v>577</v>
      </c>
      <c r="G163" s="1" t="s">
        <v>15</v>
      </c>
      <c r="H163" s="1" t="s">
        <v>15</v>
      </c>
      <c r="I163" s="1" t="s">
        <v>15</v>
      </c>
      <c r="J163" s="1" t="s">
        <v>16</v>
      </c>
      <c r="K163" s="2"/>
      <c r="L163" s="5">
        <f>K163*4719.47</f>
        <v>0</v>
      </c>
    </row>
    <row r="164" spans="1:12">
      <c r="A164" s="1"/>
      <c r="B164" s="1">
        <v>826055</v>
      </c>
      <c r="C164" s="1" t="s">
        <v>578</v>
      </c>
      <c r="D164" s="1" t="s">
        <v>579</v>
      </c>
      <c r="E164" s="3" t="s">
        <v>580</v>
      </c>
      <c r="F164" s="1" t="s">
        <v>577</v>
      </c>
      <c r="G164" s="1" t="s">
        <v>15</v>
      </c>
      <c r="H164" s="1" t="s">
        <v>15</v>
      </c>
      <c r="I164" s="1" t="s">
        <v>15</v>
      </c>
      <c r="J164" s="1" t="s">
        <v>16</v>
      </c>
      <c r="K164" s="2"/>
      <c r="L164" s="5">
        <f>K164*4719.47</f>
        <v>0</v>
      </c>
    </row>
    <row r="165" spans="1:12">
      <c r="A165" s="1"/>
      <c r="B165" s="1">
        <v>826056</v>
      </c>
      <c r="C165" s="1" t="s">
        <v>581</v>
      </c>
      <c r="D165" s="1" t="s">
        <v>582</v>
      </c>
      <c r="E165" s="3" t="s">
        <v>583</v>
      </c>
      <c r="F165" s="1" t="s">
        <v>577</v>
      </c>
      <c r="G165" s="1" t="s">
        <v>15</v>
      </c>
      <c r="H165" s="1" t="s">
        <v>15</v>
      </c>
      <c r="I165" s="1" t="s">
        <v>15</v>
      </c>
      <c r="J165" s="1" t="s">
        <v>16</v>
      </c>
      <c r="K165" s="2"/>
      <c r="L165" s="5">
        <f>K165*4719.47</f>
        <v>0</v>
      </c>
    </row>
    <row r="166" spans="1:12">
      <c r="A166" s="1"/>
      <c r="B166" s="1">
        <v>826057</v>
      </c>
      <c r="C166" s="1" t="s">
        <v>584</v>
      </c>
      <c r="D166" s="1" t="s">
        <v>585</v>
      </c>
      <c r="E166" s="3" t="s">
        <v>586</v>
      </c>
      <c r="F166" s="1" t="s">
        <v>587</v>
      </c>
      <c r="G166" s="1" t="s">
        <v>15</v>
      </c>
      <c r="H166" s="1" t="s">
        <v>15</v>
      </c>
      <c r="I166" s="1" t="s">
        <v>15</v>
      </c>
      <c r="J166" s="1" t="s">
        <v>16</v>
      </c>
      <c r="K166" s="2"/>
      <c r="L166" s="5">
        <f>K166*5184.63</f>
        <v>0</v>
      </c>
    </row>
    <row r="167" spans="1:12">
      <c r="A167" s="1"/>
      <c r="B167" s="1">
        <v>826058</v>
      </c>
      <c r="C167" s="1" t="s">
        <v>588</v>
      </c>
      <c r="D167" s="1" t="s">
        <v>589</v>
      </c>
      <c r="E167" s="3" t="s">
        <v>580</v>
      </c>
      <c r="F167" s="1" t="s">
        <v>590</v>
      </c>
      <c r="G167" s="1" t="s">
        <v>15</v>
      </c>
      <c r="H167" s="1" t="s">
        <v>15</v>
      </c>
      <c r="I167" s="1" t="s">
        <v>15</v>
      </c>
      <c r="J167" s="1" t="s">
        <v>16</v>
      </c>
      <c r="K167" s="2"/>
      <c r="L167" s="5">
        <f>K167*5304.53</f>
        <v>0</v>
      </c>
    </row>
    <row r="168" spans="1:12">
      <c r="A168" s="1"/>
      <c r="B168" s="1">
        <v>826059</v>
      </c>
      <c r="C168" s="1" t="s">
        <v>591</v>
      </c>
      <c r="D168" s="1" t="s">
        <v>592</v>
      </c>
      <c r="E168" s="3" t="s">
        <v>576</v>
      </c>
      <c r="F168" s="1" t="s">
        <v>593</v>
      </c>
      <c r="G168" s="1" t="s">
        <v>15</v>
      </c>
      <c r="H168" s="1" t="s">
        <v>15</v>
      </c>
      <c r="I168" s="1" t="s">
        <v>15</v>
      </c>
      <c r="J168" s="1" t="s">
        <v>16</v>
      </c>
      <c r="K168" s="2"/>
      <c r="L168" s="5">
        <f>K168*5147.07</f>
        <v>0</v>
      </c>
    </row>
    <row r="169" spans="1:12">
      <c r="A169" s="1"/>
      <c r="B169" s="1">
        <v>826060</v>
      </c>
      <c r="C169" s="1" t="s">
        <v>594</v>
      </c>
      <c r="D169" s="1" t="s">
        <v>595</v>
      </c>
      <c r="E169" s="3" t="s">
        <v>573</v>
      </c>
      <c r="F169" s="1" t="s">
        <v>590</v>
      </c>
      <c r="G169" s="1" t="s">
        <v>15</v>
      </c>
      <c r="H169" s="1" t="s">
        <v>15</v>
      </c>
      <c r="I169" s="1" t="s">
        <v>15</v>
      </c>
      <c r="J169" s="1" t="s">
        <v>16</v>
      </c>
      <c r="K169" s="2"/>
      <c r="L169" s="5">
        <f>K169*5304.53</f>
        <v>0</v>
      </c>
    </row>
    <row r="170" spans="1:12">
      <c r="A170" s="1"/>
      <c r="B170" s="1">
        <v>826061</v>
      </c>
      <c r="C170" s="1" t="s">
        <v>596</v>
      </c>
      <c r="D170" s="1" t="s">
        <v>597</v>
      </c>
      <c r="E170" s="3" t="s">
        <v>598</v>
      </c>
      <c r="F170" s="1" t="s">
        <v>599</v>
      </c>
      <c r="G170" s="1" t="s">
        <v>15</v>
      </c>
      <c r="H170" s="1" t="s">
        <v>15</v>
      </c>
      <c r="I170" s="1" t="s">
        <v>15</v>
      </c>
      <c r="J170" s="1" t="s">
        <v>16</v>
      </c>
      <c r="K170" s="2"/>
      <c r="L170" s="5">
        <f>K170*5857.81</f>
        <v>0</v>
      </c>
    </row>
    <row r="171" spans="1:12">
      <c r="A171" s="1"/>
      <c r="B171" s="1">
        <v>826062</v>
      </c>
      <c r="C171" s="1" t="s">
        <v>600</v>
      </c>
      <c r="D171" s="1" t="s">
        <v>601</v>
      </c>
      <c r="E171" s="3" t="s">
        <v>576</v>
      </c>
      <c r="F171" s="1" t="s">
        <v>602</v>
      </c>
      <c r="G171" s="1" t="s">
        <v>15</v>
      </c>
      <c r="H171" s="1" t="s">
        <v>15</v>
      </c>
      <c r="I171" s="1" t="s">
        <v>15</v>
      </c>
      <c r="J171" s="1" t="s">
        <v>16</v>
      </c>
      <c r="K171" s="2"/>
      <c r="L171" s="5">
        <f>K171*5173.07</f>
        <v>0</v>
      </c>
    </row>
    <row r="172" spans="1:12">
      <c r="A172" s="1"/>
      <c r="B172" s="1">
        <v>826063</v>
      </c>
      <c r="C172" s="1" t="s">
        <v>603</v>
      </c>
      <c r="D172" s="1" t="s">
        <v>604</v>
      </c>
      <c r="E172" s="3" t="s">
        <v>605</v>
      </c>
      <c r="F172" s="1" t="s">
        <v>606</v>
      </c>
      <c r="G172" s="1" t="s">
        <v>15</v>
      </c>
      <c r="H172" s="1" t="s">
        <v>15</v>
      </c>
      <c r="I172" s="1" t="s">
        <v>15</v>
      </c>
      <c r="J172" s="1" t="s">
        <v>16</v>
      </c>
      <c r="K172" s="2"/>
      <c r="L172" s="5">
        <f>K172*10088.01</f>
        <v>0</v>
      </c>
    </row>
    <row r="173" spans="1:12">
      <c r="A173" s="1"/>
      <c r="B173" s="1">
        <v>826064</v>
      </c>
      <c r="C173" s="1" t="s">
        <v>607</v>
      </c>
      <c r="D173" s="1" t="s">
        <v>608</v>
      </c>
      <c r="E173" s="3" t="s">
        <v>609</v>
      </c>
      <c r="F173" s="1" t="s">
        <v>610</v>
      </c>
      <c r="G173" s="1" t="s">
        <v>15</v>
      </c>
      <c r="H173" s="1" t="s">
        <v>15</v>
      </c>
      <c r="I173" s="1" t="s">
        <v>15</v>
      </c>
      <c r="J173" s="1" t="s">
        <v>16</v>
      </c>
      <c r="K173" s="2"/>
      <c r="L173" s="5">
        <f>K173*5823.14</f>
        <v>0</v>
      </c>
    </row>
    <row r="174" spans="1:12">
      <c r="A174" s="1"/>
      <c r="B174" s="1">
        <v>826065</v>
      </c>
      <c r="C174" s="1" t="s">
        <v>611</v>
      </c>
      <c r="D174" s="1" t="s">
        <v>612</v>
      </c>
      <c r="E174" s="3" t="s">
        <v>609</v>
      </c>
      <c r="F174" s="1" t="s">
        <v>613</v>
      </c>
      <c r="G174" s="1" t="s">
        <v>15</v>
      </c>
      <c r="H174" s="1" t="s">
        <v>15</v>
      </c>
      <c r="I174" s="1" t="s">
        <v>15</v>
      </c>
      <c r="J174" s="1" t="s">
        <v>16</v>
      </c>
      <c r="K174" s="2"/>
      <c r="L174" s="5">
        <f>K174*5667.12</f>
        <v>0</v>
      </c>
    </row>
    <row r="175" spans="1:12">
      <c r="A175" s="1"/>
      <c r="B175" s="1">
        <v>826066</v>
      </c>
      <c r="C175" s="1" t="s">
        <v>614</v>
      </c>
      <c r="D175" s="1" t="s">
        <v>615</v>
      </c>
      <c r="E175" s="3" t="s">
        <v>605</v>
      </c>
      <c r="F175" s="1" t="s">
        <v>613</v>
      </c>
      <c r="G175" s="1" t="s">
        <v>15</v>
      </c>
      <c r="H175" s="1" t="s">
        <v>15</v>
      </c>
      <c r="I175" s="1" t="s">
        <v>15</v>
      </c>
      <c r="J175" s="1" t="s">
        <v>16</v>
      </c>
      <c r="K175" s="2"/>
      <c r="L175" s="5">
        <f>K175*5667.12</f>
        <v>0</v>
      </c>
    </row>
    <row r="176" spans="1:12">
      <c r="A176" s="1"/>
      <c r="B176" s="1">
        <v>826067</v>
      </c>
      <c r="C176" s="1" t="s">
        <v>616</v>
      </c>
      <c r="D176" s="1" t="s">
        <v>617</v>
      </c>
      <c r="E176" s="3" t="s">
        <v>609</v>
      </c>
      <c r="F176" s="1" t="s">
        <v>618</v>
      </c>
      <c r="G176" s="1" t="s">
        <v>15</v>
      </c>
      <c r="H176" s="1" t="s">
        <v>15</v>
      </c>
      <c r="I176" s="1" t="s">
        <v>15</v>
      </c>
      <c r="J176" s="1" t="s">
        <v>16</v>
      </c>
      <c r="K176" s="2"/>
      <c r="L176" s="5">
        <f>K176*8648.49</f>
        <v>0</v>
      </c>
    </row>
    <row r="177" spans="1:12">
      <c r="A177" s="1"/>
      <c r="B177" s="1">
        <v>826068</v>
      </c>
      <c r="C177" s="1" t="s">
        <v>619</v>
      </c>
      <c r="D177" s="1" t="s">
        <v>620</v>
      </c>
      <c r="E177" s="3" t="s">
        <v>605</v>
      </c>
      <c r="F177" s="1" t="s">
        <v>621</v>
      </c>
      <c r="G177" s="1" t="s">
        <v>15</v>
      </c>
      <c r="H177" s="1" t="s">
        <v>15</v>
      </c>
      <c r="I177" s="1" t="s">
        <v>15</v>
      </c>
      <c r="J177" s="1" t="s">
        <v>16</v>
      </c>
      <c r="K177" s="2"/>
      <c r="L177" s="5">
        <f>K177*8650.38</f>
        <v>0</v>
      </c>
    </row>
    <row r="178" spans="1:12">
      <c r="A178" s="1"/>
      <c r="B178" s="1">
        <v>826069</v>
      </c>
      <c r="C178" s="1" t="s">
        <v>622</v>
      </c>
      <c r="D178" s="1" t="s">
        <v>623</v>
      </c>
      <c r="E178" s="3" t="s">
        <v>624</v>
      </c>
      <c r="F178" s="1" t="s">
        <v>625</v>
      </c>
      <c r="G178" s="1" t="s">
        <v>15</v>
      </c>
      <c r="H178" s="1" t="s">
        <v>15</v>
      </c>
      <c r="I178" s="1" t="s">
        <v>15</v>
      </c>
      <c r="J178" s="1" t="s">
        <v>16</v>
      </c>
      <c r="K178" s="2"/>
      <c r="L178" s="5">
        <f>K178*6876.24</f>
        <v>0</v>
      </c>
    </row>
    <row r="179" spans="1:12">
      <c r="A179" s="1"/>
      <c r="B179" s="1">
        <v>826070</v>
      </c>
      <c r="C179" s="1" t="s">
        <v>626</v>
      </c>
      <c r="D179" s="1" t="s">
        <v>627</v>
      </c>
      <c r="E179" s="3" t="s">
        <v>609</v>
      </c>
      <c r="F179" s="1" t="s">
        <v>625</v>
      </c>
      <c r="G179" s="1" t="s">
        <v>15</v>
      </c>
      <c r="H179" s="1" t="s">
        <v>15</v>
      </c>
      <c r="I179" s="1" t="s">
        <v>15</v>
      </c>
      <c r="J179" s="1" t="s">
        <v>16</v>
      </c>
      <c r="K179" s="2"/>
      <c r="L179" s="5">
        <f>K179*6876.24</f>
        <v>0</v>
      </c>
    </row>
    <row r="180" spans="1:12">
      <c r="A180" s="1"/>
      <c r="B180" s="1">
        <v>831394</v>
      </c>
      <c r="C180" s="1" t="s">
        <v>628</v>
      </c>
      <c r="D180" s="1" t="s">
        <v>629</v>
      </c>
      <c r="E180" s="3" t="s">
        <v>630</v>
      </c>
      <c r="F180" s="1" t="s">
        <v>631</v>
      </c>
      <c r="G180" s="1" t="s">
        <v>15</v>
      </c>
      <c r="H180" s="1" t="s">
        <v>15</v>
      </c>
      <c r="I180" s="1" t="s">
        <v>15</v>
      </c>
      <c r="J180" s="1" t="s">
        <v>16</v>
      </c>
      <c r="K180" s="2"/>
      <c r="L180" s="5">
        <f>K180*3711.15</f>
        <v>0</v>
      </c>
    </row>
    <row r="181" spans="1:12">
      <c r="A181" s="1"/>
      <c r="B181" s="1">
        <v>831413</v>
      </c>
      <c r="C181" s="1" t="s">
        <v>632</v>
      </c>
      <c r="D181" s="1" t="s">
        <v>633</v>
      </c>
      <c r="E181" s="3" t="s">
        <v>634</v>
      </c>
      <c r="F181" s="1" t="s">
        <v>635</v>
      </c>
      <c r="G181" s="1" t="s">
        <v>15</v>
      </c>
      <c r="H181" s="1" t="s">
        <v>15</v>
      </c>
      <c r="I181" s="1" t="s">
        <v>15</v>
      </c>
      <c r="J181" s="1" t="s">
        <v>16</v>
      </c>
      <c r="K181" s="2"/>
      <c r="L181" s="5">
        <f>K181*3695.26</f>
        <v>0</v>
      </c>
    </row>
    <row r="182" spans="1:12">
      <c r="A182" s="1"/>
      <c r="B182" s="1">
        <v>831429</v>
      </c>
      <c r="C182" s="1" t="s">
        <v>636</v>
      </c>
      <c r="D182" s="1" t="s">
        <v>637</v>
      </c>
      <c r="E182" s="3" t="s">
        <v>638</v>
      </c>
      <c r="F182" s="1" t="s">
        <v>639</v>
      </c>
      <c r="G182" s="1" t="s">
        <v>15</v>
      </c>
      <c r="H182" s="1" t="s">
        <v>15</v>
      </c>
      <c r="I182" s="1" t="s">
        <v>15</v>
      </c>
      <c r="J182" s="1" t="s">
        <v>16</v>
      </c>
      <c r="K182" s="2"/>
      <c r="L182" s="5">
        <f>K182*5818.81</f>
        <v>0</v>
      </c>
    </row>
    <row r="183" spans="1:12">
      <c r="A183" s="1"/>
      <c r="B183" s="1">
        <v>831432</v>
      </c>
      <c r="C183" s="1" t="s">
        <v>640</v>
      </c>
      <c r="D183" s="1" t="s">
        <v>641</v>
      </c>
      <c r="E183" s="3" t="s">
        <v>638</v>
      </c>
      <c r="F183" s="1" t="s">
        <v>642</v>
      </c>
      <c r="G183" s="1" t="s">
        <v>15</v>
      </c>
      <c r="H183" s="1" t="s">
        <v>15</v>
      </c>
      <c r="I183" s="1" t="s">
        <v>15</v>
      </c>
      <c r="J183" s="1" t="s">
        <v>16</v>
      </c>
      <c r="K183" s="2"/>
      <c r="L183" s="5">
        <f>K183*6188.62</f>
        <v>0</v>
      </c>
    </row>
    <row r="184" spans="1:12">
      <c r="A184" s="1"/>
      <c r="B184" s="1">
        <v>831437</v>
      </c>
      <c r="C184" s="1" t="s">
        <v>643</v>
      </c>
      <c r="D184" s="1" t="s">
        <v>644</v>
      </c>
      <c r="E184" s="3" t="s">
        <v>638</v>
      </c>
      <c r="F184" s="1" t="s">
        <v>599</v>
      </c>
      <c r="G184" s="1" t="s">
        <v>15</v>
      </c>
      <c r="H184" s="1" t="s">
        <v>15</v>
      </c>
      <c r="I184" s="1" t="s">
        <v>15</v>
      </c>
      <c r="J184" s="1" t="s">
        <v>16</v>
      </c>
      <c r="K184" s="2"/>
      <c r="L184" s="5">
        <f>K184*5857.81</f>
        <v>0</v>
      </c>
    </row>
    <row r="185" spans="1:12">
      <c r="A185" s="1"/>
      <c r="B185" s="1">
        <v>831441</v>
      </c>
      <c r="C185" s="1" t="s">
        <v>645</v>
      </c>
      <c r="D185" s="1" t="s">
        <v>646</v>
      </c>
      <c r="E185" s="3" t="s">
        <v>638</v>
      </c>
      <c r="F185" s="1" t="s">
        <v>647</v>
      </c>
      <c r="G185" s="1" t="s">
        <v>15</v>
      </c>
      <c r="H185" s="1" t="s">
        <v>15</v>
      </c>
      <c r="I185" s="1" t="s">
        <v>15</v>
      </c>
      <c r="J185" s="1" t="s">
        <v>16</v>
      </c>
      <c r="K185" s="2"/>
      <c r="L185" s="5">
        <f>K185*5639.68</f>
        <v>0</v>
      </c>
    </row>
    <row r="186" spans="1:12">
      <c r="A186" s="1"/>
      <c r="B186" s="1">
        <v>831503</v>
      </c>
      <c r="C186" s="1" t="s">
        <v>648</v>
      </c>
      <c r="D186" s="1" t="s">
        <v>649</v>
      </c>
      <c r="E186" s="3" t="s">
        <v>650</v>
      </c>
      <c r="F186" s="1" t="s">
        <v>651</v>
      </c>
      <c r="G186" s="1" t="s">
        <v>15</v>
      </c>
      <c r="H186" s="1" t="s">
        <v>15</v>
      </c>
      <c r="I186" s="1" t="s">
        <v>15</v>
      </c>
      <c r="J186" s="1" t="s">
        <v>16</v>
      </c>
      <c r="K186" s="2"/>
      <c r="L186" s="5">
        <f>K186*2033.98</f>
        <v>0</v>
      </c>
    </row>
    <row r="187" spans="1:12">
      <c r="A187" s="1"/>
      <c r="B187" s="1">
        <v>831504</v>
      </c>
      <c r="C187" s="1" t="s">
        <v>652</v>
      </c>
      <c r="D187" s="1" t="s">
        <v>653</v>
      </c>
      <c r="E187" s="3" t="s">
        <v>650</v>
      </c>
      <c r="F187" s="1" t="s">
        <v>654</v>
      </c>
      <c r="G187" s="1" t="s">
        <v>15</v>
      </c>
      <c r="H187" s="1" t="s">
        <v>15</v>
      </c>
      <c r="I187" s="1" t="s">
        <v>15</v>
      </c>
      <c r="J187" s="1" t="s">
        <v>16</v>
      </c>
      <c r="K187" s="2"/>
      <c r="L187" s="5">
        <f>K187*3073.88</f>
        <v>0</v>
      </c>
    </row>
    <row r="188" spans="1:12">
      <c r="A188" s="1"/>
      <c r="B188" s="1">
        <v>831505</v>
      </c>
      <c r="C188" s="1" t="s">
        <v>655</v>
      </c>
      <c r="D188" s="1" t="s">
        <v>656</v>
      </c>
      <c r="E188" s="3" t="s">
        <v>650</v>
      </c>
      <c r="F188" s="1" t="s">
        <v>654</v>
      </c>
      <c r="G188" s="1" t="s">
        <v>15</v>
      </c>
      <c r="H188" s="1" t="s">
        <v>15</v>
      </c>
      <c r="I188" s="1" t="s">
        <v>15</v>
      </c>
      <c r="J188" s="1" t="s">
        <v>16</v>
      </c>
      <c r="K188" s="2"/>
      <c r="L188" s="5">
        <f>K188*3073.88</f>
        <v>0</v>
      </c>
    </row>
    <row r="189" spans="1:12">
      <c r="A189" s="1"/>
      <c r="B189" s="1">
        <v>831506</v>
      </c>
      <c r="C189" s="1" t="s">
        <v>657</v>
      </c>
      <c r="D189" s="1" t="s">
        <v>658</v>
      </c>
      <c r="E189" s="3" t="s">
        <v>650</v>
      </c>
      <c r="F189" s="1" t="s">
        <v>654</v>
      </c>
      <c r="G189" s="1" t="s">
        <v>15</v>
      </c>
      <c r="H189" s="1" t="s">
        <v>15</v>
      </c>
      <c r="I189" s="1" t="s">
        <v>15</v>
      </c>
      <c r="J189" s="1" t="s">
        <v>16</v>
      </c>
      <c r="K189" s="2"/>
      <c r="L189" s="5">
        <f>K189*3073.88</f>
        <v>0</v>
      </c>
    </row>
    <row r="190" spans="1:12">
      <c r="A190" s="1"/>
      <c r="B190" s="1">
        <v>831509</v>
      </c>
      <c r="C190" s="1" t="s">
        <v>659</v>
      </c>
      <c r="D190" s="1" t="s">
        <v>660</v>
      </c>
      <c r="E190" s="3" t="s">
        <v>650</v>
      </c>
      <c r="F190" s="1" t="s">
        <v>654</v>
      </c>
      <c r="G190" s="1" t="s">
        <v>15</v>
      </c>
      <c r="H190" s="1" t="s">
        <v>15</v>
      </c>
      <c r="I190" s="1" t="s">
        <v>15</v>
      </c>
      <c r="J190" s="1" t="s">
        <v>16</v>
      </c>
      <c r="K190" s="2"/>
      <c r="L190" s="5">
        <f>K190*3073.88</f>
        <v>0</v>
      </c>
    </row>
    <row r="191" spans="1:12">
      <c r="A191" s="1"/>
      <c r="B191" s="1">
        <v>831511</v>
      </c>
      <c r="C191" s="1" t="s">
        <v>661</v>
      </c>
      <c r="D191" s="1" t="s">
        <v>662</v>
      </c>
      <c r="E191" s="3" t="s">
        <v>650</v>
      </c>
      <c r="F191" s="1" t="s">
        <v>663</v>
      </c>
      <c r="G191" s="1" t="s">
        <v>15</v>
      </c>
      <c r="H191" s="1" t="s">
        <v>15</v>
      </c>
      <c r="I191" s="1" t="s">
        <v>15</v>
      </c>
      <c r="J191" s="1" t="s">
        <v>16</v>
      </c>
      <c r="K191" s="2"/>
      <c r="L191" s="5">
        <f>K191*3205.54</f>
        <v>0</v>
      </c>
    </row>
    <row r="192" spans="1:12">
      <c r="A192" s="1"/>
      <c r="B192" s="1">
        <v>831512</v>
      </c>
      <c r="C192" s="1" t="s">
        <v>664</v>
      </c>
      <c r="D192" s="1" t="s">
        <v>665</v>
      </c>
      <c r="E192" s="3" t="s">
        <v>650</v>
      </c>
      <c r="F192" s="1" t="s">
        <v>663</v>
      </c>
      <c r="G192" s="1" t="s">
        <v>15</v>
      </c>
      <c r="H192" s="1" t="s">
        <v>15</v>
      </c>
      <c r="I192" s="1" t="s">
        <v>15</v>
      </c>
      <c r="J192" s="1" t="s">
        <v>16</v>
      </c>
      <c r="K192" s="2"/>
      <c r="L192" s="5">
        <f>K192*3205.54</f>
        <v>0</v>
      </c>
    </row>
    <row r="193" spans="1:12">
      <c r="A193" s="1"/>
      <c r="B193" s="1">
        <v>831513</v>
      </c>
      <c r="C193" s="1" t="s">
        <v>666</v>
      </c>
      <c r="D193" s="1" t="s">
        <v>667</v>
      </c>
      <c r="E193" s="3" t="s">
        <v>650</v>
      </c>
      <c r="F193" s="1" t="s">
        <v>663</v>
      </c>
      <c r="G193" s="1" t="s">
        <v>15</v>
      </c>
      <c r="H193" s="1" t="s">
        <v>15</v>
      </c>
      <c r="I193" s="1" t="s">
        <v>15</v>
      </c>
      <c r="J193" s="1" t="s">
        <v>16</v>
      </c>
      <c r="K193" s="2"/>
      <c r="L193" s="5">
        <f>K193*3205.54</f>
        <v>0</v>
      </c>
    </row>
    <row r="194" spans="1:12">
      <c r="A194" s="1"/>
      <c r="B194" s="1">
        <v>831516</v>
      </c>
      <c r="C194" s="1" t="s">
        <v>668</v>
      </c>
      <c r="D194" s="1" t="s">
        <v>669</v>
      </c>
      <c r="E194" s="3" t="s">
        <v>650</v>
      </c>
      <c r="F194" s="1" t="s">
        <v>670</v>
      </c>
      <c r="G194" s="1" t="s">
        <v>15</v>
      </c>
      <c r="H194" s="1" t="s">
        <v>15</v>
      </c>
      <c r="I194" s="1" t="s">
        <v>15</v>
      </c>
      <c r="J194" s="1" t="s">
        <v>16</v>
      </c>
      <c r="K194" s="2"/>
      <c r="L194" s="5">
        <f>K194*3152.09</f>
        <v>0</v>
      </c>
    </row>
    <row r="195" spans="1:12">
      <c r="A195" s="1"/>
      <c r="B195" s="1">
        <v>831520</v>
      </c>
      <c r="C195" s="1" t="s">
        <v>671</v>
      </c>
      <c r="D195" s="1" t="s">
        <v>672</v>
      </c>
      <c r="E195" s="3" t="s">
        <v>650</v>
      </c>
      <c r="F195" s="1" t="s">
        <v>673</v>
      </c>
      <c r="G195" s="1" t="s">
        <v>15</v>
      </c>
      <c r="H195" s="1" t="s">
        <v>15</v>
      </c>
      <c r="I195" s="1" t="s">
        <v>15</v>
      </c>
      <c r="J195" s="1" t="s">
        <v>16</v>
      </c>
      <c r="K195" s="2"/>
      <c r="L195" s="5">
        <f>K195*4752.70</f>
        <v>0</v>
      </c>
    </row>
    <row r="196" spans="1:12">
      <c r="A196" s="1"/>
      <c r="B196" s="1">
        <v>831524</v>
      </c>
      <c r="C196" s="1" t="s">
        <v>674</v>
      </c>
      <c r="D196" s="1" t="s">
        <v>675</v>
      </c>
      <c r="E196" s="3" t="s">
        <v>650</v>
      </c>
      <c r="F196" s="1" t="s">
        <v>676</v>
      </c>
      <c r="G196" s="1" t="s">
        <v>15</v>
      </c>
      <c r="H196" s="1" t="s">
        <v>15</v>
      </c>
      <c r="I196" s="1" t="s">
        <v>15</v>
      </c>
      <c r="J196" s="1" t="s">
        <v>16</v>
      </c>
      <c r="K196" s="2"/>
      <c r="L196" s="5">
        <f>K196*5579.00</f>
        <v>0</v>
      </c>
    </row>
    <row r="197" spans="1:12">
      <c r="A197" s="1"/>
      <c r="B197" s="1">
        <v>827888</v>
      </c>
      <c r="C197" s="1" t="s">
        <v>677</v>
      </c>
      <c r="D197" s="1" t="s">
        <v>678</v>
      </c>
      <c r="E197" s="3" t="s">
        <v>679</v>
      </c>
      <c r="F197" s="1" t="s">
        <v>680</v>
      </c>
      <c r="G197" s="1" t="s">
        <v>15</v>
      </c>
      <c r="H197" s="1" t="s">
        <v>15</v>
      </c>
      <c r="I197" s="1" t="s">
        <v>15</v>
      </c>
      <c r="J197" s="1" t="s">
        <v>16</v>
      </c>
      <c r="K197" s="2"/>
      <c r="L197" s="5">
        <f>K197*1569.51</f>
        <v>0</v>
      </c>
    </row>
    <row r="198" spans="1:12">
      <c r="A198" s="1"/>
      <c r="B198" s="1">
        <v>827889</v>
      </c>
      <c r="C198" s="1" t="s">
        <v>681</v>
      </c>
      <c r="D198" s="1" t="s">
        <v>682</v>
      </c>
      <c r="E198" s="3" t="s">
        <v>683</v>
      </c>
      <c r="F198" s="1" t="s">
        <v>684</v>
      </c>
      <c r="G198" s="1" t="s">
        <v>15</v>
      </c>
      <c r="H198" s="1" t="s">
        <v>15</v>
      </c>
      <c r="I198" s="1" t="s">
        <v>15</v>
      </c>
      <c r="J198" s="1" t="s">
        <v>16</v>
      </c>
      <c r="K198" s="2"/>
      <c r="L198" s="5">
        <f>K198*1788.97</f>
        <v>0</v>
      </c>
    </row>
    <row r="199" spans="1:12">
      <c r="A199" s="1"/>
      <c r="B199" s="1">
        <v>827890</v>
      </c>
      <c r="C199" s="1" t="s">
        <v>685</v>
      </c>
      <c r="D199" s="1" t="s">
        <v>686</v>
      </c>
      <c r="E199" s="3" t="s">
        <v>687</v>
      </c>
      <c r="F199" s="1" t="s">
        <v>684</v>
      </c>
      <c r="G199" s="1" t="s">
        <v>15</v>
      </c>
      <c r="H199" s="1" t="s">
        <v>15</v>
      </c>
      <c r="I199" s="1" t="s">
        <v>15</v>
      </c>
      <c r="J199" s="1" t="s">
        <v>16</v>
      </c>
      <c r="K199" s="2"/>
      <c r="L199" s="5">
        <f>K199*1788.97</f>
        <v>0</v>
      </c>
    </row>
    <row r="200" spans="1:12">
      <c r="A200" s="1"/>
      <c r="B200" s="1">
        <v>827891</v>
      </c>
      <c r="C200" s="1" t="s">
        <v>688</v>
      </c>
      <c r="D200" s="1" t="s">
        <v>689</v>
      </c>
      <c r="E200" s="3" t="s">
        <v>690</v>
      </c>
      <c r="F200" s="1" t="s">
        <v>691</v>
      </c>
      <c r="G200" s="1" t="s">
        <v>15</v>
      </c>
      <c r="H200" s="1" t="s">
        <v>15</v>
      </c>
      <c r="I200" s="1" t="s">
        <v>15</v>
      </c>
      <c r="J200" s="1" t="s">
        <v>16</v>
      </c>
      <c r="K200" s="2"/>
      <c r="L200" s="5">
        <f>K200*1807.13</f>
        <v>0</v>
      </c>
    </row>
    <row r="201" spans="1:12">
      <c r="A201" s="1"/>
      <c r="B201" s="1">
        <v>827892</v>
      </c>
      <c r="C201" s="1" t="s">
        <v>692</v>
      </c>
      <c r="D201" s="1" t="s">
        <v>693</v>
      </c>
      <c r="E201" s="3" t="s">
        <v>694</v>
      </c>
      <c r="F201" s="1" t="s">
        <v>695</v>
      </c>
      <c r="G201" s="1" t="s">
        <v>15</v>
      </c>
      <c r="H201" s="1" t="s">
        <v>15</v>
      </c>
      <c r="I201" s="1" t="s">
        <v>15</v>
      </c>
      <c r="J201" s="1" t="s">
        <v>16</v>
      </c>
      <c r="K201" s="2"/>
      <c r="L201" s="5">
        <f>K201*2392.86</f>
        <v>0</v>
      </c>
    </row>
    <row r="202" spans="1:12">
      <c r="A202" s="1"/>
      <c r="B202" s="1">
        <v>827893</v>
      </c>
      <c r="C202" s="1" t="s">
        <v>696</v>
      </c>
      <c r="D202" s="1" t="s">
        <v>697</v>
      </c>
      <c r="E202" s="3" t="s">
        <v>698</v>
      </c>
      <c r="F202" s="1" t="s">
        <v>699</v>
      </c>
      <c r="G202" s="1" t="s">
        <v>15</v>
      </c>
      <c r="H202" s="1" t="s">
        <v>15</v>
      </c>
      <c r="I202" s="1" t="s">
        <v>15</v>
      </c>
      <c r="J202" s="1" t="s">
        <v>16</v>
      </c>
      <c r="K202" s="2"/>
      <c r="L202" s="5">
        <f>K202*1914.59</f>
        <v>0</v>
      </c>
    </row>
    <row r="203" spans="1:12">
      <c r="A203" s="1"/>
      <c r="B203" s="1">
        <v>827894</v>
      </c>
      <c r="C203" s="1" t="s">
        <v>700</v>
      </c>
      <c r="D203" s="1" t="s">
        <v>701</v>
      </c>
      <c r="E203" s="3" t="s">
        <v>702</v>
      </c>
      <c r="F203" s="1" t="s">
        <v>703</v>
      </c>
      <c r="G203" s="1" t="s">
        <v>15</v>
      </c>
      <c r="H203" s="1" t="s">
        <v>15</v>
      </c>
      <c r="I203" s="1" t="s">
        <v>15</v>
      </c>
      <c r="J203" s="1" t="s">
        <v>16</v>
      </c>
      <c r="K203" s="2"/>
      <c r="L203" s="5">
        <f>K203*1566.48</f>
        <v>0</v>
      </c>
    </row>
    <row r="204" spans="1:12">
      <c r="A204" s="1"/>
      <c r="B204" s="1">
        <v>827895</v>
      </c>
      <c r="C204" s="1" t="s">
        <v>704</v>
      </c>
      <c r="D204" s="1" t="s">
        <v>705</v>
      </c>
      <c r="E204" s="3" t="s">
        <v>706</v>
      </c>
      <c r="F204" s="1" t="s">
        <v>707</v>
      </c>
      <c r="G204" s="1" t="s">
        <v>15</v>
      </c>
      <c r="H204" s="1" t="s">
        <v>15</v>
      </c>
      <c r="I204" s="1" t="s">
        <v>15</v>
      </c>
      <c r="J204" s="1" t="s">
        <v>16</v>
      </c>
      <c r="K204" s="2"/>
      <c r="L204" s="5">
        <f>K204*1366.81</f>
        <v>0</v>
      </c>
    </row>
    <row r="205" spans="1:12">
      <c r="A205" s="1"/>
      <c r="B205" s="1">
        <v>827896</v>
      </c>
      <c r="C205" s="1" t="s">
        <v>708</v>
      </c>
      <c r="D205" s="1" t="s">
        <v>709</v>
      </c>
      <c r="E205" s="3" t="s">
        <v>710</v>
      </c>
      <c r="F205" s="1" t="s">
        <v>711</v>
      </c>
      <c r="G205" s="1" t="s">
        <v>15</v>
      </c>
      <c r="H205" s="1" t="s">
        <v>15</v>
      </c>
      <c r="I205" s="1" t="s">
        <v>15</v>
      </c>
      <c r="J205" s="1" t="s">
        <v>16</v>
      </c>
      <c r="K205" s="2"/>
      <c r="L205" s="5">
        <f>K205*2131.02</f>
        <v>0</v>
      </c>
    </row>
    <row r="206" spans="1:12">
      <c r="A206" s="1"/>
      <c r="B206" s="1">
        <v>827897</v>
      </c>
      <c r="C206" s="1" t="s">
        <v>712</v>
      </c>
      <c r="D206" s="1" t="s">
        <v>713</v>
      </c>
      <c r="E206" s="3" t="s">
        <v>714</v>
      </c>
      <c r="F206" s="1" t="s">
        <v>715</v>
      </c>
      <c r="G206" s="1" t="s">
        <v>15</v>
      </c>
      <c r="H206" s="1" t="s">
        <v>15</v>
      </c>
      <c r="I206" s="1" t="s">
        <v>15</v>
      </c>
      <c r="J206" s="1" t="s">
        <v>16</v>
      </c>
      <c r="K206" s="2"/>
      <c r="L206" s="5">
        <f>K206*2421.62</f>
        <v>0</v>
      </c>
    </row>
    <row r="207" spans="1:12">
      <c r="A207" s="1"/>
      <c r="B207" s="1">
        <v>827898</v>
      </c>
      <c r="C207" s="1" t="s">
        <v>716</v>
      </c>
      <c r="D207" s="1" t="s">
        <v>717</v>
      </c>
      <c r="E207" s="3" t="s">
        <v>718</v>
      </c>
      <c r="F207" s="1" t="s">
        <v>715</v>
      </c>
      <c r="G207" s="1" t="s">
        <v>15</v>
      </c>
      <c r="H207" s="1" t="s">
        <v>15</v>
      </c>
      <c r="I207" s="1" t="s">
        <v>15</v>
      </c>
      <c r="J207" s="1" t="s">
        <v>16</v>
      </c>
      <c r="K207" s="2"/>
      <c r="L207" s="5">
        <f>K207*2421.62</f>
        <v>0</v>
      </c>
    </row>
    <row r="208" spans="1:12">
      <c r="A208" s="1"/>
      <c r="B208" s="1">
        <v>827899</v>
      </c>
      <c r="C208" s="1" t="s">
        <v>719</v>
      </c>
      <c r="D208" s="1" t="s">
        <v>720</v>
      </c>
      <c r="E208" s="3" t="s">
        <v>721</v>
      </c>
      <c r="F208" s="1" t="s">
        <v>715</v>
      </c>
      <c r="G208" s="1" t="s">
        <v>15</v>
      </c>
      <c r="H208" s="1" t="s">
        <v>15</v>
      </c>
      <c r="I208" s="1" t="s">
        <v>15</v>
      </c>
      <c r="J208" s="1" t="s">
        <v>16</v>
      </c>
      <c r="K208" s="2"/>
      <c r="L208" s="5">
        <f>K208*2421.62</f>
        <v>0</v>
      </c>
    </row>
    <row r="209" spans="1:12">
      <c r="A209" s="1"/>
      <c r="B209" s="1">
        <v>827900</v>
      </c>
      <c r="C209" s="1" t="s">
        <v>722</v>
      </c>
      <c r="D209" s="1" t="s">
        <v>723</v>
      </c>
      <c r="E209" s="3" t="s">
        <v>724</v>
      </c>
      <c r="F209" s="1" t="s">
        <v>725</v>
      </c>
      <c r="G209" s="1" t="s">
        <v>15</v>
      </c>
      <c r="H209" s="1" t="s">
        <v>15</v>
      </c>
      <c r="I209" s="1" t="s">
        <v>15</v>
      </c>
      <c r="J209" s="1" t="s">
        <v>16</v>
      </c>
      <c r="K209" s="2"/>
      <c r="L209" s="5">
        <f>K209*2520.00</f>
        <v>0</v>
      </c>
    </row>
    <row r="210" spans="1:12">
      <c r="A210" s="1"/>
      <c r="B210" s="1">
        <v>827901</v>
      </c>
      <c r="C210" s="1" t="s">
        <v>726</v>
      </c>
      <c r="D210" s="1" t="s">
        <v>727</v>
      </c>
      <c r="E210" s="3" t="s">
        <v>728</v>
      </c>
      <c r="F210" s="1" t="s">
        <v>729</v>
      </c>
      <c r="G210" s="1" t="s">
        <v>15</v>
      </c>
      <c r="H210" s="1" t="s">
        <v>15</v>
      </c>
      <c r="I210" s="1" t="s">
        <v>15</v>
      </c>
      <c r="J210" s="1" t="s">
        <v>16</v>
      </c>
      <c r="K210" s="2"/>
      <c r="L210" s="5">
        <f>K210*2276.32</f>
        <v>0</v>
      </c>
    </row>
    <row r="211" spans="1:12">
      <c r="A211" s="1"/>
      <c r="B211" s="1">
        <v>827902</v>
      </c>
      <c r="C211" s="1" t="s">
        <v>730</v>
      </c>
      <c r="D211" s="1" t="s">
        <v>731</v>
      </c>
      <c r="E211" s="3" t="s">
        <v>732</v>
      </c>
      <c r="F211" s="1" t="s">
        <v>729</v>
      </c>
      <c r="G211" s="1" t="s">
        <v>15</v>
      </c>
      <c r="H211" s="1" t="s">
        <v>15</v>
      </c>
      <c r="I211" s="1" t="s">
        <v>15</v>
      </c>
      <c r="J211" s="1" t="s">
        <v>16</v>
      </c>
      <c r="K211" s="2"/>
      <c r="L211" s="5">
        <f>K211*2276.32</f>
        <v>0</v>
      </c>
    </row>
    <row r="212" spans="1:12">
      <c r="A212" s="1"/>
      <c r="B212" s="1">
        <v>827903</v>
      </c>
      <c r="C212" s="1" t="s">
        <v>733</v>
      </c>
      <c r="D212" s="1" t="s">
        <v>734</v>
      </c>
      <c r="E212" s="3" t="s">
        <v>735</v>
      </c>
      <c r="F212" s="1" t="s">
        <v>736</v>
      </c>
      <c r="G212" s="1" t="s">
        <v>15</v>
      </c>
      <c r="H212" s="1" t="s">
        <v>15</v>
      </c>
      <c r="I212" s="1" t="s">
        <v>15</v>
      </c>
      <c r="J212" s="1" t="s">
        <v>16</v>
      </c>
      <c r="K212" s="2"/>
      <c r="L212" s="5">
        <f>K212*1860.11</f>
        <v>0</v>
      </c>
    </row>
    <row r="213" spans="1:12">
      <c r="A213" s="1"/>
      <c r="B213" s="1">
        <v>827904</v>
      </c>
      <c r="C213" s="1" t="s">
        <v>737</v>
      </c>
      <c r="D213" s="1" t="s">
        <v>738</v>
      </c>
      <c r="E213" s="3" t="s">
        <v>739</v>
      </c>
      <c r="F213" s="1" t="s">
        <v>740</v>
      </c>
      <c r="G213" s="1" t="s">
        <v>15</v>
      </c>
      <c r="H213" s="1" t="s">
        <v>15</v>
      </c>
      <c r="I213" s="1" t="s">
        <v>15</v>
      </c>
      <c r="J213" s="1" t="s">
        <v>16</v>
      </c>
      <c r="K213" s="2"/>
      <c r="L213" s="5">
        <f>K213*2117.40</f>
        <v>0</v>
      </c>
    </row>
    <row r="214" spans="1:12">
      <c r="A214" s="1"/>
      <c r="B214" s="1">
        <v>827905</v>
      </c>
      <c r="C214" s="1" t="s">
        <v>741</v>
      </c>
      <c r="D214" s="1" t="s">
        <v>742</v>
      </c>
      <c r="E214" s="3" t="s">
        <v>743</v>
      </c>
      <c r="F214" s="1" t="s">
        <v>744</v>
      </c>
      <c r="G214" s="1" t="s">
        <v>15</v>
      </c>
      <c r="H214" s="1" t="s">
        <v>15</v>
      </c>
      <c r="I214" s="1" t="s">
        <v>15</v>
      </c>
      <c r="J214" s="1" t="s">
        <v>16</v>
      </c>
      <c r="K214" s="2"/>
      <c r="L214" s="5">
        <f>K214*1988.75</f>
        <v>0</v>
      </c>
    </row>
    <row r="215" spans="1:12">
      <c r="A215" s="1"/>
      <c r="B215" s="1">
        <v>827906</v>
      </c>
      <c r="C215" s="1" t="s">
        <v>745</v>
      </c>
      <c r="D215" s="1" t="s">
        <v>746</v>
      </c>
      <c r="E215" s="3" t="s">
        <v>747</v>
      </c>
      <c r="F215" s="1" t="s">
        <v>748</v>
      </c>
      <c r="G215" s="1" t="s">
        <v>15</v>
      </c>
      <c r="H215" s="1" t="s">
        <v>15</v>
      </c>
      <c r="I215" s="1" t="s">
        <v>15</v>
      </c>
      <c r="J215" s="1" t="s">
        <v>16</v>
      </c>
      <c r="K215" s="2"/>
      <c r="L215" s="5">
        <f>K215*1622.48</f>
        <v>0</v>
      </c>
    </row>
    <row r="216" spans="1:12">
      <c r="A216" s="1"/>
      <c r="B216" s="1">
        <v>827907</v>
      </c>
      <c r="C216" s="1" t="s">
        <v>749</v>
      </c>
      <c r="D216" s="1" t="s">
        <v>750</v>
      </c>
      <c r="E216" s="3" t="s">
        <v>751</v>
      </c>
      <c r="F216" s="1" t="s">
        <v>748</v>
      </c>
      <c r="G216" s="1" t="s">
        <v>15</v>
      </c>
      <c r="H216" s="1" t="s">
        <v>15</v>
      </c>
      <c r="I216" s="1" t="s">
        <v>15</v>
      </c>
      <c r="J216" s="1" t="s">
        <v>16</v>
      </c>
      <c r="K216" s="2"/>
      <c r="L216" s="5">
        <f>K216*1622.48</f>
        <v>0</v>
      </c>
    </row>
    <row r="217" spans="1:12">
      <c r="A217" s="1"/>
      <c r="B217" s="1">
        <v>827908</v>
      </c>
      <c r="C217" s="1" t="s">
        <v>752</v>
      </c>
      <c r="D217" s="1" t="s">
        <v>753</v>
      </c>
      <c r="E217" s="3" t="s">
        <v>754</v>
      </c>
      <c r="F217" s="1" t="s">
        <v>347</v>
      </c>
      <c r="G217" s="1" t="s">
        <v>15</v>
      </c>
      <c r="H217" s="1" t="s">
        <v>15</v>
      </c>
      <c r="I217" s="1" t="s">
        <v>15</v>
      </c>
      <c r="J217" s="1" t="s">
        <v>16</v>
      </c>
      <c r="K217" s="2"/>
      <c r="L217" s="5">
        <f>K217*1315.24</f>
        <v>0</v>
      </c>
    </row>
    <row r="218" spans="1:12">
      <c r="A218" s="1"/>
      <c r="B218" s="1">
        <v>827909</v>
      </c>
      <c r="C218" s="1" t="s">
        <v>755</v>
      </c>
      <c r="D218" s="1" t="s">
        <v>756</v>
      </c>
      <c r="E218" s="3" t="s">
        <v>757</v>
      </c>
      <c r="F218" s="1" t="s">
        <v>347</v>
      </c>
      <c r="G218" s="1" t="s">
        <v>15</v>
      </c>
      <c r="H218" s="1" t="s">
        <v>15</v>
      </c>
      <c r="I218" s="1" t="s">
        <v>15</v>
      </c>
      <c r="J218" s="1" t="s">
        <v>16</v>
      </c>
      <c r="K218" s="2"/>
      <c r="L218" s="5">
        <f>K218*1315.24</f>
        <v>0</v>
      </c>
    </row>
    <row r="219" spans="1:12">
      <c r="A219" s="1"/>
      <c r="B219" s="1">
        <v>827910</v>
      </c>
      <c r="C219" s="1" t="s">
        <v>758</v>
      </c>
      <c r="D219" s="1" t="s">
        <v>759</v>
      </c>
      <c r="E219" s="3" t="s">
        <v>760</v>
      </c>
      <c r="F219" s="1" t="s">
        <v>761</v>
      </c>
      <c r="G219" s="1" t="s">
        <v>15</v>
      </c>
      <c r="H219" s="1" t="s">
        <v>15</v>
      </c>
      <c r="I219" s="1" t="s">
        <v>15</v>
      </c>
      <c r="J219" s="1" t="s">
        <v>16</v>
      </c>
      <c r="K219" s="2"/>
      <c r="L219" s="5">
        <f>K219*3178.38</f>
        <v>0</v>
      </c>
    </row>
    <row r="220" spans="1:12">
      <c r="A220" s="1"/>
      <c r="B220" s="1">
        <v>827911</v>
      </c>
      <c r="C220" s="1" t="s">
        <v>762</v>
      </c>
      <c r="D220" s="1" t="s">
        <v>763</v>
      </c>
      <c r="E220" s="3" t="s">
        <v>764</v>
      </c>
      <c r="F220" s="1" t="s">
        <v>765</v>
      </c>
      <c r="G220" s="1" t="s">
        <v>15</v>
      </c>
      <c r="H220" s="1" t="s">
        <v>15</v>
      </c>
      <c r="I220" s="1" t="s">
        <v>15</v>
      </c>
      <c r="J220" s="1" t="s">
        <v>16</v>
      </c>
      <c r="K220" s="2"/>
      <c r="L220" s="5">
        <f>K220*2406.48</f>
        <v>0</v>
      </c>
    </row>
    <row r="221" spans="1:12">
      <c r="A221" s="1"/>
      <c r="B221" s="1">
        <v>827912</v>
      </c>
      <c r="C221" s="1" t="s">
        <v>766</v>
      </c>
      <c r="D221" s="1" t="s">
        <v>767</v>
      </c>
      <c r="E221" s="3" t="s">
        <v>768</v>
      </c>
      <c r="F221" s="1" t="s">
        <v>769</v>
      </c>
      <c r="G221" s="1" t="s">
        <v>15</v>
      </c>
      <c r="H221" s="1" t="s">
        <v>15</v>
      </c>
      <c r="I221" s="1" t="s">
        <v>15</v>
      </c>
      <c r="J221" s="1" t="s">
        <v>16</v>
      </c>
      <c r="K221" s="2"/>
      <c r="L221" s="5">
        <f>K221*2377.73</f>
        <v>0</v>
      </c>
    </row>
    <row r="222" spans="1:12">
      <c r="A222" s="1"/>
      <c r="B222" s="1">
        <v>827913</v>
      </c>
      <c r="C222" s="1" t="s">
        <v>770</v>
      </c>
      <c r="D222" s="1" t="s">
        <v>771</v>
      </c>
      <c r="E222" s="3" t="s">
        <v>772</v>
      </c>
      <c r="F222" s="1" t="s">
        <v>773</v>
      </c>
      <c r="G222" s="1" t="s">
        <v>15</v>
      </c>
      <c r="H222" s="1" t="s">
        <v>15</v>
      </c>
      <c r="I222" s="1" t="s">
        <v>15</v>
      </c>
      <c r="J222" s="1" t="s">
        <v>16</v>
      </c>
      <c r="K222" s="2"/>
      <c r="L222" s="5">
        <f>K222*2647.13</f>
        <v>0</v>
      </c>
    </row>
    <row r="223" spans="1:12">
      <c r="A223" s="1"/>
      <c r="B223" s="1">
        <v>827914</v>
      </c>
      <c r="C223" s="1" t="s">
        <v>774</v>
      </c>
      <c r="D223" s="1" t="s">
        <v>775</v>
      </c>
      <c r="E223" s="3" t="s">
        <v>776</v>
      </c>
      <c r="F223" s="1" t="s">
        <v>777</v>
      </c>
      <c r="G223" s="1" t="s">
        <v>15</v>
      </c>
      <c r="H223" s="1" t="s">
        <v>15</v>
      </c>
      <c r="I223" s="1" t="s">
        <v>15</v>
      </c>
      <c r="J223" s="1" t="s">
        <v>16</v>
      </c>
      <c r="K223" s="2"/>
      <c r="L223" s="5">
        <f>K223*1752.65</f>
        <v>0</v>
      </c>
    </row>
    <row r="224" spans="1:12">
      <c r="A224" s="1"/>
      <c r="B224" s="1">
        <v>827915</v>
      </c>
      <c r="C224" s="1" t="s">
        <v>778</v>
      </c>
      <c r="D224" s="1" t="s">
        <v>779</v>
      </c>
      <c r="E224" s="3" t="s">
        <v>780</v>
      </c>
      <c r="F224" s="1" t="s">
        <v>781</v>
      </c>
      <c r="G224" s="1" t="s">
        <v>15</v>
      </c>
      <c r="H224" s="1" t="s">
        <v>15</v>
      </c>
      <c r="I224" s="1" t="s">
        <v>15</v>
      </c>
      <c r="J224" s="1" t="s">
        <v>16</v>
      </c>
      <c r="K224" s="2"/>
      <c r="L224" s="5">
        <f>K224*2613.84</f>
        <v>0</v>
      </c>
    </row>
    <row r="225" spans="1:12">
      <c r="A225" s="1"/>
      <c r="B225" s="1">
        <v>827916</v>
      </c>
      <c r="C225" s="1" t="s">
        <v>782</v>
      </c>
      <c r="D225" s="1" t="s">
        <v>783</v>
      </c>
      <c r="E225" s="3" t="s">
        <v>784</v>
      </c>
      <c r="F225" s="1" t="s">
        <v>781</v>
      </c>
      <c r="G225" s="1" t="s">
        <v>15</v>
      </c>
      <c r="H225" s="1" t="s">
        <v>15</v>
      </c>
      <c r="I225" s="1" t="s">
        <v>15</v>
      </c>
      <c r="J225" s="1" t="s">
        <v>16</v>
      </c>
      <c r="K225" s="2"/>
      <c r="L225" s="5">
        <f>K225*2613.84</f>
        <v>0</v>
      </c>
    </row>
    <row r="226" spans="1:12">
      <c r="A226" s="1"/>
      <c r="B226" s="1">
        <v>827917</v>
      </c>
      <c r="C226" s="1" t="s">
        <v>785</v>
      </c>
      <c r="D226" s="1" t="s">
        <v>786</v>
      </c>
      <c r="E226" s="3" t="s">
        <v>787</v>
      </c>
      <c r="F226" s="1" t="s">
        <v>781</v>
      </c>
      <c r="G226" s="1" t="s">
        <v>15</v>
      </c>
      <c r="H226" s="1" t="s">
        <v>15</v>
      </c>
      <c r="I226" s="1" t="s">
        <v>15</v>
      </c>
      <c r="J226" s="1" t="s">
        <v>16</v>
      </c>
      <c r="K226" s="2"/>
      <c r="L226" s="5">
        <f>K226*2613.84</f>
        <v>0</v>
      </c>
    </row>
    <row r="227" spans="1:12">
      <c r="A227" s="1"/>
      <c r="B227" s="1">
        <v>827918</v>
      </c>
      <c r="C227" s="1" t="s">
        <v>788</v>
      </c>
      <c r="D227" s="1" t="s">
        <v>789</v>
      </c>
      <c r="E227" s="3" t="s">
        <v>790</v>
      </c>
      <c r="F227" s="1" t="s">
        <v>781</v>
      </c>
      <c r="G227" s="1" t="s">
        <v>15</v>
      </c>
      <c r="H227" s="1" t="s">
        <v>15</v>
      </c>
      <c r="I227" s="1" t="s">
        <v>15</v>
      </c>
      <c r="J227" s="1" t="s">
        <v>16</v>
      </c>
      <c r="K227" s="2"/>
      <c r="L227" s="5">
        <f>K227*2613.84</f>
        <v>0</v>
      </c>
    </row>
    <row r="228" spans="1:12">
      <c r="A228" s="1"/>
      <c r="B228" s="1">
        <v>827919</v>
      </c>
      <c r="C228" s="1" t="s">
        <v>791</v>
      </c>
      <c r="D228" s="1" t="s">
        <v>792</v>
      </c>
      <c r="E228" s="3" t="s">
        <v>793</v>
      </c>
      <c r="F228" s="1" t="s">
        <v>794</v>
      </c>
      <c r="G228" s="1" t="s">
        <v>15</v>
      </c>
      <c r="H228" s="1" t="s">
        <v>15</v>
      </c>
      <c r="I228" s="1" t="s">
        <v>15</v>
      </c>
      <c r="J228" s="1" t="s">
        <v>16</v>
      </c>
      <c r="K228" s="2"/>
      <c r="L228" s="5">
        <f>K228*2753.08</f>
        <v>0</v>
      </c>
    </row>
    <row r="229" spans="1:12">
      <c r="A229" s="1"/>
      <c r="B229" s="1">
        <v>827920</v>
      </c>
      <c r="C229" s="1" t="s">
        <v>795</v>
      </c>
      <c r="D229" s="1" t="s">
        <v>796</v>
      </c>
      <c r="E229" s="3" t="s">
        <v>797</v>
      </c>
      <c r="F229" s="1" t="s">
        <v>798</v>
      </c>
      <c r="G229" s="1" t="s">
        <v>15</v>
      </c>
      <c r="H229" s="1" t="s">
        <v>15</v>
      </c>
      <c r="I229" s="1" t="s">
        <v>15</v>
      </c>
      <c r="J229" s="1" t="s">
        <v>16</v>
      </c>
      <c r="K229" s="2"/>
      <c r="L229" s="5">
        <f>K229*5761.94</f>
        <v>0</v>
      </c>
    </row>
    <row r="230" spans="1:12">
      <c r="A230" s="1"/>
      <c r="B230" s="1">
        <v>827921</v>
      </c>
      <c r="C230" s="1" t="s">
        <v>799</v>
      </c>
      <c r="D230" s="1" t="s">
        <v>800</v>
      </c>
      <c r="E230" s="3" t="s">
        <v>801</v>
      </c>
      <c r="F230" s="1" t="s">
        <v>802</v>
      </c>
      <c r="G230" s="1" t="s">
        <v>15</v>
      </c>
      <c r="H230" s="1" t="s">
        <v>15</v>
      </c>
      <c r="I230" s="1" t="s">
        <v>15</v>
      </c>
      <c r="J230" s="1" t="s">
        <v>16</v>
      </c>
      <c r="K230" s="2"/>
      <c r="L230" s="5">
        <f>K230*1816.21</f>
        <v>0</v>
      </c>
    </row>
    <row r="231" spans="1:12">
      <c r="A231" s="1"/>
      <c r="B231" s="1">
        <v>827922</v>
      </c>
      <c r="C231" s="1" t="s">
        <v>803</v>
      </c>
      <c r="D231" s="1" t="s">
        <v>804</v>
      </c>
      <c r="E231" s="3" t="s">
        <v>805</v>
      </c>
      <c r="F231" s="1" t="s">
        <v>806</v>
      </c>
      <c r="G231" s="1" t="s">
        <v>15</v>
      </c>
      <c r="H231" s="1" t="s">
        <v>15</v>
      </c>
      <c r="I231" s="1" t="s">
        <v>15</v>
      </c>
      <c r="J231" s="1" t="s">
        <v>16</v>
      </c>
      <c r="K231" s="2"/>
      <c r="L231" s="5">
        <f>K231*1442.38</f>
        <v>0</v>
      </c>
    </row>
    <row r="232" spans="1:12">
      <c r="A232" s="1"/>
      <c r="B232" s="1">
        <v>827923</v>
      </c>
      <c r="C232" s="1" t="s">
        <v>807</v>
      </c>
      <c r="D232" s="1" t="s">
        <v>808</v>
      </c>
      <c r="E232" s="3" t="s">
        <v>809</v>
      </c>
      <c r="F232" s="1" t="s">
        <v>810</v>
      </c>
      <c r="G232" s="1" t="s">
        <v>15</v>
      </c>
      <c r="H232" s="1" t="s">
        <v>15</v>
      </c>
      <c r="I232" s="1" t="s">
        <v>15</v>
      </c>
      <c r="J232" s="1" t="s">
        <v>16</v>
      </c>
      <c r="K232" s="2"/>
      <c r="L232" s="5">
        <f>K232*665.95</f>
        <v>0</v>
      </c>
    </row>
    <row r="233" spans="1:12">
      <c r="A233" s="1"/>
      <c r="B233" s="1">
        <v>827924</v>
      </c>
      <c r="C233" s="1" t="s">
        <v>811</v>
      </c>
      <c r="D233" s="1" t="s">
        <v>812</v>
      </c>
      <c r="E233" s="3" t="s">
        <v>813</v>
      </c>
      <c r="F233" s="1" t="s">
        <v>814</v>
      </c>
      <c r="G233" s="1" t="s">
        <v>15</v>
      </c>
      <c r="H233" s="1" t="s">
        <v>15</v>
      </c>
      <c r="I233" s="1" t="s">
        <v>15</v>
      </c>
      <c r="J233" s="1" t="s">
        <v>16</v>
      </c>
      <c r="K233" s="2"/>
      <c r="L233" s="5">
        <f>K233*879.35</f>
        <v>0</v>
      </c>
    </row>
    <row r="234" spans="1:12">
      <c r="A234" s="1"/>
      <c r="B234" s="1">
        <v>827925</v>
      </c>
      <c r="C234" s="1" t="s">
        <v>815</v>
      </c>
      <c r="D234" s="1" t="s">
        <v>816</v>
      </c>
      <c r="E234" s="3" t="s">
        <v>817</v>
      </c>
      <c r="F234" s="1" t="s">
        <v>818</v>
      </c>
      <c r="G234" s="1" t="s">
        <v>15</v>
      </c>
      <c r="H234" s="1" t="s">
        <v>15</v>
      </c>
      <c r="I234" s="1" t="s">
        <v>15</v>
      </c>
      <c r="J234" s="1" t="s">
        <v>16</v>
      </c>
      <c r="K234" s="2"/>
      <c r="L234" s="5">
        <f>K234*1325.84</f>
        <v>0</v>
      </c>
    </row>
    <row r="235" spans="1:12">
      <c r="A235" s="1"/>
      <c r="B235" s="1">
        <v>827926</v>
      </c>
      <c r="C235" s="1" t="s">
        <v>819</v>
      </c>
      <c r="D235" s="1" t="s">
        <v>820</v>
      </c>
      <c r="E235" s="3" t="s">
        <v>821</v>
      </c>
      <c r="F235" s="1" t="s">
        <v>30</v>
      </c>
      <c r="G235" s="1" t="s">
        <v>15</v>
      </c>
      <c r="H235" s="1" t="s">
        <v>15</v>
      </c>
      <c r="I235" s="1" t="s">
        <v>15</v>
      </c>
      <c r="J235" s="1" t="s">
        <v>16</v>
      </c>
      <c r="K235" s="2"/>
      <c r="L235" s="5">
        <f>K235*0.00</f>
        <v>0</v>
      </c>
    </row>
    <row r="236" spans="1:12">
      <c r="A236" s="1"/>
      <c r="B236" s="1">
        <v>827928</v>
      </c>
      <c r="C236" s="1" t="s">
        <v>822</v>
      </c>
      <c r="D236" s="1" t="s">
        <v>823</v>
      </c>
      <c r="E236" s="3" t="s">
        <v>824</v>
      </c>
      <c r="F236" s="1" t="s">
        <v>825</v>
      </c>
      <c r="G236" s="1" t="s">
        <v>15</v>
      </c>
      <c r="H236" s="1" t="s">
        <v>15</v>
      </c>
      <c r="I236" s="1" t="s">
        <v>15</v>
      </c>
      <c r="J236" s="1" t="s">
        <v>16</v>
      </c>
      <c r="K236" s="2"/>
      <c r="L236" s="5">
        <f>K236*703.78</f>
        <v>0</v>
      </c>
    </row>
    <row r="237" spans="1:12">
      <c r="A237" s="1"/>
      <c r="B237" s="1">
        <v>827929</v>
      </c>
      <c r="C237" s="1" t="s">
        <v>826</v>
      </c>
      <c r="D237" s="1" t="s">
        <v>827</v>
      </c>
      <c r="E237" s="3" t="s">
        <v>828</v>
      </c>
      <c r="F237" s="1" t="s">
        <v>829</v>
      </c>
      <c r="G237" s="1" t="s">
        <v>15</v>
      </c>
      <c r="H237" s="1" t="s">
        <v>15</v>
      </c>
      <c r="I237" s="1" t="s">
        <v>15</v>
      </c>
      <c r="J237" s="1" t="s">
        <v>16</v>
      </c>
      <c r="K237" s="2"/>
      <c r="L237" s="5">
        <f>K237*658.38</f>
        <v>0</v>
      </c>
    </row>
    <row r="238" spans="1:12">
      <c r="A238" s="1"/>
      <c r="B238" s="1">
        <v>827930</v>
      </c>
      <c r="C238" s="1" t="s">
        <v>830</v>
      </c>
      <c r="D238" s="1" t="s">
        <v>831</v>
      </c>
      <c r="E238" s="3" t="s">
        <v>832</v>
      </c>
      <c r="F238" s="1" t="s">
        <v>833</v>
      </c>
      <c r="G238" s="1" t="s">
        <v>15</v>
      </c>
      <c r="H238" s="1" t="s">
        <v>15</v>
      </c>
      <c r="I238" s="1" t="s">
        <v>15</v>
      </c>
      <c r="J238" s="1" t="s">
        <v>16</v>
      </c>
      <c r="K238" s="2"/>
      <c r="L238" s="5">
        <f>K238*577.15</f>
        <v>0</v>
      </c>
    </row>
    <row r="239" spans="1:12">
      <c r="A239" s="1"/>
      <c r="B239" s="1">
        <v>827931</v>
      </c>
      <c r="C239" s="1" t="s">
        <v>834</v>
      </c>
      <c r="D239" s="1" t="s">
        <v>835</v>
      </c>
      <c r="E239" s="3" t="s">
        <v>836</v>
      </c>
      <c r="F239" s="1" t="s">
        <v>837</v>
      </c>
      <c r="G239" s="1" t="s">
        <v>15</v>
      </c>
      <c r="H239" s="1" t="s">
        <v>15</v>
      </c>
      <c r="I239" s="1" t="s">
        <v>15</v>
      </c>
      <c r="J239" s="1" t="s">
        <v>16</v>
      </c>
      <c r="K239" s="2"/>
      <c r="L239" s="5">
        <f>K239*643.24</f>
        <v>0</v>
      </c>
    </row>
    <row r="240" spans="1:12">
      <c r="A240" s="1"/>
      <c r="B240" s="1">
        <v>827932</v>
      </c>
      <c r="C240" s="1" t="s">
        <v>838</v>
      </c>
      <c r="D240" s="1" t="s">
        <v>839</v>
      </c>
      <c r="E240" s="3" t="s">
        <v>840</v>
      </c>
      <c r="F240" s="1" t="s">
        <v>841</v>
      </c>
      <c r="G240" s="1" t="s">
        <v>15</v>
      </c>
      <c r="H240" s="1" t="s">
        <v>15</v>
      </c>
      <c r="I240" s="1" t="s">
        <v>15</v>
      </c>
      <c r="J240" s="1" t="s">
        <v>16</v>
      </c>
      <c r="K240" s="2"/>
      <c r="L240" s="5">
        <f>K240*2099.24</f>
        <v>0</v>
      </c>
    </row>
    <row r="241" spans="1:12">
      <c r="A241" s="1"/>
      <c r="B241" s="1">
        <v>827933</v>
      </c>
      <c r="C241" s="1" t="s">
        <v>842</v>
      </c>
      <c r="D241" s="1" t="s">
        <v>843</v>
      </c>
      <c r="E241" s="3" t="s">
        <v>844</v>
      </c>
      <c r="F241" s="1" t="s">
        <v>841</v>
      </c>
      <c r="G241" s="1" t="s">
        <v>15</v>
      </c>
      <c r="H241" s="1" t="s">
        <v>15</v>
      </c>
      <c r="I241" s="1" t="s">
        <v>15</v>
      </c>
      <c r="J241" s="1" t="s">
        <v>16</v>
      </c>
      <c r="K241" s="2"/>
      <c r="L241" s="5">
        <f>K241*2099.24</f>
        <v>0</v>
      </c>
    </row>
    <row r="242" spans="1:12">
      <c r="A242" s="1"/>
      <c r="B242" s="1">
        <v>827934</v>
      </c>
      <c r="C242" s="1" t="s">
        <v>845</v>
      </c>
      <c r="D242" s="1" t="s">
        <v>846</v>
      </c>
      <c r="E242" s="3" t="s">
        <v>847</v>
      </c>
      <c r="F242" s="1" t="s">
        <v>841</v>
      </c>
      <c r="G242" s="1" t="s">
        <v>15</v>
      </c>
      <c r="H242" s="1" t="s">
        <v>15</v>
      </c>
      <c r="I242" s="1" t="s">
        <v>15</v>
      </c>
      <c r="J242" s="1" t="s">
        <v>16</v>
      </c>
      <c r="K242" s="2"/>
      <c r="L242" s="5">
        <f>K242*2099.24</f>
        <v>0</v>
      </c>
    </row>
    <row r="243" spans="1:12">
      <c r="A243" s="1"/>
      <c r="B243" s="1">
        <v>832197</v>
      </c>
      <c r="C243" s="1" t="s">
        <v>848</v>
      </c>
      <c r="D243" s="1" t="s">
        <v>849</v>
      </c>
      <c r="E243" s="3" t="s">
        <v>850</v>
      </c>
      <c r="F243" s="1" t="s">
        <v>711</v>
      </c>
      <c r="G243" s="1" t="s">
        <v>15</v>
      </c>
      <c r="H243" s="1" t="s">
        <v>15</v>
      </c>
      <c r="I243" s="1" t="s">
        <v>15</v>
      </c>
      <c r="J243" s="1" t="s">
        <v>16</v>
      </c>
      <c r="K243" s="2"/>
      <c r="L243" s="5">
        <f>K243*2131.02</f>
        <v>0</v>
      </c>
    </row>
    <row r="244" spans="1:12">
      <c r="A244" s="1"/>
      <c r="B244" s="1">
        <v>832195</v>
      </c>
      <c r="C244" s="1" t="s">
        <v>851</v>
      </c>
      <c r="D244" s="1" t="s">
        <v>852</v>
      </c>
      <c r="E244" s="3" t="s">
        <v>853</v>
      </c>
      <c r="F244" s="1" t="s">
        <v>695</v>
      </c>
      <c r="G244" s="1" t="s">
        <v>15</v>
      </c>
      <c r="H244" s="1" t="s">
        <v>15</v>
      </c>
      <c r="I244" s="1" t="s">
        <v>15</v>
      </c>
      <c r="J244" s="1" t="s">
        <v>16</v>
      </c>
      <c r="K244" s="2"/>
      <c r="L244" s="5">
        <f>K244*2392.86</f>
        <v>0</v>
      </c>
    </row>
    <row r="245" spans="1:12">
      <c r="A245" s="1"/>
      <c r="B245" s="1">
        <v>832196</v>
      </c>
      <c r="C245" s="1" t="s">
        <v>854</v>
      </c>
      <c r="D245" s="1" t="s">
        <v>855</v>
      </c>
      <c r="E245" s="3" t="s">
        <v>856</v>
      </c>
      <c r="F245" s="1" t="s">
        <v>695</v>
      </c>
      <c r="G245" s="1" t="s">
        <v>15</v>
      </c>
      <c r="H245" s="1" t="s">
        <v>15</v>
      </c>
      <c r="I245" s="1" t="s">
        <v>15</v>
      </c>
      <c r="J245" s="1" t="s">
        <v>16</v>
      </c>
      <c r="K245" s="2"/>
      <c r="L245" s="5">
        <f>K245*2392.86</f>
        <v>0</v>
      </c>
    </row>
    <row r="246" spans="1:12">
      <c r="A246" s="1"/>
      <c r="B246" s="1">
        <v>833058</v>
      </c>
      <c r="C246" s="1" t="s">
        <v>857</v>
      </c>
      <c r="D246" s="1" t="s">
        <v>858</v>
      </c>
      <c r="E246" s="3" t="s">
        <v>859</v>
      </c>
      <c r="F246" s="1" t="s">
        <v>860</v>
      </c>
      <c r="G246" s="1" t="s">
        <v>15</v>
      </c>
      <c r="H246" s="1" t="s">
        <v>15</v>
      </c>
      <c r="I246" s="1" t="s">
        <v>15</v>
      </c>
      <c r="J246" s="1" t="s">
        <v>16</v>
      </c>
      <c r="K246" s="2"/>
      <c r="L246" s="5">
        <f>K246*1830.17</f>
        <v>0</v>
      </c>
    </row>
    <row r="247" spans="1:12">
      <c r="A247" s="1"/>
      <c r="B247" s="1">
        <v>833059</v>
      </c>
      <c r="C247" s="1" t="s">
        <v>861</v>
      </c>
      <c r="D247" s="1" t="s">
        <v>862</v>
      </c>
      <c r="E247" s="3" t="s">
        <v>863</v>
      </c>
      <c r="F247" s="1" t="s">
        <v>864</v>
      </c>
      <c r="G247" s="1" t="s">
        <v>15</v>
      </c>
      <c r="H247" s="1" t="s">
        <v>15</v>
      </c>
      <c r="I247" s="1" t="s">
        <v>15</v>
      </c>
      <c r="J247" s="1" t="s">
        <v>16</v>
      </c>
      <c r="K247" s="2"/>
      <c r="L247" s="5">
        <f>K247*2792.43</f>
        <v>0</v>
      </c>
    </row>
    <row r="248" spans="1:12">
      <c r="A248" s="1"/>
      <c r="B248" s="1">
        <v>834700</v>
      </c>
      <c r="C248" s="1" t="s">
        <v>865</v>
      </c>
      <c r="D248" s="1" t="s">
        <v>866</v>
      </c>
      <c r="E248" s="3" t="s">
        <v>867</v>
      </c>
      <c r="F248" s="1" t="s">
        <v>781</v>
      </c>
      <c r="G248" s="1" t="s">
        <v>15</v>
      </c>
      <c r="H248" s="1" t="s">
        <v>15</v>
      </c>
      <c r="I248" s="1" t="s">
        <v>15</v>
      </c>
      <c r="J248" s="1" t="s">
        <v>16</v>
      </c>
      <c r="K248" s="2"/>
      <c r="L248" s="5">
        <f>K248*2613.84</f>
        <v>0</v>
      </c>
    </row>
    <row r="249" spans="1:12">
      <c r="A249" s="1"/>
      <c r="B249" s="1">
        <v>877764</v>
      </c>
      <c r="C249" s="1" t="s">
        <v>868</v>
      </c>
      <c r="D249" s="1" t="s">
        <v>869</v>
      </c>
      <c r="E249" s="3" t="s">
        <v>870</v>
      </c>
      <c r="F249" s="1" t="s">
        <v>871</v>
      </c>
      <c r="G249" s="1" t="s">
        <v>15</v>
      </c>
      <c r="H249" s="1" t="s">
        <v>15</v>
      </c>
      <c r="I249" s="1" t="s">
        <v>15</v>
      </c>
      <c r="J249" s="1" t="s">
        <v>16</v>
      </c>
      <c r="K249" s="2"/>
      <c r="L249" s="5">
        <f>K249*2418.26</f>
        <v>0</v>
      </c>
    </row>
    <row r="250" spans="1:12">
      <c r="A250" s="1"/>
      <c r="B250" s="1">
        <v>882099</v>
      </c>
      <c r="C250" s="1" t="s">
        <v>872</v>
      </c>
      <c r="D250" s="1" t="s">
        <v>873</v>
      </c>
      <c r="E250" s="3" t="s">
        <v>874</v>
      </c>
      <c r="F250" s="1" t="s">
        <v>875</v>
      </c>
      <c r="G250" s="1" t="s">
        <v>15</v>
      </c>
      <c r="H250" s="1" t="s">
        <v>15</v>
      </c>
      <c r="I250" s="1" t="s">
        <v>15</v>
      </c>
      <c r="J250" s="1" t="s">
        <v>16</v>
      </c>
      <c r="K250" s="2"/>
      <c r="L250" s="5">
        <f>K250*10502.27</f>
        <v>0</v>
      </c>
    </row>
    <row r="251" spans="1:12">
      <c r="A251" s="1"/>
      <c r="B251" s="1">
        <v>857066</v>
      </c>
      <c r="C251" s="1" t="s">
        <v>876</v>
      </c>
      <c r="D251" s="1" t="s">
        <v>877</v>
      </c>
      <c r="E251" s="3" t="s">
        <v>878</v>
      </c>
      <c r="F251" s="1" t="s">
        <v>879</v>
      </c>
      <c r="G251" s="1" t="s">
        <v>15</v>
      </c>
      <c r="H251" s="1" t="s">
        <v>15</v>
      </c>
      <c r="I251" s="1" t="s">
        <v>15</v>
      </c>
      <c r="J251" s="1" t="s">
        <v>16</v>
      </c>
      <c r="K251" s="2"/>
      <c r="L251" s="5">
        <f>K251*5037.28</f>
        <v>0</v>
      </c>
    </row>
    <row r="252" spans="1:12">
      <c r="A252" s="1"/>
      <c r="B252" s="1">
        <v>857067</v>
      </c>
      <c r="C252" s="1" t="s">
        <v>880</v>
      </c>
      <c r="D252" s="1" t="s">
        <v>881</v>
      </c>
      <c r="E252" s="3" t="s">
        <v>878</v>
      </c>
      <c r="F252" s="1" t="s">
        <v>879</v>
      </c>
      <c r="G252" s="1" t="s">
        <v>15</v>
      </c>
      <c r="H252" s="1" t="s">
        <v>15</v>
      </c>
      <c r="I252" s="1" t="s">
        <v>15</v>
      </c>
      <c r="J252" s="1" t="s">
        <v>16</v>
      </c>
      <c r="K252" s="2"/>
      <c r="L252" s="5">
        <f>K252*5037.28</f>
        <v>0</v>
      </c>
    </row>
    <row r="253" spans="1:12">
      <c r="A253" s="1"/>
      <c r="B253" s="1">
        <v>857089</v>
      </c>
      <c r="C253" s="1" t="s">
        <v>882</v>
      </c>
      <c r="D253" s="1" t="s">
        <v>883</v>
      </c>
      <c r="E253" s="3" t="s">
        <v>884</v>
      </c>
      <c r="F253" s="1" t="s">
        <v>885</v>
      </c>
      <c r="G253" s="1" t="s">
        <v>15</v>
      </c>
      <c r="H253" s="1" t="s">
        <v>15</v>
      </c>
      <c r="I253" s="1" t="s">
        <v>15</v>
      </c>
      <c r="J253" s="1" t="s">
        <v>16</v>
      </c>
      <c r="K253" s="2"/>
      <c r="L253" s="5">
        <f>K253*5383.98</f>
        <v>0</v>
      </c>
    </row>
    <row r="254" spans="1:12">
      <c r="A254" s="1"/>
      <c r="B254" s="1">
        <v>857126</v>
      </c>
      <c r="C254" s="1" t="s">
        <v>886</v>
      </c>
      <c r="D254" s="1" t="s">
        <v>887</v>
      </c>
      <c r="E254" s="3" t="s">
        <v>878</v>
      </c>
      <c r="F254" s="1" t="s">
        <v>888</v>
      </c>
      <c r="G254" s="1" t="s">
        <v>15</v>
      </c>
      <c r="H254" s="1" t="s">
        <v>15</v>
      </c>
      <c r="I254" s="1" t="s">
        <v>15</v>
      </c>
      <c r="J254" s="1" t="s">
        <v>16</v>
      </c>
      <c r="K254" s="2"/>
      <c r="L254" s="5">
        <f>K254*4348.83</f>
        <v>0</v>
      </c>
    </row>
    <row r="255" spans="1:12">
      <c r="A255" s="1"/>
      <c r="B255" s="1">
        <v>857180</v>
      </c>
      <c r="C255" s="1" t="s">
        <v>889</v>
      </c>
      <c r="D255" s="1" t="s">
        <v>890</v>
      </c>
      <c r="E255" s="3" t="s">
        <v>891</v>
      </c>
      <c r="F255" s="1" t="s">
        <v>892</v>
      </c>
      <c r="G255" s="1" t="s">
        <v>15</v>
      </c>
      <c r="H255" s="1" t="s">
        <v>15</v>
      </c>
      <c r="I255" s="1" t="s">
        <v>15</v>
      </c>
      <c r="J255" s="1" t="s">
        <v>16</v>
      </c>
      <c r="K255" s="2"/>
      <c r="L255" s="5">
        <f>K255*4599.57</f>
        <v>0</v>
      </c>
    </row>
    <row r="256" spans="1:12">
      <c r="A256" s="1"/>
      <c r="B256" s="1">
        <v>873356</v>
      </c>
      <c r="C256" s="1" t="s">
        <v>893</v>
      </c>
      <c r="D256" s="1" t="s">
        <v>894</v>
      </c>
      <c r="E256" s="3" t="s">
        <v>891</v>
      </c>
      <c r="F256" s="1" t="s">
        <v>895</v>
      </c>
      <c r="G256" s="1" t="s">
        <v>15</v>
      </c>
      <c r="H256" s="1" t="s">
        <v>15</v>
      </c>
      <c r="I256" s="1" t="s">
        <v>15</v>
      </c>
      <c r="J256" s="1" t="s">
        <v>16</v>
      </c>
      <c r="K256" s="2"/>
      <c r="L256" s="5">
        <f>K256*4609.68</f>
        <v>0</v>
      </c>
    </row>
    <row r="257" spans="1:12">
      <c r="A257" s="1"/>
      <c r="B257" s="1">
        <v>882101</v>
      </c>
      <c r="C257" s="1" t="s">
        <v>896</v>
      </c>
      <c r="D257" s="1" t="s">
        <v>897</v>
      </c>
      <c r="E257" s="3" t="s">
        <v>898</v>
      </c>
      <c r="F257" s="1" t="s">
        <v>899</v>
      </c>
      <c r="G257" s="1" t="s">
        <v>15</v>
      </c>
      <c r="H257" s="1" t="s">
        <v>15</v>
      </c>
      <c r="I257" s="1" t="s">
        <v>15</v>
      </c>
      <c r="J257" s="1" t="s">
        <v>16</v>
      </c>
      <c r="K257" s="2"/>
      <c r="L257" s="5">
        <f>K257*7352.96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2025-06-01T11:15:53+03:00</dcterms:created>
  <dcterms:modified xsi:type="dcterms:W3CDTF">2025-06-01T11:15:53+03:00</dcterms:modified>
  <dc:title>Untitled Spreadsheet</dc:title>
  <dc:description/>
  <dc:subject/>
  <cp:keywords/>
  <cp:category/>
</cp:coreProperties>
</file>