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<sst xmlns="http://schemas.openxmlformats.org/spreadsheetml/2006/main" uniqueCount="338">
  <si>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</si>
  <si>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</si>
  <si>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</si>
  <si>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</si>
  <si>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</si>
  <si>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</si>
  <si>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</si>
  <si>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</si>
  <si>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</si>
  <si>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</si>
  <si>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RAS-150006</t>
  </si>
  <si>
    <t>THZ.L.AR.48.50</t>
  </si>
  <si>
    <t>Скотч лента СЕРАЯ клейкая армированная для теплоизоляции 48ммх50м (24шт)</t>
  </si>
  <si>
    <t>374.00 руб.</t>
  </si>
  <si>
    <t>&gt;25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</si>
  <si>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</si>
  <si>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</si>
  <si>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</si>
  <si>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</si>
  <si>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314.00 руб.</t>
  </si>
  <si>
    <t>&gt;100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</si>
  <si>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</si>
  <si>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</si>
  <si>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</si>
  <si>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</si>
  <si>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</si>
  <si>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</si>
  <si>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</si>
  <si>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&gt;1000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</si>
  <si>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</si>
  <si>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</si>
  <si>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</si>
  <si>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</si>
  <si>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</si>
  <si>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</si>
  <si>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</si>
  <si>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&gt;50</t>
  </si>
  <si>
    <t>&gt;500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</si>
  <si>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</si>
  <si>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</si>
  <si>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</si>
  <si>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</si>
  <si>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</si>
  <si>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</si>
  <si>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</si>
  <si>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</si>
  <si>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</si>
  <si>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TIZ-110001</t>
  </si>
  <si>
    <t>Теплоизоляция 15 (6мм) (упаковка 150м)</t>
  </si>
  <si>
    <t>14.30 руб.</t>
  </si>
  <si>
    <t>пог</t>
  </si>
  <si>
    <t>TIZ-110002</t>
  </si>
  <si>
    <t>Теплоизоляция 18 (6мм) (упаковка 150м)</t>
  </si>
  <si>
    <t>15.40 руб.</t>
  </si>
  <si>
    <t>TIZ-110003</t>
  </si>
  <si>
    <t>Теплоизоляция 22 (6мм) (упаковка 150м)</t>
  </si>
  <si>
    <t>16.60 руб.</t>
  </si>
  <si>
    <t>TIZ-110004</t>
  </si>
  <si>
    <t>Теплоизоляция 25 (6мм) (упаковка 150м)</t>
  </si>
  <si>
    <t>19.00 руб.</t>
  </si>
  <si>
    <t>TIZ-110005</t>
  </si>
  <si>
    <t>Теплоизоляция 28 (6мм) (упаковка 150м)</t>
  </si>
  <si>
    <t>20.80 руб.</t>
  </si>
  <si>
    <t>TIZ-110006</t>
  </si>
  <si>
    <t>Теплоизоляция 35 (6мм) (упаковка 100м)</t>
  </si>
  <si>
    <t>26.60 руб.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</si>
  <si>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</si>
  <si>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</si>
  <si>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</si>
  <si>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</si>
  <si>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20.30 руб.</t>
  </si>
  <si>
    <t>TIZ-120003</t>
  </si>
  <si>
    <t>Теплоизоляция 22 (9мм) (упаковка 150м)</t>
  </si>
  <si>
    <t>21.80 руб.</t>
  </si>
  <si>
    <t>TIZ-120004</t>
  </si>
  <si>
    <t>Теплоизоляция 25 (9мм) (упаковка 100м)</t>
  </si>
  <si>
    <t>24.60 руб.</t>
  </si>
  <si>
    <t>TIZ-120005</t>
  </si>
  <si>
    <t>Теплоизоляция 28 (9мм) (упаковка 100м)</t>
  </si>
  <si>
    <t>25.70 руб.</t>
  </si>
  <si>
    <t>TIZ-120006</t>
  </si>
  <si>
    <t>Теплоизоляция 35 (9мм) (упаковка 100м)</t>
  </si>
  <si>
    <t>33.00 руб.</t>
  </si>
  <si>
    <t>TIZ-120007</t>
  </si>
  <si>
    <t>Теплоизоляция 42 (9мм) (упаковка 100м)</t>
  </si>
  <si>
    <t>41.40 руб.</t>
  </si>
  <si>
    <t>TIZ-120008</t>
  </si>
  <si>
    <t>Теплоизоляция 48 (9мм) (упаковка 50м)</t>
  </si>
  <si>
    <t>51.20 руб.</t>
  </si>
  <si>
    <t>TIZ-120009</t>
  </si>
  <si>
    <t>Теплоизоляция 54 (9мм) (упаковка 50м)</t>
  </si>
  <si>
    <t>54.70 руб.</t>
  </si>
  <si>
    <t>TIZ-120010</t>
  </si>
  <si>
    <t>Теплоизоляция 60 (9мм) (упаковка 50м)</t>
  </si>
  <si>
    <t>64.80 руб.</t>
  </si>
  <si>
    <t>TIZ-120011</t>
  </si>
  <si>
    <t>Теплоизоляция 64 (9мм) (упаковка 50м)</t>
  </si>
  <si>
    <t>70.90 руб.</t>
  </si>
  <si>
    <t>TIZ-120012</t>
  </si>
  <si>
    <t>Теплоизоляция 76 (9мм) (упаковка 30м)</t>
  </si>
  <si>
    <t>87.50 руб.</t>
  </si>
  <si>
    <t>TIZ-120013</t>
  </si>
  <si>
    <t>Теплоизоляция 89 (9мм) (упаковка 30м)</t>
  </si>
  <si>
    <t>135.70 руб.</t>
  </si>
  <si>
    <t>TIZ-120014</t>
  </si>
  <si>
    <t>Теплоизоляция 110 (9мм) (упаковка 20м)</t>
  </si>
  <si>
    <t>161.60 руб.</t>
  </si>
  <si>
    <t>TIZ-120015</t>
  </si>
  <si>
    <t>Теплоизоляция 114 (9мм) (упаковка 20м)</t>
  </si>
  <si>
    <t>165.60 руб.</t>
  </si>
  <si>
    <t>TIZ-120016</t>
  </si>
  <si>
    <t>Теплоизоляция 133 (9 мм) (упаковка 20м)</t>
  </si>
  <si>
    <t>189.30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</si>
  <si>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</si>
  <si>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</si>
  <si>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</si>
  <si>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</si>
  <si>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</si>
  <si>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TIZ-130001</t>
  </si>
  <si>
    <t>Теплоизоляция 15 (13мм.)</t>
  </si>
  <si>
    <t>29.70 руб.</t>
  </si>
  <si>
    <t>TIZ-130002</t>
  </si>
  <si>
    <t>Теплоизоляция 18 (13мм.)</t>
  </si>
  <si>
    <t>32.80 руб.</t>
  </si>
  <si>
    <t>TIZ-130003</t>
  </si>
  <si>
    <t>Теплоизоляция 22 (13мм.)</t>
  </si>
  <si>
    <t>33.90 руб.</t>
  </si>
  <si>
    <t>TIZ-130004</t>
  </si>
  <si>
    <t>Теплоизоляция 25 (13мм.)</t>
  </si>
  <si>
    <t>37.70 руб.</t>
  </si>
  <si>
    <t>TIZ-130005</t>
  </si>
  <si>
    <t>Теплоизоляция 28 (13мм.)</t>
  </si>
  <si>
    <t>38.30 руб.</t>
  </si>
  <si>
    <t>TIZ-130006</t>
  </si>
  <si>
    <t>Теплоизоляция 35 (13мм.)</t>
  </si>
  <si>
    <t>46.30 руб.</t>
  </si>
  <si>
    <t>TIZ-130007</t>
  </si>
  <si>
    <t>Теплоизоляция 42 (13мм.)</t>
  </si>
  <si>
    <t>60.30 руб.</t>
  </si>
  <si>
    <t>TIZ-130008</t>
  </si>
  <si>
    <t>Теплоизоляция 48 (13мм.)</t>
  </si>
  <si>
    <t>68.30 руб.</t>
  </si>
  <si>
    <t>TIZ-130009</t>
  </si>
  <si>
    <t>Теплоизоляция 54 (13мм.)</t>
  </si>
  <si>
    <t>72.10 руб.</t>
  </si>
  <si>
    <t>TIZ-130010</t>
  </si>
  <si>
    <t>Теплоизоляция 60 (13мм.)</t>
  </si>
  <si>
    <t>76.90 руб.</t>
  </si>
  <si>
    <t>TIZ-130011</t>
  </si>
  <si>
    <t>Теплоизоляция 64 (13мм.)</t>
  </si>
  <si>
    <t>82.10 руб.</t>
  </si>
  <si>
    <t>TIZ-130012</t>
  </si>
  <si>
    <t>Теплоизоляция 76 (13мм.)</t>
  </si>
  <si>
    <t>98.70 руб.</t>
  </si>
  <si>
    <t>TIZ-130013</t>
  </si>
  <si>
    <t>Теплоизоляция 89 (13мм.)</t>
  </si>
  <si>
    <t>150.60 руб.</t>
  </si>
  <si>
    <t>TIZ-130014</t>
  </si>
  <si>
    <t>Теплоизоляция 110 (13мм.)</t>
  </si>
  <si>
    <t>175.50 руб.</t>
  </si>
  <si>
    <t>TIZ-130015</t>
  </si>
  <si>
    <t>Теплоизоляция 114 (13мм.)</t>
  </si>
  <si>
    <t>178.20 руб.</t>
  </si>
  <si>
    <t>TIZ-130016</t>
  </si>
  <si>
    <t>Теплоизоляция 133 (13мм)</t>
  </si>
  <si>
    <t>204.40 руб.</t>
  </si>
  <si>
    <t>TIZ-130017</t>
  </si>
  <si>
    <t>Теплоизоляция 140 (13мм)</t>
  </si>
  <si>
    <t>213.40 руб.</t>
  </si>
  <si>
    <t>TIZ-130018</t>
  </si>
  <si>
    <t>Теплоизоляция 160 (13мм.)</t>
  </si>
  <si>
    <t>241.90 руб.</t>
  </si>
  <si>
    <t>TIZ-140001</t>
  </si>
  <si>
    <t>Теплоизоляция 18 (20мм) 2м</t>
  </si>
  <si>
    <t>76.93 руб.</t>
  </si>
  <si>
    <t>TIZ-140002</t>
  </si>
  <si>
    <t>Теплоизоляция 22 (20мм) 2м</t>
  </si>
  <si>
    <t>79.70 руб.</t>
  </si>
  <si>
    <t>TIZ-140003</t>
  </si>
  <si>
    <t>Теплоизоляция 25 (20мм) 2м</t>
  </si>
  <si>
    <t>85.20 руб.</t>
  </si>
  <si>
    <t>TIZ-140004</t>
  </si>
  <si>
    <t>Теплоизоляция 28 (20мм) 2м</t>
  </si>
  <si>
    <t>89.80 руб.</t>
  </si>
  <si>
    <t>TIZ-140005</t>
  </si>
  <si>
    <t>Теплоизоляция 35 (20мм) 2м</t>
  </si>
  <si>
    <t>98.30 руб.</t>
  </si>
  <si>
    <t>TIZ-140006</t>
  </si>
  <si>
    <t>Теплоизоляция 42 (20мм) 2м</t>
  </si>
  <si>
    <t>103.60 руб.</t>
  </si>
  <si>
    <t>TIZ-140007</t>
  </si>
  <si>
    <t>Теплоизоляция 48 (20мм) 2м</t>
  </si>
  <si>
    <t>115.30 руб.</t>
  </si>
  <si>
    <t>TIZ-140008</t>
  </si>
  <si>
    <t>Теплоизоляция 54 (20мм) 2м</t>
  </si>
  <si>
    <t>115.10 руб.</t>
  </si>
  <si>
    <t>TIZ-140009</t>
  </si>
  <si>
    <t>Теплоизоляция 60 (20мм) 2м</t>
  </si>
  <si>
    <t>121.90 руб.</t>
  </si>
  <si>
    <t>TIZ-140010</t>
  </si>
  <si>
    <t>Теплоизоляция 64 (20мм) 2м</t>
  </si>
  <si>
    <t>130.10 руб.</t>
  </si>
  <si>
    <t>&gt;10</t>
  </si>
  <si>
    <t>TIZ-140011</t>
  </si>
  <si>
    <t>Теплоизоляция 76 (20мм) 2м</t>
  </si>
  <si>
    <t>TIZ-140012</t>
  </si>
  <si>
    <t>Теплоизоляция 89 (20мм) 2м</t>
  </si>
  <si>
    <t>223.60 руб.</t>
  </si>
  <si>
    <t>TIZ-140013</t>
  </si>
  <si>
    <t>Теплоизоляция 110 (20мм) 2м</t>
  </si>
  <si>
    <t>267.20 руб.</t>
  </si>
  <si>
    <t>TIZ-140014</t>
  </si>
  <si>
    <t>Теплоизоляция 114 (20мм) 2м</t>
  </si>
  <si>
    <t>274.40 руб.</t>
  </si>
  <si>
    <t>TIZ-140015</t>
  </si>
  <si>
    <t>Теплоизоляция 133 (20мм) 2м</t>
  </si>
  <si>
    <t>314.10 руб.</t>
  </si>
  <si>
    <t>TIZ-150001</t>
  </si>
  <si>
    <t>VT.SP.02R.1506</t>
  </si>
  <si>
    <t>Теплоизоляция СУПЕР ПРОТЕКТ 15 (6мм)  КРАСНЫЙ (упаковка 150м)</t>
  </si>
  <si>
    <t>20.50 руб.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</si>
  <si>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</si>
  <si>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</si>
  <si>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</si>
  <si>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</si>
  <si>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</si>
  <si>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</si>
  <si>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22.40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</si>
  <si>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</si>
  <si>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</si>
  <si>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</si>
  <si>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</si>
  <si>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</si>
  <si>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</si>
  <si>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24.00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</si>
  <si>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</si>
  <si>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</si>
  <si>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</si>
  <si>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</si>
  <si>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</si>
  <si>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</si>
  <si>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29.10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</si>
  <si>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</si>
  <si>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</si>
  <si>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</si>
  <si>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</si>
  <si>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</si>
  <si>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</si>
  <si>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37.00 руб.</t>
  </si>
  <si>
    <t>TIZ-150010</t>
  </si>
  <si>
    <t>VT.SP.02B.3506</t>
  </si>
  <si>
    <t>Теплоизоляция СУПЕР ПРОТЕКТ 35 (6мм)  СИНИЙ (упаковка 100м)</t>
  </si>
  <si>
    <t>TIZ-150101</t>
  </si>
  <si>
    <t>THZ.K.100</t>
  </si>
  <si>
    <t>Клипсы для теплоизоляции (ед измерения упак = 100шт)</t>
  </si>
  <si>
    <t>261.00 руб.</t>
  </si>
  <si>
    <t>TIZ-210001</t>
  </si>
  <si>
    <t>VT.SP.R10R.1504</t>
  </si>
  <si>
    <t>Теплоизоляция 15 (4мм) бухта 10м КРАСНЫЙ  (10 /200шт)</t>
  </si>
  <si>
    <t>19.70 руб.</t>
  </si>
  <si>
    <t>TIZ-210002</t>
  </si>
  <si>
    <t>VT.SP.R10B.1504</t>
  </si>
  <si>
    <t>Теплоизоляция 15 (4мм) бухта 10м СИНИЙ   (10 /200шт)</t>
  </si>
  <si>
    <t>TIZ-210003</t>
  </si>
  <si>
    <t>VT.SP.R10R.1804</t>
  </si>
  <si>
    <t>Теплоизоляция 18 (4мм) бухта 10м КРАСНЫЙ   (10 /170шт)</t>
  </si>
  <si>
    <t>21.50 руб.</t>
  </si>
  <si>
    <t>&gt;5000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</si>
  <si>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</si>
  <si>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</si>
  <si>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</si>
  <si>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</si>
  <si>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</si>
  <si>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</si>
  <si>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23.40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</si>
  <si>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</si>
  <si>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</si>
  <si>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</si>
  <si>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</si>
  <si>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</si>
  <si>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</si>
  <si>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</si>
  <si>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</si>
  <si>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</si>
  <si>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</si>
  <si>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</si>
  <si>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</si>
  <si>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TIZ-210010</t>
  </si>
  <si>
    <t>VT.SP.R10B.3504</t>
  </si>
  <si>
    <t>Теплоизоляция 35 (4мм) бухта 10м СИНИЙ   (10 /110шт)</t>
  </si>
  <si>
    <t>VER-000520</t>
  </si>
  <si>
    <t>VRG16K</t>
  </si>
  <si>
    <t>Втулка защитная на теплоизоляцию 16мм, красная (400/10шт)</t>
  </si>
  <si>
    <t>23.12 руб.</t>
  </si>
  <si>
    <t>VER-000521</t>
  </si>
  <si>
    <t>VRG20K</t>
  </si>
  <si>
    <t>Втулка защитная на теплоизоляцию 20мм, красная (400/10шт)</t>
  </si>
  <si>
    <t>26.42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</si>
  <si>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</si>
  <si>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</si>
  <si>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</si>
  <si>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</si>
  <si>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</si>
  <si>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</si>
  <si>
    <t>VLC-999097</t>
  </si>
  <si>
    <t>VT.SP.02R.1509</t>
  </si>
  <si>
    <t>Теплоизоляция СУПЕР ПРОТЕКТ 15 (9мм) КРАСНЫЙ (упаковка 150м)</t>
  </si>
  <si>
    <t>27.70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</si>
  <si>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</si>
  <si>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</si>
  <si>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</si>
  <si>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</si>
  <si>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</si>
  <si>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</si>
  <si>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29.40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</si>
  <si>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</si>
  <si>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</si>
  <si>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</si>
  <si>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</si>
  <si>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</si>
  <si>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</si>
  <si>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32.10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</si>
  <si>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</si>
  <si>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</si>
  <si>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</si>
  <si>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</si>
  <si>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</si>
  <si>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</si>
  <si>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</si>
  <si>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</si>
  <si>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</si>
  <si>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</si>
  <si>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</si>
  <si>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</si>
  <si>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48.90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</si>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</sst>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SUM(J2:J102)</f>
        <v>0</v>
      </c>
      <c r="K1" s="4" t="s">
        <v>9</v>
      </c>
      <c r="L1" s="5"/>
    </row>
    <row r="2" spans="1:12">
      <c r="A2" s="1"/>
      <c r="B2" s="1">
        <v>822727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 t="s">
        <v>14</v>
      </c>
      <c r="I2" s="1">
        <v>0</v>
      </c>
      <c r="J2" s="1" t="s">
        <v>15</v>
      </c>
      <c r="K2" s="2"/>
      <c r="L2" s="5">
        <f>K2*374.00</f>
        <v>0</v>
      </c>
    </row>
    <row r="3" spans="1:12">
      <c r="A3" s="1"/>
      <c r="B3" s="1">
        <v>828462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20</v>
      </c>
      <c r="I3" s="1">
        <v>0</v>
      </c>
      <c r="J3" s="1" t="s">
        <v>15</v>
      </c>
      <c r="K3" s="2"/>
      <c r="L3" s="5">
        <f>K3*314.00</f>
        <v>0</v>
      </c>
    </row>
    <row r="4" spans="1:12">
      <c r="A4" s="1"/>
      <c r="B4" s="1">
        <v>828463</v>
      </c>
      <c r="C4" s="1" t="s">
        <v>21</v>
      </c>
      <c r="D4" s="1" t="s">
        <v>22</v>
      </c>
      <c r="E4" s="3" t="s">
        <v>23</v>
      </c>
      <c r="F4" s="1" t="s">
        <v>19</v>
      </c>
      <c r="G4" s="1" t="s">
        <v>14</v>
      </c>
      <c r="H4" s="1" t="s">
        <v>20</v>
      </c>
      <c r="I4" s="1">
        <v>0</v>
      </c>
      <c r="J4" s="1" t="s">
        <v>15</v>
      </c>
      <c r="K4" s="2"/>
      <c r="L4" s="5">
        <f>K4*314.00</f>
        <v>0</v>
      </c>
    </row>
    <row r="5" spans="1:12">
      <c r="A5" s="1"/>
      <c r="B5" s="1">
        <v>858511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-30</v>
      </c>
      <c r="H5" s="1" t="s">
        <v>28</v>
      </c>
      <c r="I5" s="1">
        <v>0</v>
      </c>
      <c r="J5" s="1" t="s">
        <v>15</v>
      </c>
      <c r="K5" s="2"/>
      <c r="L5" s="5">
        <f>K5*46.00</f>
        <v>0</v>
      </c>
    </row>
    <row r="6" spans="1:12">
      <c r="A6" s="1"/>
      <c r="B6" s="1">
        <v>858510</v>
      </c>
      <c r="C6" s="1" t="s">
        <v>29</v>
      </c>
      <c r="D6" s="1" t="s">
        <v>30</v>
      </c>
      <c r="E6" s="3" t="s">
        <v>31</v>
      </c>
      <c r="F6" s="1" t="s">
        <v>27</v>
      </c>
      <c r="G6" s="1">
        <v>-12</v>
      </c>
      <c r="H6" s="1" t="s">
        <v>28</v>
      </c>
      <c r="I6" s="1">
        <v>0</v>
      </c>
      <c r="J6" s="1" t="s">
        <v>15</v>
      </c>
      <c r="K6" s="2"/>
      <c r="L6" s="5">
        <f>K6*46.00</f>
        <v>0</v>
      </c>
    </row>
    <row r="7" spans="1:12">
      <c r="A7" s="1"/>
      <c r="B7" s="1">
        <v>858513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>
        <v>0</v>
      </c>
      <c r="J7" s="1" t="s">
        <v>15</v>
      </c>
      <c r="K7" s="2"/>
      <c r="L7" s="5">
        <f>K7*54.00</f>
        <v>0</v>
      </c>
    </row>
    <row r="8" spans="1:12">
      <c r="A8" s="1"/>
      <c r="B8" s="1">
        <v>858512</v>
      </c>
      <c r="C8" s="1" t="s">
        <v>38</v>
      </c>
      <c r="D8" s="1" t="s">
        <v>39</v>
      </c>
      <c r="E8" s="3" t="s">
        <v>40</v>
      </c>
      <c r="F8" s="1" t="s">
        <v>35</v>
      </c>
      <c r="G8" s="1" t="s">
        <v>14</v>
      </c>
      <c r="H8" s="1" t="s">
        <v>37</v>
      </c>
      <c r="I8" s="1">
        <v>0</v>
      </c>
      <c r="J8" s="1" t="s">
        <v>15</v>
      </c>
      <c r="K8" s="2"/>
      <c r="L8" s="5">
        <f>K8*54.00</f>
        <v>0</v>
      </c>
    </row>
    <row r="9" spans="1:12">
      <c r="A9" s="1"/>
      <c r="B9" s="1">
        <v>883010</v>
      </c>
      <c r="C9" s="1" t="s">
        <v>41</v>
      </c>
      <c r="D9" s="1"/>
      <c r="E9" s="3" t="s">
        <v>42</v>
      </c>
      <c r="F9" s="1" t="s">
        <v>43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K9*319.01</f>
        <v>0</v>
      </c>
    </row>
    <row r="10" spans="1:12">
      <c r="A10" s="1"/>
      <c r="B10" s="1">
        <v>883011</v>
      </c>
      <c r="C10" s="1" t="s">
        <v>44</v>
      </c>
      <c r="D10" s="1"/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K10*125.52</f>
        <v>0</v>
      </c>
    </row>
    <row r="11" spans="1:12">
      <c r="A11" s="1"/>
      <c r="B11" s="1">
        <v>822400</v>
      </c>
      <c r="C11" s="1" t="s">
        <v>47</v>
      </c>
      <c r="D11" s="1"/>
      <c r="E11" s="3" t="s">
        <v>48</v>
      </c>
      <c r="F11" s="1" t="s">
        <v>49</v>
      </c>
      <c r="G11" s="1">
        <v>0</v>
      </c>
      <c r="H11" s="1" t="s">
        <v>37</v>
      </c>
      <c r="I11" s="1">
        <v>0</v>
      </c>
      <c r="J11" s="1" t="s">
        <v>50</v>
      </c>
      <c r="K11" s="2"/>
      <c r="L11" s="5">
        <f>K11*14.30</f>
        <v>0</v>
      </c>
    </row>
    <row r="12" spans="1:12">
      <c r="A12" s="1"/>
      <c r="B12" s="1">
        <v>822401</v>
      </c>
      <c r="C12" s="1" t="s">
        <v>51</v>
      </c>
      <c r="D12" s="1"/>
      <c r="E12" s="3" t="s">
        <v>52</v>
      </c>
      <c r="F12" s="1" t="s">
        <v>53</v>
      </c>
      <c r="G12" s="1">
        <v>0</v>
      </c>
      <c r="H12" s="1" t="s">
        <v>20</v>
      </c>
      <c r="I12" s="1">
        <v>0</v>
      </c>
      <c r="J12" s="1" t="s">
        <v>50</v>
      </c>
      <c r="K12" s="2"/>
      <c r="L12" s="5">
        <f>K12*15.40</f>
        <v>0</v>
      </c>
    </row>
    <row r="13" spans="1:12">
      <c r="A13" s="1"/>
      <c r="B13" s="1">
        <v>822402</v>
      </c>
      <c r="C13" s="1" t="s">
        <v>54</v>
      </c>
      <c r="D13" s="1"/>
      <c r="E13" s="3" t="s">
        <v>55</v>
      </c>
      <c r="F13" s="1" t="s">
        <v>56</v>
      </c>
      <c r="G13" s="1">
        <v>0</v>
      </c>
      <c r="H13" s="1" t="s">
        <v>20</v>
      </c>
      <c r="I13" s="1">
        <v>0</v>
      </c>
      <c r="J13" s="1" t="s">
        <v>50</v>
      </c>
      <c r="K13" s="2"/>
      <c r="L13" s="5">
        <f>K13*16.60</f>
        <v>0</v>
      </c>
    </row>
    <row r="14" spans="1:12">
      <c r="A14" s="1"/>
      <c r="B14" s="1">
        <v>822403</v>
      </c>
      <c r="C14" s="1" t="s">
        <v>57</v>
      </c>
      <c r="D14" s="1"/>
      <c r="E14" s="3" t="s">
        <v>58</v>
      </c>
      <c r="F14" s="1" t="s">
        <v>59</v>
      </c>
      <c r="G14" s="1" t="s">
        <v>20</v>
      </c>
      <c r="H14" s="1" t="s">
        <v>20</v>
      </c>
      <c r="I14" s="1">
        <v>0</v>
      </c>
      <c r="J14" s="1" t="s">
        <v>50</v>
      </c>
      <c r="K14" s="2"/>
      <c r="L14" s="5">
        <f>K14*19.00</f>
        <v>0</v>
      </c>
    </row>
    <row r="15" spans="1:12">
      <c r="A15" s="1"/>
      <c r="B15" s="1">
        <v>822404</v>
      </c>
      <c r="C15" s="1" t="s">
        <v>60</v>
      </c>
      <c r="D15" s="1"/>
      <c r="E15" s="3" t="s">
        <v>61</v>
      </c>
      <c r="F15" s="1" t="s">
        <v>62</v>
      </c>
      <c r="G15" s="1" t="s">
        <v>14</v>
      </c>
      <c r="H15" s="1" t="s">
        <v>20</v>
      </c>
      <c r="I15" s="1">
        <v>0</v>
      </c>
      <c r="J15" s="1" t="s">
        <v>50</v>
      </c>
      <c r="K15" s="2"/>
      <c r="L15" s="5">
        <f>K15*20.80</f>
        <v>0</v>
      </c>
    </row>
    <row r="16" spans="1:12">
      <c r="A16" s="1"/>
      <c r="B16" s="1">
        <v>822405</v>
      </c>
      <c r="C16" s="1" t="s">
        <v>63</v>
      </c>
      <c r="D16" s="1"/>
      <c r="E16" s="3" t="s">
        <v>64</v>
      </c>
      <c r="F16" s="1" t="s">
        <v>65</v>
      </c>
      <c r="G16" s="1" t="s">
        <v>36</v>
      </c>
      <c r="H16" s="1" t="s">
        <v>20</v>
      </c>
      <c r="I16" s="1">
        <v>0</v>
      </c>
      <c r="J16" s="1" t="s">
        <v>50</v>
      </c>
      <c r="K16" s="2"/>
      <c r="L16" s="5">
        <f>K16*26.60</f>
        <v>0</v>
      </c>
    </row>
    <row r="17" spans="1:12">
      <c r="A17" s="1"/>
      <c r="B17" s="1">
        <v>822406</v>
      </c>
      <c r="C17" s="1" t="s">
        <v>66</v>
      </c>
      <c r="D17" s="1"/>
      <c r="E17" s="3" t="s">
        <v>67</v>
      </c>
      <c r="F17" s="1" t="s">
        <v>59</v>
      </c>
      <c r="G17" s="1">
        <v>0</v>
      </c>
      <c r="H17" s="1" t="s">
        <v>37</v>
      </c>
      <c r="I17" s="1">
        <v>0</v>
      </c>
      <c r="J17" s="1" t="s">
        <v>50</v>
      </c>
      <c r="K17" s="2"/>
      <c r="L17" s="5">
        <f>K17*19.00</f>
        <v>0</v>
      </c>
    </row>
    <row r="18" spans="1:12">
      <c r="A18" s="1"/>
      <c r="B18" s="1">
        <v>822407</v>
      </c>
      <c r="C18" s="1" t="s">
        <v>68</v>
      </c>
      <c r="D18" s="1"/>
      <c r="E18" s="3" t="s">
        <v>69</v>
      </c>
      <c r="F18" s="1" t="s">
        <v>70</v>
      </c>
      <c r="G18" s="1">
        <v>-22</v>
      </c>
      <c r="H18" s="1" t="s">
        <v>28</v>
      </c>
      <c r="I18" s="1">
        <v>0</v>
      </c>
      <c r="J18" s="1" t="s">
        <v>50</v>
      </c>
      <c r="K18" s="2"/>
      <c r="L18" s="5">
        <f>K18*20.30</f>
        <v>0</v>
      </c>
    </row>
    <row r="19" spans="1:12">
      <c r="A19" s="1"/>
      <c r="B19" s="1">
        <v>822408</v>
      </c>
      <c r="C19" s="1" t="s">
        <v>71</v>
      </c>
      <c r="D19" s="1"/>
      <c r="E19" s="3" t="s">
        <v>72</v>
      </c>
      <c r="F19" s="1" t="s">
        <v>73</v>
      </c>
      <c r="G19" s="1">
        <v>-60</v>
      </c>
      <c r="H19" s="1" t="s">
        <v>37</v>
      </c>
      <c r="I19" s="1">
        <v>0</v>
      </c>
      <c r="J19" s="1" t="s">
        <v>50</v>
      </c>
      <c r="K19" s="2"/>
      <c r="L19" s="5">
        <f>K19*21.80</f>
        <v>0</v>
      </c>
    </row>
    <row r="20" spans="1:12">
      <c r="A20" s="1"/>
      <c r="B20" s="1">
        <v>822409</v>
      </c>
      <c r="C20" s="1" t="s">
        <v>74</v>
      </c>
      <c r="D20" s="1"/>
      <c r="E20" s="3" t="s">
        <v>75</v>
      </c>
      <c r="F20" s="1" t="s">
        <v>76</v>
      </c>
      <c r="G20" s="1">
        <v>-10</v>
      </c>
      <c r="H20" s="1" t="s">
        <v>36</v>
      </c>
      <c r="I20" s="1">
        <v>0</v>
      </c>
      <c r="J20" s="1" t="s">
        <v>50</v>
      </c>
      <c r="K20" s="2"/>
      <c r="L20" s="5">
        <f>K20*24.60</f>
        <v>0</v>
      </c>
    </row>
    <row r="21" spans="1:12">
      <c r="A21" s="1"/>
      <c r="B21" s="1">
        <v>822410</v>
      </c>
      <c r="C21" s="1" t="s">
        <v>77</v>
      </c>
      <c r="D21" s="1"/>
      <c r="E21" s="3" t="s">
        <v>78</v>
      </c>
      <c r="F21" s="1" t="s">
        <v>79</v>
      </c>
      <c r="G21" s="1">
        <v>-70</v>
      </c>
      <c r="H21" s="1" t="s">
        <v>37</v>
      </c>
      <c r="I21" s="1">
        <v>0</v>
      </c>
      <c r="J21" s="1" t="s">
        <v>50</v>
      </c>
      <c r="K21" s="2"/>
      <c r="L21" s="5">
        <f>K21*25.70</f>
        <v>0</v>
      </c>
    </row>
    <row r="22" spans="1:12">
      <c r="A22" s="1"/>
      <c r="B22" s="1">
        <v>822411</v>
      </c>
      <c r="C22" s="1" t="s">
        <v>80</v>
      </c>
      <c r="D22" s="1"/>
      <c r="E22" s="3" t="s">
        <v>81</v>
      </c>
      <c r="F22" s="1" t="s">
        <v>82</v>
      </c>
      <c r="G22" s="1">
        <v>-80</v>
      </c>
      <c r="H22" s="1" t="s">
        <v>28</v>
      </c>
      <c r="I22" s="1">
        <v>0</v>
      </c>
      <c r="J22" s="1" t="s">
        <v>50</v>
      </c>
      <c r="K22" s="2"/>
      <c r="L22" s="5">
        <f>K22*33.00</f>
        <v>0</v>
      </c>
    </row>
    <row r="23" spans="1:12">
      <c r="A23" s="1"/>
      <c r="B23" s="1">
        <v>822412</v>
      </c>
      <c r="C23" s="1" t="s">
        <v>83</v>
      </c>
      <c r="D23" s="1"/>
      <c r="E23" s="3" t="s">
        <v>84</v>
      </c>
      <c r="F23" s="1" t="s">
        <v>85</v>
      </c>
      <c r="G23" s="1">
        <v>-20</v>
      </c>
      <c r="H23" s="1" t="s">
        <v>36</v>
      </c>
      <c r="I23" s="1">
        <v>0</v>
      </c>
      <c r="J23" s="1" t="s">
        <v>50</v>
      </c>
      <c r="K23" s="2"/>
      <c r="L23" s="5">
        <f>K23*41.40</f>
        <v>0</v>
      </c>
    </row>
    <row r="24" spans="1:12">
      <c r="A24" s="1"/>
      <c r="B24" s="1">
        <v>822413</v>
      </c>
      <c r="C24" s="1" t="s">
        <v>86</v>
      </c>
      <c r="D24" s="1"/>
      <c r="E24" s="3" t="s">
        <v>87</v>
      </c>
      <c r="F24" s="1" t="s">
        <v>88</v>
      </c>
      <c r="G24" s="1">
        <v>0</v>
      </c>
      <c r="H24" s="1" t="s">
        <v>20</v>
      </c>
      <c r="I24" s="1">
        <v>0</v>
      </c>
      <c r="J24" s="1" t="s">
        <v>50</v>
      </c>
      <c r="K24" s="2"/>
      <c r="L24" s="5">
        <f>K24*51.20</f>
        <v>0</v>
      </c>
    </row>
    <row r="25" spans="1:12">
      <c r="A25" s="1"/>
      <c r="B25" s="1">
        <v>822414</v>
      </c>
      <c r="C25" s="1" t="s">
        <v>89</v>
      </c>
      <c r="D25" s="1"/>
      <c r="E25" s="3" t="s">
        <v>90</v>
      </c>
      <c r="F25" s="1" t="s">
        <v>91</v>
      </c>
      <c r="G25" s="1">
        <v>2</v>
      </c>
      <c r="H25" s="1" t="s">
        <v>37</v>
      </c>
      <c r="I25" s="1">
        <v>0</v>
      </c>
      <c r="J25" s="1" t="s">
        <v>50</v>
      </c>
      <c r="K25" s="2"/>
      <c r="L25" s="5">
        <f>K25*54.70</f>
        <v>0</v>
      </c>
    </row>
    <row r="26" spans="1:12">
      <c r="A26" s="1"/>
      <c r="B26" s="1">
        <v>822415</v>
      </c>
      <c r="C26" s="1" t="s">
        <v>92</v>
      </c>
      <c r="D26" s="1"/>
      <c r="E26" s="3" t="s">
        <v>93</v>
      </c>
      <c r="F26" s="1" t="s">
        <v>94</v>
      </c>
      <c r="G26" s="1">
        <v>0</v>
      </c>
      <c r="H26" s="1" t="s">
        <v>36</v>
      </c>
      <c r="I26" s="1">
        <v>0</v>
      </c>
      <c r="J26" s="1" t="s">
        <v>50</v>
      </c>
      <c r="K26" s="2"/>
      <c r="L26" s="5">
        <f>K26*64.80</f>
        <v>0</v>
      </c>
    </row>
    <row r="27" spans="1:12">
      <c r="A27" s="1"/>
      <c r="B27" s="1">
        <v>822416</v>
      </c>
      <c r="C27" s="1" t="s">
        <v>95</v>
      </c>
      <c r="D27" s="1"/>
      <c r="E27" s="3" t="s">
        <v>96</v>
      </c>
      <c r="F27" s="1" t="s">
        <v>97</v>
      </c>
      <c r="G27" s="1">
        <v>0</v>
      </c>
      <c r="H27" s="1" t="s">
        <v>20</v>
      </c>
      <c r="I27" s="1">
        <v>0</v>
      </c>
      <c r="J27" s="1" t="s">
        <v>50</v>
      </c>
      <c r="K27" s="2"/>
      <c r="L27" s="5">
        <f>K27*70.90</f>
        <v>0</v>
      </c>
    </row>
    <row r="28" spans="1:12">
      <c r="A28" s="1"/>
      <c r="B28" s="1">
        <v>822417</v>
      </c>
      <c r="C28" s="1" t="s">
        <v>98</v>
      </c>
      <c r="D28" s="1"/>
      <c r="E28" s="3" t="s">
        <v>99</v>
      </c>
      <c r="F28" s="1" t="s">
        <v>100</v>
      </c>
      <c r="G28" s="1">
        <v>0</v>
      </c>
      <c r="H28" s="1" t="s">
        <v>36</v>
      </c>
      <c r="I28" s="1">
        <v>0</v>
      </c>
      <c r="J28" s="1" t="s">
        <v>50</v>
      </c>
      <c r="K28" s="2"/>
      <c r="L28" s="5">
        <f>K28*87.50</f>
        <v>0</v>
      </c>
    </row>
    <row r="29" spans="1:12">
      <c r="A29" s="1"/>
      <c r="B29" s="1">
        <v>822418</v>
      </c>
      <c r="C29" s="1" t="s">
        <v>101</v>
      </c>
      <c r="D29" s="1"/>
      <c r="E29" s="3" t="s">
        <v>102</v>
      </c>
      <c r="F29" s="1" t="s">
        <v>103</v>
      </c>
      <c r="G29" s="1">
        <v>0</v>
      </c>
      <c r="H29" s="1" t="s">
        <v>36</v>
      </c>
      <c r="I29" s="1">
        <v>0</v>
      </c>
      <c r="J29" s="1" t="s">
        <v>50</v>
      </c>
      <c r="K29" s="2"/>
      <c r="L29" s="5">
        <f>K29*135.70</f>
        <v>0</v>
      </c>
    </row>
    <row r="30" spans="1:12">
      <c r="A30" s="1"/>
      <c r="B30" s="1">
        <v>822419</v>
      </c>
      <c r="C30" s="1" t="s">
        <v>104</v>
      </c>
      <c r="D30" s="1"/>
      <c r="E30" s="3" t="s">
        <v>105</v>
      </c>
      <c r="F30" s="1" t="s">
        <v>106</v>
      </c>
      <c r="G30" s="1">
        <v>0</v>
      </c>
      <c r="H30" s="1" t="s">
        <v>20</v>
      </c>
      <c r="I30" s="1">
        <v>0</v>
      </c>
      <c r="J30" s="1" t="s">
        <v>50</v>
      </c>
      <c r="K30" s="2"/>
      <c r="L30" s="5">
        <f>K30*161.60</f>
        <v>0</v>
      </c>
    </row>
    <row r="31" spans="1:12">
      <c r="A31" s="1"/>
      <c r="B31" s="1">
        <v>822420</v>
      </c>
      <c r="C31" s="1" t="s">
        <v>107</v>
      </c>
      <c r="D31" s="1"/>
      <c r="E31" s="3" t="s">
        <v>108</v>
      </c>
      <c r="F31" s="1" t="s">
        <v>109</v>
      </c>
      <c r="G31" s="1">
        <v>0</v>
      </c>
      <c r="H31" s="1" t="s">
        <v>36</v>
      </c>
      <c r="I31" s="1">
        <v>0</v>
      </c>
      <c r="J31" s="1" t="s">
        <v>50</v>
      </c>
      <c r="K31" s="2"/>
      <c r="L31" s="5">
        <f>K31*165.60</f>
        <v>0</v>
      </c>
    </row>
    <row r="32" spans="1:12">
      <c r="A32" s="1"/>
      <c r="B32" s="1">
        <v>822421</v>
      </c>
      <c r="C32" s="1" t="s">
        <v>110</v>
      </c>
      <c r="D32" s="1"/>
      <c r="E32" s="3" t="s">
        <v>111</v>
      </c>
      <c r="F32" s="1" t="s">
        <v>112</v>
      </c>
      <c r="G32" s="1">
        <v>0</v>
      </c>
      <c r="H32" s="1">
        <v>0</v>
      </c>
      <c r="I32" s="1">
        <v>0</v>
      </c>
      <c r="J32" s="1" t="s">
        <v>50</v>
      </c>
      <c r="K32" s="2"/>
      <c r="L32" s="5">
        <f>K32*189.30</f>
        <v>0</v>
      </c>
    </row>
    <row r="33" spans="1:12">
      <c r="A33" s="1"/>
      <c r="B33" s="1">
        <v>822422</v>
      </c>
      <c r="C33" s="1" t="s">
        <v>113</v>
      </c>
      <c r="D33" s="1"/>
      <c r="E33" s="3" t="s">
        <v>114</v>
      </c>
      <c r="F33" s="1" t="s">
        <v>115</v>
      </c>
      <c r="G33" s="1">
        <v>0</v>
      </c>
      <c r="H33" s="1">
        <v>0</v>
      </c>
      <c r="I33" s="1">
        <v>0</v>
      </c>
      <c r="J33" s="1" t="s">
        <v>50</v>
      </c>
      <c r="K33" s="2"/>
      <c r="L33" s="5">
        <f>K33*0.00</f>
        <v>0</v>
      </c>
    </row>
    <row r="34" spans="1:12">
      <c r="A34" s="1"/>
      <c r="B34" s="1">
        <v>822423</v>
      </c>
      <c r="C34" s="1" t="s">
        <v>116</v>
      </c>
      <c r="D34" s="1"/>
      <c r="E34" s="3" t="s">
        <v>117</v>
      </c>
      <c r="F34" s="1" t="s">
        <v>115</v>
      </c>
      <c r="G34" s="1">
        <v>0</v>
      </c>
      <c r="H34" s="1">
        <v>0</v>
      </c>
      <c r="I34" s="1">
        <v>0</v>
      </c>
      <c r="J34" s="1" t="s">
        <v>50</v>
      </c>
      <c r="K34" s="2"/>
      <c r="L34" s="5">
        <f>K34*0.00</f>
        <v>0</v>
      </c>
    </row>
    <row r="35" spans="1:12">
      <c r="A35" s="1"/>
      <c r="B35" s="1">
        <v>822424</v>
      </c>
      <c r="C35" s="1" t="s">
        <v>118</v>
      </c>
      <c r="D35" s="1"/>
      <c r="E35" s="3" t="s">
        <v>119</v>
      </c>
      <c r="F35" s="1" t="s">
        <v>120</v>
      </c>
      <c r="G35" s="1">
        <v>0</v>
      </c>
      <c r="H35" s="1">
        <v>0</v>
      </c>
      <c r="I35" s="1">
        <v>0</v>
      </c>
      <c r="J35" s="1" t="s">
        <v>50</v>
      </c>
      <c r="K35" s="2"/>
      <c r="L35" s="5">
        <f>K35*29.70</f>
        <v>0</v>
      </c>
    </row>
    <row r="36" spans="1:12">
      <c r="A36" s="1"/>
      <c r="B36" s="1">
        <v>822425</v>
      </c>
      <c r="C36" s="1" t="s">
        <v>121</v>
      </c>
      <c r="D36" s="1"/>
      <c r="E36" s="3" t="s">
        <v>122</v>
      </c>
      <c r="F36" s="1" t="s">
        <v>123</v>
      </c>
      <c r="G36" s="1">
        <v>0</v>
      </c>
      <c r="H36" s="1">
        <v>0</v>
      </c>
      <c r="I36" s="1">
        <v>0</v>
      </c>
      <c r="J36" s="1" t="s">
        <v>50</v>
      </c>
      <c r="K36" s="2"/>
      <c r="L36" s="5">
        <f>K36*32.80</f>
        <v>0</v>
      </c>
    </row>
    <row r="37" spans="1:12">
      <c r="A37" s="1"/>
      <c r="B37" s="1">
        <v>822426</v>
      </c>
      <c r="C37" s="1" t="s">
        <v>124</v>
      </c>
      <c r="D37" s="1"/>
      <c r="E37" s="3" t="s">
        <v>125</v>
      </c>
      <c r="F37" s="1" t="s">
        <v>126</v>
      </c>
      <c r="G37" s="1">
        <v>0</v>
      </c>
      <c r="H37" s="1" t="s">
        <v>36</v>
      </c>
      <c r="I37" s="1">
        <v>0</v>
      </c>
      <c r="J37" s="1" t="s">
        <v>50</v>
      </c>
      <c r="K37" s="2"/>
      <c r="L37" s="5">
        <f>K37*33.90</f>
        <v>0</v>
      </c>
    </row>
    <row r="38" spans="1:12">
      <c r="A38" s="1"/>
      <c r="B38" s="1">
        <v>822427</v>
      </c>
      <c r="C38" s="1" t="s">
        <v>127</v>
      </c>
      <c r="D38" s="1"/>
      <c r="E38" s="3" t="s">
        <v>128</v>
      </c>
      <c r="F38" s="1" t="s">
        <v>129</v>
      </c>
      <c r="G38" s="1">
        <v>0</v>
      </c>
      <c r="H38" s="1" t="s">
        <v>36</v>
      </c>
      <c r="I38" s="1">
        <v>0</v>
      </c>
      <c r="J38" s="1" t="s">
        <v>50</v>
      </c>
      <c r="K38" s="2"/>
      <c r="L38" s="5">
        <f>K38*37.70</f>
        <v>0</v>
      </c>
    </row>
    <row r="39" spans="1:12">
      <c r="A39" s="1"/>
      <c r="B39" s="1">
        <v>822428</v>
      </c>
      <c r="C39" s="1" t="s">
        <v>130</v>
      </c>
      <c r="D39" s="1"/>
      <c r="E39" s="3" t="s">
        <v>131</v>
      </c>
      <c r="F39" s="1" t="s">
        <v>132</v>
      </c>
      <c r="G39" s="1">
        <v>0</v>
      </c>
      <c r="H39" s="1">
        <v>0</v>
      </c>
      <c r="I39" s="1">
        <v>0</v>
      </c>
      <c r="J39" s="1" t="s">
        <v>50</v>
      </c>
      <c r="K39" s="2"/>
      <c r="L39" s="5">
        <f>K39*38.30</f>
        <v>0</v>
      </c>
    </row>
    <row r="40" spans="1:12">
      <c r="A40" s="1"/>
      <c r="B40" s="1">
        <v>822429</v>
      </c>
      <c r="C40" s="1" t="s">
        <v>133</v>
      </c>
      <c r="D40" s="1"/>
      <c r="E40" s="3" t="s">
        <v>134</v>
      </c>
      <c r="F40" s="1" t="s">
        <v>135</v>
      </c>
      <c r="G40" s="1">
        <v>0</v>
      </c>
      <c r="H40" s="1">
        <v>0</v>
      </c>
      <c r="I40" s="1">
        <v>0</v>
      </c>
      <c r="J40" s="1" t="s">
        <v>50</v>
      </c>
      <c r="K40" s="2"/>
      <c r="L40" s="5">
        <f>K40*46.30</f>
        <v>0</v>
      </c>
    </row>
    <row r="41" spans="1:12">
      <c r="A41" s="1"/>
      <c r="B41" s="1">
        <v>822430</v>
      </c>
      <c r="C41" s="1" t="s">
        <v>136</v>
      </c>
      <c r="D41" s="1"/>
      <c r="E41" s="3" t="s">
        <v>137</v>
      </c>
      <c r="F41" s="1" t="s">
        <v>138</v>
      </c>
      <c r="G41" s="1">
        <v>0</v>
      </c>
      <c r="H41" s="1">
        <v>0</v>
      </c>
      <c r="I41" s="1">
        <v>0</v>
      </c>
      <c r="J41" s="1" t="s">
        <v>50</v>
      </c>
      <c r="K41" s="2"/>
      <c r="L41" s="5">
        <f>K41*60.30</f>
        <v>0</v>
      </c>
    </row>
    <row r="42" spans="1:12">
      <c r="A42" s="1"/>
      <c r="B42" s="1">
        <v>822431</v>
      </c>
      <c r="C42" s="1" t="s">
        <v>139</v>
      </c>
      <c r="D42" s="1"/>
      <c r="E42" s="3" t="s">
        <v>140</v>
      </c>
      <c r="F42" s="1" t="s">
        <v>141</v>
      </c>
      <c r="G42" s="1">
        <v>0</v>
      </c>
      <c r="H42" s="1" t="s">
        <v>14</v>
      </c>
      <c r="I42" s="1">
        <v>0</v>
      </c>
      <c r="J42" s="1" t="s">
        <v>50</v>
      </c>
      <c r="K42" s="2"/>
      <c r="L42" s="5">
        <f>K42*68.30</f>
        <v>0</v>
      </c>
    </row>
    <row r="43" spans="1:12">
      <c r="A43" s="1"/>
      <c r="B43" s="1">
        <v>822432</v>
      </c>
      <c r="C43" s="1" t="s">
        <v>142</v>
      </c>
      <c r="D43" s="1"/>
      <c r="E43" s="3" t="s">
        <v>143</v>
      </c>
      <c r="F43" s="1" t="s">
        <v>144</v>
      </c>
      <c r="G43" s="1">
        <v>0</v>
      </c>
      <c r="H43" s="1" t="s">
        <v>14</v>
      </c>
      <c r="I43" s="1">
        <v>0</v>
      </c>
      <c r="J43" s="1" t="s">
        <v>50</v>
      </c>
      <c r="K43" s="2"/>
      <c r="L43" s="5">
        <f>K43*72.10</f>
        <v>0</v>
      </c>
    </row>
    <row r="44" spans="1:12">
      <c r="A44" s="1"/>
      <c r="B44" s="1">
        <v>822433</v>
      </c>
      <c r="C44" s="1" t="s">
        <v>145</v>
      </c>
      <c r="D44" s="1"/>
      <c r="E44" s="3" t="s">
        <v>146</v>
      </c>
      <c r="F44" s="1" t="s">
        <v>147</v>
      </c>
      <c r="G44" s="1">
        <v>0</v>
      </c>
      <c r="H44" s="1" t="s">
        <v>36</v>
      </c>
      <c r="I44" s="1">
        <v>0</v>
      </c>
      <c r="J44" s="1" t="s">
        <v>50</v>
      </c>
      <c r="K44" s="2"/>
      <c r="L44" s="5">
        <f>K44*76.90</f>
        <v>0</v>
      </c>
    </row>
    <row r="45" spans="1:12">
      <c r="A45" s="1"/>
      <c r="B45" s="1">
        <v>822434</v>
      </c>
      <c r="C45" s="1" t="s">
        <v>148</v>
      </c>
      <c r="D45" s="1"/>
      <c r="E45" s="3" t="s">
        <v>149</v>
      </c>
      <c r="F45" s="1" t="s">
        <v>150</v>
      </c>
      <c r="G45" s="1">
        <v>0</v>
      </c>
      <c r="H45" s="1">
        <v>0</v>
      </c>
      <c r="I45" s="1">
        <v>0</v>
      </c>
      <c r="J45" s="1" t="s">
        <v>50</v>
      </c>
      <c r="K45" s="2"/>
      <c r="L45" s="5">
        <f>K45*82.10</f>
        <v>0</v>
      </c>
    </row>
    <row r="46" spans="1:12">
      <c r="A46" s="1"/>
      <c r="B46" s="1">
        <v>822435</v>
      </c>
      <c r="C46" s="1" t="s">
        <v>151</v>
      </c>
      <c r="D46" s="1"/>
      <c r="E46" s="3" t="s">
        <v>152</v>
      </c>
      <c r="F46" s="1" t="s">
        <v>153</v>
      </c>
      <c r="G46" s="1">
        <v>0</v>
      </c>
      <c r="H46" s="1" t="s">
        <v>14</v>
      </c>
      <c r="I46" s="1">
        <v>0</v>
      </c>
      <c r="J46" s="1" t="s">
        <v>50</v>
      </c>
      <c r="K46" s="2"/>
      <c r="L46" s="5">
        <f>K46*98.70</f>
        <v>0</v>
      </c>
    </row>
    <row r="47" spans="1:12">
      <c r="A47" s="1"/>
      <c r="B47" s="1">
        <v>822436</v>
      </c>
      <c r="C47" s="1" t="s">
        <v>154</v>
      </c>
      <c r="D47" s="1"/>
      <c r="E47" s="3" t="s">
        <v>155</v>
      </c>
      <c r="F47" s="1" t="s">
        <v>156</v>
      </c>
      <c r="G47" s="1">
        <v>0</v>
      </c>
      <c r="H47" s="1">
        <v>0</v>
      </c>
      <c r="I47" s="1">
        <v>0</v>
      </c>
      <c r="J47" s="1" t="s">
        <v>50</v>
      </c>
      <c r="K47" s="2"/>
      <c r="L47" s="5">
        <f>K47*150.60</f>
        <v>0</v>
      </c>
    </row>
    <row r="48" spans="1:12">
      <c r="A48" s="1"/>
      <c r="B48" s="1">
        <v>822437</v>
      </c>
      <c r="C48" s="1" t="s">
        <v>157</v>
      </c>
      <c r="D48" s="1"/>
      <c r="E48" s="3" t="s">
        <v>158</v>
      </c>
      <c r="F48" s="1" t="s">
        <v>159</v>
      </c>
      <c r="G48" s="1">
        <v>0</v>
      </c>
      <c r="H48" s="1">
        <v>0</v>
      </c>
      <c r="I48" s="1">
        <v>0</v>
      </c>
      <c r="J48" s="1" t="s">
        <v>50</v>
      </c>
      <c r="K48" s="2"/>
      <c r="L48" s="5">
        <f>K48*175.50</f>
        <v>0</v>
      </c>
    </row>
    <row r="49" spans="1:12">
      <c r="A49" s="1"/>
      <c r="B49" s="1">
        <v>822438</v>
      </c>
      <c r="C49" s="1" t="s">
        <v>160</v>
      </c>
      <c r="D49" s="1"/>
      <c r="E49" s="3" t="s">
        <v>161</v>
      </c>
      <c r="F49" s="1" t="s">
        <v>162</v>
      </c>
      <c r="G49" s="1">
        <v>0</v>
      </c>
      <c r="H49" s="1">
        <v>0</v>
      </c>
      <c r="I49" s="1">
        <v>0</v>
      </c>
      <c r="J49" s="1" t="s">
        <v>50</v>
      </c>
      <c r="K49" s="2"/>
      <c r="L49" s="5">
        <f>K49*178.20</f>
        <v>0</v>
      </c>
    </row>
    <row r="50" spans="1:12">
      <c r="A50" s="1"/>
      <c r="B50" s="1">
        <v>822439</v>
      </c>
      <c r="C50" s="1" t="s">
        <v>163</v>
      </c>
      <c r="D50" s="1"/>
      <c r="E50" s="3" t="s">
        <v>164</v>
      </c>
      <c r="F50" s="1" t="s">
        <v>165</v>
      </c>
      <c r="G50" s="1">
        <v>0</v>
      </c>
      <c r="H50" s="1">
        <v>0</v>
      </c>
      <c r="I50" s="1">
        <v>0</v>
      </c>
      <c r="J50" s="1" t="s">
        <v>50</v>
      </c>
      <c r="K50" s="2"/>
      <c r="L50" s="5">
        <f>K50*204.40</f>
        <v>0</v>
      </c>
    </row>
    <row r="51" spans="1:12">
      <c r="A51" s="1"/>
      <c r="B51" s="1">
        <v>822440</v>
      </c>
      <c r="C51" s="1" t="s">
        <v>166</v>
      </c>
      <c r="D51" s="1"/>
      <c r="E51" s="3" t="s">
        <v>167</v>
      </c>
      <c r="F51" s="1" t="s">
        <v>168</v>
      </c>
      <c r="G51" s="1">
        <v>0</v>
      </c>
      <c r="H51" s="1">
        <v>0</v>
      </c>
      <c r="I51" s="1">
        <v>0</v>
      </c>
      <c r="J51" s="1" t="s">
        <v>50</v>
      </c>
      <c r="K51" s="2"/>
      <c r="L51" s="5">
        <f>K51*213.40</f>
        <v>0</v>
      </c>
    </row>
    <row r="52" spans="1:12">
      <c r="A52" s="1"/>
      <c r="B52" s="1">
        <v>822441</v>
      </c>
      <c r="C52" s="1" t="s">
        <v>169</v>
      </c>
      <c r="D52" s="1"/>
      <c r="E52" s="3" t="s">
        <v>170</v>
      </c>
      <c r="F52" s="1" t="s">
        <v>171</v>
      </c>
      <c r="G52" s="1">
        <v>0</v>
      </c>
      <c r="H52" s="1">
        <v>0</v>
      </c>
      <c r="I52" s="1">
        <v>0</v>
      </c>
      <c r="J52" s="1" t="s">
        <v>50</v>
      </c>
      <c r="K52" s="2"/>
      <c r="L52" s="5">
        <f>K52*241.90</f>
        <v>0</v>
      </c>
    </row>
    <row r="53" spans="1:12">
      <c r="A53" s="1"/>
      <c r="B53" s="1">
        <v>822442</v>
      </c>
      <c r="C53" s="1" t="s">
        <v>172</v>
      </c>
      <c r="D53" s="1"/>
      <c r="E53" s="3" t="s">
        <v>173</v>
      </c>
      <c r="F53" s="1" t="s">
        <v>174</v>
      </c>
      <c r="G53" s="1">
        <v>0</v>
      </c>
      <c r="H53" s="1">
        <v>0</v>
      </c>
      <c r="I53" s="1">
        <v>0</v>
      </c>
      <c r="J53" s="1" t="s">
        <v>50</v>
      </c>
      <c r="K53" s="2"/>
      <c r="L53" s="5">
        <f>K53*76.93</f>
        <v>0</v>
      </c>
    </row>
    <row r="54" spans="1:12">
      <c r="A54" s="1"/>
      <c r="B54" s="1">
        <v>822443</v>
      </c>
      <c r="C54" s="1" t="s">
        <v>175</v>
      </c>
      <c r="D54" s="1"/>
      <c r="E54" s="3" t="s">
        <v>176</v>
      </c>
      <c r="F54" s="1" t="s">
        <v>177</v>
      </c>
      <c r="G54" s="1">
        <v>0</v>
      </c>
      <c r="H54" s="1">
        <v>0</v>
      </c>
      <c r="I54" s="1">
        <v>0</v>
      </c>
      <c r="J54" s="1" t="s">
        <v>50</v>
      </c>
      <c r="K54" s="2"/>
      <c r="L54" s="5">
        <f>K54*79.70</f>
        <v>0</v>
      </c>
    </row>
    <row r="55" spans="1:12">
      <c r="A55" s="1"/>
      <c r="B55" s="1">
        <v>822444</v>
      </c>
      <c r="C55" s="1" t="s">
        <v>178</v>
      </c>
      <c r="D55" s="1"/>
      <c r="E55" s="3" t="s">
        <v>179</v>
      </c>
      <c r="F55" s="1" t="s">
        <v>180</v>
      </c>
      <c r="G55" s="1">
        <v>0</v>
      </c>
      <c r="H55" s="1">
        <v>0</v>
      </c>
      <c r="I55" s="1">
        <v>0</v>
      </c>
      <c r="J55" s="1" t="s">
        <v>50</v>
      </c>
      <c r="K55" s="2"/>
      <c r="L55" s="5">
        <f>K55*85.20</f>
        <v>0</v>
      </c>
    </row>
    <row r="56" spans="1:12">
      <c r="A56" s="1"/>
      <c r="B56" s="1">
        <v>822445</v>
      </c>
      <c r="C56" s="1" t="s">
        <v>181</v>
      </c>
      <c r="D56" s="1"/>
      <c r="E56" s="3" t="s">
        <v>182</v>
      </c>
      <c r="F56" s="1" t="s">
        <v>183</v>
      </c>
      <c r="G56" s="1">
        <v>0</v>
      </c>
      <c r="H56" s="1">
        <v>0</v>
      </c>
      <c r="I56" s="1">
        <v>0</v>
      </c>
      <c r="J56" s="1" t="s">
        <v>50</v>
      </c>
      <c r="K56" s="2"/>
      <c r="L56" s="5">
        <f>K56*89.80</f>
        <v>0</v>
      </c>
    </row>
    <row r="57" spans="1:12">
      <c r="A57" s="1"/>
      <c r="B57" s="1">
        <v>822446</v>
      </c>
      <c r="C57" s="1" t="s">
        <v>184</v>
      </c>
      <c r="D57" s="1"/>
      <c r="E57" s="3" t="s">
        <v>185</v>
      </c>
      <c r="F57" s="1" t="s">
        <v>186</v>
      </c>
      <c r="G57" s="1">
        <v>0</v>
      </c>
      <c r="H57" s="1">
        <v>0</v>
      </c>
      <c r="I57" s="1">
        <v>0</v>
      </c>
      <c r="J57" s="1" t="s">
        <v>50</v>
      </c>
      <c r="K57" s="2"/>
      <c r="L57" s="5">
        <f>K57*98.30</f>
        <v>0</v>
      </c>
    </row>
    <row r="58" spans="1:12">
      <c r="A58" s="1"/>
      <c r="B58" s="1">
        <v>822447</v>
      </c>
      <c r="C58" s="1" t="s">
        <v>187</v>
      </c>
      <c r="D58" s="1"/>
      <c r="E58" s="3" t="s">
        <v>188</v>
      </c>
      <c r="F58" s="1" t="s">
        <v>189</v>
      </c>
      <c r="G58" s="1">
        <v>0</v>
      </c>
      <c r="H58" s="1">
        <v>0</v>
      </c>
      <c r="I58" s="1">
        <v>0</v>
      </c>
      <c r="J58" s="1" t="s">
        <v>50</v>
      </c>
      <c r="K58" s="2"/>
      <c r="L58" s="5">
        <f>K58*103.60</f>
        <v>0</v>
      </c>
    </row>
    <row r="59" spans="1:12">
      <c r="A59" s="1"/>
      <c r="B59" s="1">
        <v>822448</v>
      </c>
      <c r="C59" s="1" t="s">
        <v>190</v>
      </c>
      <c r="D59" s="1"/>
      <c r="E59" s="3" t="s">
        <v>191</v>
      </c>
      <c r="F59" s="1" t="s">
        <v>192</v>
      </c>
      <c r="G59" s="1">
        <v>0</v>
      </c>
      <c r="H59" s="1">
        <v>0</v>
      </c>
      <c r="I59" s="1">
        <v>0</v>
      </c>
      <c r="J59" s="1" t="s">
        <v>50</v>
      </c>
      <c r="K59" s="2"/>
      <c r="L59" s="5">
        <f>K59*115.30</f>
        <v>0</v>
      </c>
    </row>
    <row r="60" spans="1:12">
      <c r="A60" s="1"/>
      <c r="B60" s="1">
        <v>822449</v>
      </c>
      <c r="C60" s="1" t="s">
        <v>193</v>
      </c>
      <c r="D60" s="1"/>
      <c r="E60" s="3" t="s">
        <v>194</v>
      </c>
      <c r="F60" s="1" t="s">
        <v>195</v>
      </c>
      <c r="G60" s="1">
        <v>0</v>
      </c>
      <c r="H60" s="1">
        <v>0</v>
      </c>
      <c r="I60" s="1">
        <v>0</v>
      </c>
      <c r="J60" s="1" t="s">
        <v>50</v>
      </c>
      <c r="K60" s="2"/>
      <c r="L60" s="5">
        <f>K60*115.10</f>
        <v>0</v>
      </c>
    </row>
    <row r="61" spans="1:12">
      <c r="A61" s="1"/>
      <c r="B61" s="1">
        <v>822450</v>
      </c>
      <c r="C61" s="1" t="s">
        <v>196</v>
      </c>
      <c r="D61" s="1"/>
      <c r="E61" s="3" t="s">
        <v>197</v>
      </c>
      <c r="F61" s="1" t="s">
        <v>198</v>
      </c>
      <c r="G61" s="1">
        <v>0</v>
      </c>
      <c r="H61" s="1">
        <v>0</v>
      </c>
      <c r="I61" s="1">
        <v>0</v>
      </c>
      <c r="J61" s="1" t="s">
        <v>50</v>
      </c>
      <c r="K61" s="2"/>
      <c r="L61" s="5">
        <f>K61*121.90</f>
        <v>0</v>
      </c>
    </row>
    <row r="62" spans="1:12">
      <c r="A62" s="1"/>
      <c r="B62" s="1">
        <v>822451</v>
      </c>
      <c r="C62" s="1" t="s">
        <v>199</v>
      </c>
      <c r="D62" s="1"/>
      <c r="E62" s="3" t="s">
        <v>200</v>
      </c>
      <c r="F62" s="1" t="s">
        <v>201</v>
      </c>
      <c r="G62" s="1" t="s">
        <v>202</v>
      </c>
      <c r="H62" s="1">
        <v>0</v>
      </c>
      <c r="I62" s="1">
        <v>0</v>
      </c>
      <c r="J62" s="1" t="s">
        <v>50</v>
      </c>
      <c r="K62" s="2"/>
      <c r="L62" s="5">
        <f>K62*130.10</f>
        <v>0</v>
      </c>
    </row>
    <row r="63" spans="1:12">
      <c r="A63" s="1"/>
      <c r="B63" s="1">
        <v>822452</v>
      </c>
      <c r="C63" s="1" t="s">
        <v>203</v>
      </c>
      <c r="D63" s="1"/>
      <c r="E63" s="3" t="s">
        <v>204</v>
      </c>
      <c r="F63" s="1" t="s">
        <v>156</v>
      </c>
      <c r="G63" s="1">
        <v>-12</v>
      </c>
      <c r="H63" s="1">
        <v>0</v>
      </c>
      <c r="I63" s="1">
        <v>0</v>
      </c>
      <c r="J63" s="1" t="s">
        <v>50</v>
      </c>
      <c r="K63" s="2"/>
      <c r="L63" s="5">
        <f>K63*150.60</f>
        <v>0</v>
      </c>
    </row>
    <row r="64" spans="1:12">
      <c r="A64" s="1"/>
      <c r="B64" s="1">
        <v>822453</v>
      </c>
      <c r="C64" s="1" t="s">
        <v>205</v>
      </c>
      <c r="D64" s="1"/>
      <c r="E64" s="3" t="s">
        <v>206</v>
      </c>
      <c r="F64" s="1" t="s">
        <v>207</v>
      </c>
      <c r="G64" s="1">
        <v>0</v>
      </c>
      <c r="H64" s="1">
        <v>0</v>
      </c>
      <c r="I64" s="1">
        <v>0</v>
      </c>
      <c r="J64" s="1" t="s">
        <v>50</v>
      </c>
      <c r="K64" s="2"/>
      <c r="L64" s="5">
        <f>K64*223.60</f>
        <v>0</v>
      </c>
    </row>
    <row r="65" spans="1:12">
      <c r="A65" s="1"/>
      <c r="B65" s="1">
        <v>822454</v>
      </c>
      <c r="C65" s="1" t="s">
        <v>208</v>
      </c>
      <c r="D65" s="1"/>
      <c r="E65" s="3" t="s">
        <v>209</v>
      </c>
      <c r="F65" s="1" t="s">
        <v>210</v>
      </c>
      <c r="G65" s="1">
        <v>0</v>
      </c>
      <c r="H65" s="1">
        <v>0</v>
      </c>
      <c r="I65" s="1">
        <v>0</v>
      </c>
      <c r="J65" s="1" t="s">
        <v>50</v>
      </c>
      <c r="K65" s="2"/>
      <c r="L65" s="5">
        <f>K65*267.20</f>
        <v>0</v>
      </c>
    </row>
    <row r="66" spans="1:12">
      <c r="A66" s="1"/>
      <c r="B66" s="1">
        <v>822455</v>
      </c>
      <c r="C66" s="1" t="s">
        <v>211</v>
      </c>
      <c r="D66" s="1"/>
      <c r="E66" s="3" t="s">
        <v>212</v>
      </c>
      <c r="F66" s="1" t="s">
        <v>213</v>
      </c>
      <c r="G66" s="1">
        <v>0</v>
      </c>
      <c r="H66" s="1">
        <v>0</v>
      </c>
      <c r="I66" s="1">
        <v>0</v>
      </c>
      <c r="J66" s="1" t="s">
        <v>50</v>
      </c>
      <c r="K66" s="2"/>
      <c r="L66" s="5">
        <f>K66*274.40</f>
        <v>0</v>
      </c>
    </row>
    <row r="67" spans="1:12">
      <c r="A67" s="1"/>
      <c r="B67" s="1">
        <v>822456</v>
      </c>
      <c r="C67" s="1" t="s">
        <v>214</v>
      </c>
      <c r="D67" s="1"/>
      <c r="E67" s="3" t="s">
        <v>215</v>
      </c>
      <c r="F67" s="1" t="s">
        <v>216</v>
      </c>
      <c r="G67" s="1">
        <v>0</v>
      </c>
      <c r="H67" s="1">
        <v>0</v>
      </c>
      <c r="I67" s="1">
        <v>0</v>
      </c>
      <c r="J67" s="1" t="s">
        <v>50</v>
      </c>
      <c r="K67" s="2"/>
      <c r="L67" s="5">
        <f>K67*314.10</f>
        <v>0</v>
      </c>
    </row>
    <row r="68" spans="1:12">
      <c r="A68" s="1"/>
      <c r="B68" s="1">
        <v>826268</v>
      </c>
      <c r="C68" s="1" t="s">
        <v>217</v>
      </c>
      <c r="D68" s="1" t="s">
        <v>218</v>
      </c>
      <c r="E68" s="3" t="s">
        <v>219</v>
      </c>
      <c r="F68" s="1" t="s">
        <v>220</v>
      </c>
      <c r="G68" s="1">
        <v>0</v>
      </c>
      <c r="H68" s="1" t="s">
        <v>37</v>
      </c>
      <c r="I68" s="1">
        <v>0</v>
      </c>
      <c r="J68" s="1" t="s">
        <v>50</v>
      </c>
      <c r="K68" s="2"/>
      <c r="L68" s="5">
        <f>K68*20.50</f>
        <v>0</v>
      </c>
    </row>
    <row r="69" spans="1:12">
      <c r="A69" s="1"/>
      <c r="B69" s="1">
        <v>826269</v>
      </c>
      <c r="C69" s="1" t="s">
        <v>221</v>
      </c>
      <c r="D69" s="1" t="s">
        <v>222</v>
      </c>
      <c r="E69" s="3" t="s">
        <v>223</v>
      </c>
      <c r="F69" s="1" t="s">
        <v>220</v>
      </c>
      <c r="G69" s="1">
        <v>0</v>
      </c>
      <c r="H69" s="1" t="s">
        <v>28</v>
      </c>
      <c r="I69" s="1">
        <v>0</v>
      </c>
      <c r="J69" s="1" t="s">
        <v>50</v>
      </c>
      <c r="K69" s="2"/>
      <c r="L69" s="5">
        <f>K69*20.50</f>
        <v>0</v>
      </c>
    </row>
    <row r="70" spans="1:12">
      <c r="A70" s="1"/>
      <c r="B70" s="1">
        <v>826270</v>
      </c>
      <c r="C70" s="1" t="s">
        <v>224</v>
      </c>
      <c r="D70" s="1" t="s">
        <v>225</v>
      </c>
      <c r="E70" s="3" t="s">
        <v>226</v>
      </c>
      <c r="F70" s="1" t="s">
        <v>227</v>
      </c>
      <c r="G70" s="1">
        <v>-40</v>
      </c>
      <c r="H70" s="1" t="s">
        <v>28</v>
      </c>
      <c r="I70" s="1">
        <v>0</v>
      </c>
      <c r="J70" s="1" t="s">
        <v>50</v>
      </c>
      <c r="K70" s="2"/>
      <c r="L70" s="5">
        <f>K70*22.40</f>
        <v>0</v>
      </c>
    </row>
    <row r="71" spans="1:12">
      <c r="A71" s="1"/>
      <c r="B71" s="1">
        <v>826271</v>
      </c>
      <c r="C71" s="1" t="s">
        <v>228</v>
      </c>
      <c r="D71" s="1" t="s">
        <v>229</v>
      </c>
      <c r="E71" s="3" t="s">
        <v>230</v>
      </c>
      <c r="F71" s="1" t="s">
        <v>227</v>
      </c>
      <c r="G71" s="1">
        <v>-240</v>
      </c>
      <c r="H71" s="1" t="s">
        <v>28</v>
      </c>
      <c r="I71" s="1">
        <v>0</v>
      </c>
      <c r="J71" s="1" t="s">
        <v>50</v>
      </c>
      <c r="K71" s="2"/>
      <c r="L71" s="5">
        <f>K71*22.40</f>
        <v>0</v>
      </c>
    </row>
    <row r="72" spans="1:12">
      <c r="A72" s="1"/>
      <c r="B72" s="1">
        <v>826272</v>
      </c>
      <c r="C72" s="1" t="s">
        <v>231</v>
      </c>
      <c r="D72" s="1" t="s">
        <v>232</v>
      </c>
      <c r="E72" s="3" t="s">
        <v>233</v>
      </c>
      <c r="F72" s="1" t="s">
        <v>234</v>
      </c>
      <c r="G72" s="1">
        <v>0</v>
      </c>
      <c r="H72" s="1" t="s">
        <v>28</v>
      </c>
      <c r="I72" s="1">
        <v>0</v>
      </c>
      <c r="J72" s="1" t="s">
        <v>50</v>
      </c>
      <c r="K72" s="2"/>
      <c r="L72" s="5">
        <f>K72*24.00</f>
        <v>0</v>
      </c>
    </row>
    <row r="73" spans="1:12">
      <c r="A73" s="1"/>
      <c r="B73" s="1">
        <v>826273</v>
      </c>
      <c r="C73" s="1" t="s">
        <v>235</v>
      </c>
      <c r="D73" s="1" t="s">
        <v>236</v>
      </c>
      <c r="E73" s="3" t="s">
        <v>237</v>
      </c>
      <c r="F73" s="1" t="s">
        <v>234</v>
      </c>
      <c r="G73" s="1" t="s">
        <v>14</v>
      </c>
      <c r="H73" s="1" t="s">
        <v>28</v>
      </c>
      <c r="I73" s="1">
        <v>0</v>
      </c>
      <c r="J73" s="1" t="s">
        <v>50</v>
      </c>
      <c r="K73" s="2"/>
      <c r="L73" s="5">
        <f>K73*24.00</f>
        <v>0</v>
      </c>
    </row>
    <row r="74" spans="1:12">
      <c r="A74" s="1"/>
      <c r="B74" s="1">
        <v>826274</v>
      </c>
      <c r="C74" s="1" t="s">
        <v>238</v>
      </c>
      <c r="D74" s="1" t="s">
        <v>239</v>
      </c>
      <c r="E74" s="3" t="s">
        <v>240</v>
      </c>
      <c r="F74" s="1" t="s">
        <v>241</v>
      </c>
      <c r="G74" s="1" t="s">
        <v>20</v>
      </c>
      <c r="H74" s="1" t="s">
        <v>28</v>
      </c>
      <c r="I74" s="1">
        <v>0</v>
      </c>
      <c r="J74" s="1" t="s">
        <v>50</v>
      </c>
      <c r="K74" s="2"/>
      <c r="L74" s="5">
        <f>K74*29.10</f>
        <v>0</v>
      </c>
    </row>
    <row r="75" spans="1:12">
      <c r="A75" s="1"/>
      <c r="B75" s="1">
        <v>826275</v>
      </c>
      <c r="C75" s="1" t="s">
        <v>242</v>
      </c>
      <c r="D75" s="1" t="s">
        <v>243</v>
      </c>
      <c r="E75" s="3" t="s">
        <v>244</v>
      </c>
      <c r="F75" s="1" t="s">
        <v>241</v>
      </c>
      <c r="G75" s="1" t="s">
        <v>36</v>
      </c>
      <c r="H75" s="1" t="s">
        <v>28</v>
      </c>
      <c r="I75" s="1">
        <v>0</v>
      </c>
      <c r="J75" s="1" t="s">
        <v>50</v>
      </c>
      <c r="K75" s="2"/>
      <c r="L75" s="5">
        <f>K75*29.10</f>
        <v>0</v>
      </c>
    </row>
    <row r="76" spans="1:12">
      <c r="A76" s="1"/>
      <c r="B76" s="1">
        <v>826276</v>
      </c>
      <c r="C76" s="1" t="s">
        <v>245</v>
      </c>
      <c r="D76" s="1" t="s">
        <v>246</v>
      </c>
      <c r="E76" s="3" t="s">
        <v>247</v>
      </c>
      <c r="F76" s="1" t="s">
        <v>248</v>
      </c>
      <c r="G76" s="1">
        <v>0</v>
      </c>
      <c r="H76" s="1" t="s">
        <v>28</v>
      </c>
      <c r="I76" s="1">
        <v>0</v>
      </c>
      <c r="J76" s="1" t="s">
        <v>50</v>
      </c>
      <c r="K76" s="2"/>
      <c r="L76" s="5">
        <f>K76*37.00</f>
        <v>0</v>
      </c>
    </row>
    <row r="77" spans="1:12">
      <c r="A77" s="1"/>
      <c r="B77" s="1">
        <v>826277</v>
      </c>
      <c r="C77" s="1" t="s">
        <v>249</v>
      </c>
      <c r="D77" s="1" t="s">
        <v>250</v>
      </c>
      <c r="E77" s="3" t="s">
        <v>251</v>
      </c>
      <c r="F77" s="1" t="s">
        <v>248</v>
      </c>
      <c r="G77" s="1">
        <v>0</v>
      </c>
      <c r="H77" s="1" t="s">
        <v>37</v>
      </c>
      <c r="I77" s="1">
        <v>0</v>
      </c>
      <c r="J77" s="1" t="s">
        <v>50</v>
      </c>
      <c r="K77" s="2"/>
      <c r="L77" s="5">
        <f>K77*37.00</f>
        <v>0</v>
      </c>
    </row>
    <row r="78" spans="1:12">
      <c r="A78" s="1"/>
      <c r="B78" s="1">
        <v>828500</v>
      </c>
      <c r="C78" s="1" t="s">
        <v>252</v>
      </c>
      <c r="D78" s="1" t="s">
        <v>253</v>
      </c>
      <c r="E78" s="3" t="s">
        <v>254</v>
      </c>
      <c r="F78" s="1" t="s">
        <v>255</v>
      </c>
      <c r="G78" s="1">
        <v>0</v>
      </c>
      <c r="H78" s="1">
        <v>0</v>
      </c>
      <c r="I78" s="1">
        <v>0</v>
      </c>
      <c r="J78" s="1" t="s">
        <v>15</v>
      </c>
      <c r="K78" s="2"/>
      <c r="L78" s="5">
        <f>K78*261.00</f>
        <v>0</v>
      </c>
    </row>
    <row r="79" spans="1:12">
      <c r="A79" s="1"/>
      <c r="B79" s="1">
        <v>822457</v>
      </c>
      <c r="C79" s="1" t="s">
        <v>256</v>
      </c>
      <c r="D79" s="1" t="s">
        <v>257</v>
      </c>
      <c r="E79" s="3" t="s">
        <v>258</v>
      </c>
      <c r="F79" s="1" t="s">
        <v>259</v>
      </c>
      <c r="G79" s="1" t="s">
        <v>20</v>
      </c>
      <c r="H79" s="1" t="s">
        <v>37</v>
      </c>
      <c r="I79" s="1">
        <v>0</v>
      </c>
      <c r="J79" s="1" t="s">
        <v>50</v>
      </c>
      <c r="K79" s="2"/>
      <c r="L79" s="5">
        <f>K79*19.70</f>
        <v>0</v>
      </c>
    </row>
    <row r="80" spans="1:12">
      <c r="A80" s="1"/>
      <c r="B80" s="1">
        <v>822458</v>
      </c>
      <c r="C80" s="1" t="s">
        <v>260</v>
      </c>
      <c r="D80" s="1" t="s">
        <v>261</v>
      </c>
      <c r="E80" s="3" t="s">
        <v>262</v>
      </c>
      <c r="F80" s="1" t="s">
        <v>259</v>
      </c>
      <c r="G80" s="1" t="s">
        <v>20</v>
      </c>
      <c r="H80" s="1" t="s">
        <v>20</v>
      </c>
      <c r="I80" s="1">
        <v>0</v>
      </c>
      <c r="J80" s="1" t="s">
        <v>50</v>
      </c>
      <c r="K80" s="2"/>
      <c r="L80" s="5">
        <f>K80*19.70</f>
        <v>0</v>
      </c>
    </row>
    <row r="81" spans="1:12">
      <c r="A81" s="1"/>
      <c r="B81" s="1">
        <v>822459</v>
      </c>
      <c r="C81" s="1" t="s">
        <v>263</v>
      </c>
      <c r="D81" s="1" t="s">
        <v>264</v>
      </c>
      <c r="E81" s="3" t="s">
        <v>265</v>
      </c>
      <c r="F81" s="1" t="s">
        <v>266</v>
      </c>
      <c r="G81" s="1" t="s">
        <v>20</v>
      </c>
      <c r="H81" s="1" t="s">
        <v>267</v>
      </c>
      <c r="I81" s="1">
        <v>0</v>
      </c>
      <c r="J81" s="1" t="s">
        <v>50</v>
      </c>
      <c r="K81" s="2"/>
      <c r="L81" s="5">
        <f>K81*21.50</f>
        <v>0</v>
      </c>
    </row>
    <row r="82" spans="1:12">
      <c r="A82" s="1"/>
      <c r="B82" s="1">
        <v>822460</v>
      </c>
      <c r="C82" s="1" t="s">
        <v>268</v>
      </c>
      <c r="D82" s="1" t="s">
        <v>269</v>
      </c>
      <c r="E82" s="3" t="s">
        <v>270</v>
      </c>
      <c r="F82" s="1" t="s">
        <v>266</v>
      </c>
      <c r="G82" s="1" t="s">
        <v>20</v>
      </c>
      <c r="H82" s="1" t="s">
        <v>267</v>
      </c>
      <c r="I82" s="1">
        <v>0</v>
      </c>
      <c r="J82" s="1" t="s">
        <v>50</v>
      </c>
      <c r="K82" s="2"/>
      <c r="L82" s="5">
        <f>K82*21.50</f>
        <v>0</v>
      </c>
    </row>
    <row r="83" spans="1:12">
      <c r="A83" s="1"/>
      <c r="B83" s="1">
        <v>822461</v>
      </c>
      <c r="C83" s="1" t="s">
        <v>271</v>
      </c>
      <c r="D83" s="1" t="s">
        <v>272</v>
      </c>
      <c r="E83" s="3" t="s">
        <v>273</v>
      </c>
      <c r="F83" s="1" t="s">
        <v>274</v>
      </c>
      <c r="G83" s="1" t="s">
        <v>20</v>
      </c>
      <c r="H83" s="1" t="s">
        <v>28</v>
      </c>
      <c r="I83" s="1">
        <v>0</v>
      </c>
      <c r="J83" s="1" t="s">
        <v>50</v>
      </c>
      <c r="K83" s="2"/>
      <c r="L83" s="5">
        <f>K83*23.40</f>
        <v>0</v>
      </c>
    </row>
    <row r="84" spans="1:12">
      <c r="A84" s="1"/>
      <c r="B84" s="1">
        <v>822462</v>
      </c>
      <c r="C84" s="1" t="s">
        <v>275</v>
      </c>
      <c r="D84" s="1" t="s">
        <v>276</v>
      </c>
      <c r="E84" s="3" t="s">
        <v>277</v>
      </c>
      <c r="F84" s="1" t="s">
        <v>274</v>
      </c>
      <c r="G84" s="1" t="s">
        <v>20</v>
      </c>
      <c r="H84" s="1" t="s">
        <v>28</v>
      </c>
      <c r="I84" s="1">
        <v>0</v>
      </c>
      <c r="J84" s="1" t="s">
        <v>50</v>
      </c>
      <c r="K84" s="2"/>
      <c r="L84" s="5">
        <f>K84*23.40</f>
        <v>0</v>
      </c>
    </row>
    <row r="85" spans="1:12">
      <c r="A85" s="1"/>
      <c r="B85" s="1">
        <v>822463</v>
      </c>
      <c r="C85" s="1" t="s">
        <v>278</v>
      </c>
      <c r="D85" s="1" t="s">
        <v>279</v>
      </c>
      <c r="E85" s="3" t="s">
        <v>280</v>
      </c>
      <c r="F85" s="1" t="s">
        <v>241</v>
      </c>
      <c r="G85" s="1" t="s">
        <v>20</v>
      </c>
      <c r="H85" s="1" t="s">
        <v>37</v>
      </c>
      <c r="I85" s="1">
        <v>0</v>
      </c>
      <c r="J85" s="1" t="s">
        <v>50</v>
      </c>
      <c r="K85" s="2"/>
      <c r="L85" s="5">
        <f>K85*29.10</f>
        <v>0</v>
      </c>
    </row>
    <row r="86" spans="1:12">
      <c r="A86" s="1"/>
      <c r="B86" s="1">
        <v>822464</v>
      </c>
      <c r="C86" s="1" t="s">
        <v>281</v>
      </c>
      <c r="D86" s="1" t="s">
        <v>282</v>
      </c>
      <c r="E86" s="3" t="s">
        <v>283</v>
      </c>
      <c r="F86" s="1" t="s">
        <v>241</v>
      </c>
      <c r="G86" s="1" t="s">
        <v>20</v>
      </c>
      <c r="H86" s="1" t="s">
        <v>28</v>
      </c>
      <c r="I86" s="1">
        <v>0</v>
      </c>
      <c r="J86" s="1" t="s">
        <v>50</v>
      </c>
      <c r="K86" s="2"/>
      <c r="L86" s="5">
        <f>K86*29.10</f>
        <v>0</v>
      </c>
    </row>
    <row r="87" spans="1:12">
      <c r="A87" s="1"/>
      <c r="B87" s="1">
        <v>822465</v>
      </c>
      <c r="C87" s="1" t="s">
        <v>284</v>
      </c>
      <c r="D87" s="1" t="s">
        <v>285</v>
      </c>
      <c r="E87" s="3" t="s">
        <v>286</v>
      </c>
      <c r="F87" s="1" t="s">
        <v>248</v>
      </c>
      <c r="G87" s="1" t="s">
        <v>36</v>
      </c>
      <c r="H87" s="1" t="s">
        <v>37</v>
      </c>
      <c r="I87" s="1">
        <v>0</v>
      </c>
      <c r="J87" s="1" t="s">
        <v>50</v>
      </c>
      <c r="K87" s="2"/>
      <c r="L87" s="5">
        <f>K87*37.00</f>
        <v>0</v>
      </c>
    </row>
    <row r="88" spans="1:12">
      <c r="A88" s="1"/>
      <c r="B88" s="1">
        <v>822466</v>
      </c>
      <c r="C88" s="1" t="s">
        <v>287</v>
      </c>
      <c r="D88" s="1" t="s">
        <v>288</v>
      </c>
      <c r="E88" s="3" t="s">
        <v>289</v>
      </c>
      <c r="F88" s="1" t="s">
        <v>248</v>
      </c>
      <c r="G88" s="1" t="s">
        <v>36</v>
      </c>
      <c r="H88" s="1" t="s">
        <v>37</v>
      </c>
      <c r="I88" s="1">
        <v>0</v>
      </c>
      <c r="J88" s="1" t="s">
        <v>50</v>
      </c>
      <c r="K88" s="2"/>
      <c r="L88" s="5">
        <f>K88*37.00</f>
        <v>0</v>
      </c>
    </row>
    <row r="89" spans="1:12">
      <c r="A89" s="1"/>
      <c r="B89" s="1">
        <v>879372</v>
      </c>
      <c r="C89" s="1" t="s">
        <v>290</v>
      </c>
      <c r="D89" s="1" t="s">
        <v>291</v>
      </c>
      <c r="E89" s="3" t="s">
        <v>292</v>
      </c>
      <c r="F89" s="1" t="s">
        <v>293</v>
      </c>
      <c r="G89" s="1">
        <v>0</v>
      </c>
      <c r="H89" s="1">
        <v>0</v>
      </c>
      <c r="I89" s="1">
        <v>0</v>
      </c>
      <c r="J89" s="1" t="s">
        <v>15</v>
      </c>
      <c r="K89" s="2"/>
      <c r="L89" s="5">
        <f>K89*23.12</f>
        <v>0</v>
      </c>
    </row>
    <row r="90" spans="1:12">
      <c r="A90" s="1"/>
      <c r="B90" s="1">
        <v>879373</v>
      </c>
      <c r="C90" s="1" t="s">
        <v>294</v>
      </c>
      <c r="D90" s="1" t="s">
        <v>295</v>
      </c>
      <c r="E90" s="3" t="s">
        <v>296</v>
      </c>
      <c r="F90" s="1" t="s">
        <v>297</v>
      </c>
      <c r="G90" s="1">
        <v>0</v>
      </c>
      <c r="H90" s="1">
        <v>0</v>
      </c>
      <c r="I90" s="1">
        <v>0</v>
      </c>
      <c r="J90" s="1" t="s">
        <v>15</v>
      </c>
      <c r="K90" s="2"/>
      <c r="L90" s="5">
        <f>K90*26.42</f>
        <v>0</v>
      </c>
    </row>
    <row r="91" spans="1:12">
      <c r="A91" s="1"/>
      <c r="B91" s="1">
        <v>879374</v>
      </c>
      <c r="C91" s="1" t="s">
        <v>298</v>
      </c>
      <c r="D91" s="1" t="s">
        <v>299</v>
      </c>
      <c r="E91" s="3" t="s">
        <v>300</v>
      </c>
      <c r="F91" s="1" t="s">
        <v>293</v>
      </c>
      <c r="G91" s="1">
        <v>0</v>
      </c>
      <c r="H91" s="1">
        <v>0</v>
      </c>
      <c r="I91" s="1">
        <v>0</v>
      </c>
      <c r="J91" s="1" t="s">
        <v>15</v>
      </c>
      <c r="K91" s="2"/>
      <c r="L91" s="5">
        <f>K91*23.12</f>
        <v>0</v>
      </c>
    </row>
    <row r="92" spans="1:12">
      <c r="A92" s="1"/>
      <c r="B92" s="1">
        <v>879375</v>
      </c>
      <c r="C92" s="1" t="s">
        <v>301</v>
      </c>
      <c r="D92" s="1" t="s">
        <v>302</v>
      </c>
      <c r="E92" s="3" t="s">
        <v>303</v>
      </c>
      <c r="F92" s="1" t="s">
        <v>297</v>
      </c>
      <c r="G92" s="1">
        <v>0</v>
      </c>
      <c r="H92" s="1">
        <v>0</v>
      </c>
      <c r="I92" s="1">
        <v>0</v>
      </c>
      <c r="J92" s="1" t="s">
        <v>15</v>
      </c>
      <c r="K92" s="2"/>
      <c r="L92" s="5">
        <f>K92*26.42</f>
        <v>0</v>
      </c>
    </row>
    <row r="93" spans="1:12">
      <c r="A93" s="1"/>
      <c r="B93" s="1">
        <v>834793</v>
      </c>
      <c r="C93" s="1" t="s">
        <v>304</v>
      </c>
      <c r="D93" s="1" t="s">
        <v>305</v>
      </c>
      <c r="E93" s="3" t="s">
        <v>306</v>
      </c>
      <c r="F93" s="1" t="s">
        <v>307</v>
      </c>
      <c r="G93" s="1">
        <v>0</v>
      </c>
      <c r="H93" s="1" t="s">
        <v>37</v>
      </c>
      <c r="I93" s="1">
        <v>0</v>
      </c>
      <c r="J93" s="1" t="s">
        <v>50</v>
      </c>
      <c r="K93" s="2"/>
      <c r="L93" s="5">
        <f>K93*27.70</f>
        <v>0</v>
      </c>
    </row>
    <row r="94" spans="1:12">
      <c r="A94" s="1"/>
      <c r="B94" s="1">
        <v>834794</v>
      </c>
      <c r="C94" s="1" t="s">
        <v>308</v>
      </c>
      <c r="D94" s="1" t="s">
        <v>309</v>
      </c>
      <c r="E94" s="3" t="s">
        <v>310</v>
      </c>
      <c r="F94" s="1" t="s">
        <v>307</v>
      </c>
      <c r="G94" s="1">
        <v>0</v>
      </c>
      <c r="H94" s="1" t="s">
        <v>20</v>
      </c>
      <c r="I94" s="1">
        <v>0</v>
      </c>
      <c r="J94" s="1" t="s">
        <v>50</v>
      </c>
      <c r="K94" s="2"/>
      <c r="L94" s="5">
        <f>K94*27.70</f>
        <v>0</v>
      </c>
    </row>
    <row r="95" spans="1:12">
      <c r="A95" s="1"/>
      <c r="B95" s="1">
        <v>834795</v>
      </c>
      <c r="C95" s="1" t="s">
        <v>311</v>
      </c>
      <c r="D95" s="1" t="s">
        <v>312</v>
      </c>
      <c r="E95" s="3" t="s">
        <v>313</v>
      </c>
      <c r="F95" s="1" t="s">
        <v>314</v>
      </c>
      <c r="G95" s="1">
        <v>0</v>
      </c>
      <c r="H95" s="1">
        <v>0</v>
      </c>
      <c r="I95" s="1">
        <v>0</v>
      </c>
      <c r="J95" s="1" t="s">
        <v>50</v>
      </c>
      <c r="K95" s="2"/>
      <c r="L95" s="5">
        <f>K95*29.40</f>
        <v>0</v>
      </c>
    </row>
    <row r="96" spans="1:12">
      <c r="A96" s="1"/>
      <c r="B96" s="1">
        <v>834796</v>
      </c>
      <c r="C96" s="1" t="s">
        <v>315</v>
      </c>
      <c r="D96" s="1" t="s">
        <v>316</v>
      </c>
      <c r="E96" s="3" t="s">
        <v>317</v>
      </c>
      <c r="F96" s="1" t="s">
        <v>314</v>
      </c>
      <c r="G96" s="1">
        <v>0</v>
      </c>
      <c r="H96" s="1" t="s">
        <v>28</v>
      </c>
      <c r="I96" s="1">
        <v>0</v>
      </c>
      <c r="J96" s="1" t="s">
        <v>50</v>
      </c>
      <c r="K96" s="2"/>
      <c r="L96" s="5">
        <f>K96*29.40</f>
        <v>0</v>
      </c>
    </row>
    <row r="97" spans="1:12">
      <c r="A97" s="1"/>
      <c r="B97" s="1">
        <v>834797</v>
      </c>
      <c r="C97" s="1" t="s">
        <v>318</v>
      </c>
      <c r="D97" s="1" t="s">
        <v>319</v>
      </c>
      <c r="E97" s="3" t="s">
        <v>320</v>
      </c>
      <c r="F97" s="1" t="s">
        <v>321</v>
      </c>
      <c r="G97" s="1" t="s">
        <v>14</v>
      </c>
      <c r="H97" s="1" t="s">
        <v>37</v>
      </c>
      <c r="I97" s="1">
        <v>0</v>
      </c>
      <c r="J97" s="1" t="s">
        <v>50</v>
      </c>
      <c r="K97" s="2"/>
      <c r="L97" s="5">
        <f>K97*32.10</f>
        <v>0</v>
      </c>
    </row>
    <row r="98" spans="1:12">
      <c r="A98" s="1"/>
      <c r="B98" s="1">
        <v>834798</v>
      </c>
      <c r="C98" s="1" t="s">
        <v>322</v>
      </c>
      <c r="D98" s="1" t="s">
        <v>323</v>
      </c>
      <c r="E98" s="3" t="s">
        <v>324</v>
      </c>
      <c r="F98" s="1" t="s">
        <v>321</v>
      </c>
      <c r="G98" s="1">
        <v>0</v>
      </c>
      <c r="H98" s="1" t="s">
        <v>37</v>
      </c>
      <c r="I98" s="1">
        <v>0</v>
      </c>
      <c r="J98" s="1" t="s">
        <v>50</v>
      </c>
      <c r="K98" s="2"/>
      <c r="L98" s="5">
        <f>K98*32.10</f>
        <v>0</v>
      </c>
    </row>
    <row r="99" spans="1:12">
      <c r="A99" s="1"/>
      <c r="B99" s="1">
        <v>834799</v>
      </c>
      <c r="C99" s="1" t="s">
        <v>325</v>
      </c>
      <c r="D99" s="1" t="s">
        <v>326</v>
      </c>
      <c r="E99" s="3" t="s">
        <v>327</v>
      </c>
      <c r="F99" s="1" t="s">
        <v>132</v>
      </c>
      <c r="G99" s="1">
        <v>0</v>
      </c>
      <c r="H99" s="1" t="s">
        <v>37</v>
      </c>
      <c r="I99" s="1">
        <v>0</v>
      </c>
      <c r="J99" s="1" t="s">
        <v>50</v>
      </c>
      <c r="K99" s="2"/>
      <c r="L99" s="5">
        <f>K99*38.30</f>
        <v>0</v>
      </c>
    </row>
    <row r="100" spans="1:12">
      <c r="A100" s="1"/>
      <c r="B100" s="1">
        <v>834800</v>
      </c>
      <c r="C100" s="1" t="s">
        <v>328</v>
      </c>
      <c r="D100" s="1" t="s">
        <v>329</v>
      </c>
      <c r="E100" s="3" t="s">
        <v>330</v>
      </c>
      <c r="F100" s="1" t="s">
        <v>132</v>
      </c>
      <c r="G100" s="1">
        <v>0</v>
      </c>
      <c r="H100" s="1" t="s">
        <v>37</v>
      </c>
      <c r="I100" s="1">
        <v>0</v>
      </c>
      <c r="J100" s="1" t="s">
        <v>50</v>
      </c>
      <c r="K100" s="2"/>
      <c r="L100" s="5">
        <f>K100*38.30</f>
        <v>0</v>
      </c>
    </row>
    <row r="101" spans="1:12">
      <c r="A101" s="1"/>
      <c r="B101" s="1">
        <v>834801</v>
      </c>
      <c r="C101" s="1" t="s">
        <v>331</v>
      </c>
      <c r="D101" s="1" t="s">
        <v>332</v>
      </c>
      <c r="E101" s="3" t="s">
        <v>333</v>
      </c>
      <c r="F101" s="1" t="s">
        <v>334</v>
      </c>
      <c r="G101" s="1">
        <v>0</v>
      </c>
      <c r="H101" s="1" t="s">
        <v>20</v>
      </c>
      <c r="I101" s="1">
        <v>0</v>
      </c>
      <c r="J101" s="1" t="s">
        <v>50</v>
      </c>
      <c r="K101" s="2"/>
      <c r="L101" s="5">
        <f>K101*48.90</f>
        <v>0</v>
      </c>
    </row>
    <row r="102" spans="1:12">
      <c r="A102" s="1"/>
      <c r="B102" s="1">
        <v>834802</v>
      </c>
      <c r="C102" s="1" t="s">
        <v>335</v>
      </c>
      <c r="D102" s="1" t="s">
        <v>336</v>
      </c>
      <c r="E102" s="3" t="s">
        <v>337</v>
      </c>
      <c r="F102" s="1" t="s">
        <v>334</v>
      </c>
      <c r="G102" s="1">
        <v>0</v>
      </c>
      <c r="H102" s="1" t="s">
        <v>20</v>
      </c>
      <c r="I102" s="1">
        <v>0</v>
      </c>
      <c r="J102" s="1" t="s">
        <v>50</v>
      </c>
      <c r="K102" s="2"/>
      <c r="L102" s="5">
        <f>K102*48.90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2024-11-21T09:29:59+03:00</dcterms:created>
  <dcterms:modified xsi:type="dcterms:W3CDTF">2024-11-21T09:29:59+03:00</dcterms:modified>
  <dc:title>Untitled Spreadsheet</dc:title>
  <dc:description/>
  <dc:subject/>
  <cp:keywords/>
  <cp:category/>
</cp:coreProperties>
</file>