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<sst xmlns="http://schemas.openxmlformats.org/spreadsheetml/2006/main" uniqueCount="504">
  <si>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</si>
  <si>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</si>
  <si>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</si>
  <si>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</si>
  <si>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</si>
  <si>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</si>
  <si>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</si>
  <si>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</si>
  <si>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</si>
  <si>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</si>
  <si>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</si>
  <si>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ALT-122004</t>
  </si>
  <si>
    <t>T-Фг.801.12.CN</t>
  </si>
  <si>
    <t>Фильтр грубой очистки TEBO ВН/ВН 1/2" (400 мкм) (20/160шт)</t>
  </si>
  <si>
    <t>288.12 руб.</t>
  </si>
  <si>
    <t>Уточняйте</t>
  </si>
  <si>
    <t>шт</t>
  </si>
  <si>
    <t>ALT-122005</t>
  </si>
  <si>
    <t>T-Фг.801.34.CN</t>
  </si>
  <si>
    <t>Фильтр грубой очистки TEBO ВН/ВН 3/4" (400 мкм) (13/104)</t>
  </si>
  <si>
    <t>446.45 руб.</t>
  </si>
  <si>
    <t>ALT-122006</t>
  </si>
  <si>
    <t>T-Фг.801.1.CN</t>
  </si>
  <si>
    <t>Фильтр грубой очистки TEBO ВН/ВН 1" (400 мкм) (6/48) (шт.)</t>
  </si>
  <si>
    <t>834.06 руб.</t>
  </si>
  <si>
    <t>FIO-110001</t>
  </si>
  <si>
    <t>GL173</t>
  </si>
  <si>
    <t>фильтр косой VR усиленный 1/2" (16/160шт)</t>
  </si>
  <si>
    <t>300.48 руб.</t>
  </si>
  <si>
    <t>FIO-110002</t>
  </si>
  <si>
    <t>GL174</t>
  </si>
  <si>
    <t>фильтр косой VR усиленный 3/4" (10/100шт)</t>
  </si>
  <si>
    <t>435.84 руб.</t>
  </si>
  <si>
    <t>FIO-110003</t>
  </si>
  <si>
    <t>GL175</t>
  </si>
  <si>
    <t>фильтр косой VR усиленный 1" (8/80шт)</t>
  </si>
  <si>
    <t>599.46 руб.</t>
  </si>
  <si>
    <t>FIO-110004</t>
  </si>
  <si>
    <t>GL176</t>
  </si>
  <si>
    <t>фильтр косой VR усиленный 1 1/4" (4/40шт)</t>
  </si>
  <si>
    <t>1 219.75 руб.</t>
  </si>
  <si>
    <t>FIO-110005</t>
  </si>
  <si>
    <t>GL177</t>
  </si>
  <si>
    <t>фильтр косой VR усиленный 1 1/2" (2/20шт)</t>
  </si>
  <si>
    <t>1 804.34 руб.</t>
  </si>
  <si>
    <t>FIO-110006</t>
  </si>
  <si>
    <t>GL178</t>
  </si>
  <si>
    <t>фильтр косой VR усиленный 2" (2/20шт)</t>
  </si>
  <si>
    <t>2 283.31 руб.</t>
  </si>
  <si>
    <t>FIO-110007</t>
  </si>
  <si>
    <t>GL173N</t>
  </si>
  <si>
    <t>фильтр косой VR усиленный 1/2" никелированный (16/160шт)</t>
  </si>
  <si>
    <t>303.45 руб.</t>
  </si>
  <si>
    <t>FIO-110008</t>
  </si>
  <si>
    <t>GL174N</t>
  </si>
  <si>
    <t>фильтр косой 3/4" никелированный (10/160шт)</t>
  </si>
  <si>
    <t>441.79 руб.</t>
  </si>
  <si>
    <t>FIO-110009</t>
  </si>
  <si>
    <t>GL175N</t>
  </si>
  <si>
    <t>фильтр косой VR усиленный 1" никелированный (10/160шт)</t>
  </si>
  <si>
    <t>606.90 руб.</t>
  </si>
  <si>
    <t>FIO-160001</t>
  </si>
  <si>
    <t>JH151</t>
  </si>
  <si>
    <t>фильтр самоочищ. с маном. 1/2" для гор. воды лат. корпус VR (1/10шт)</t>
  </si>
  <si>
    <t>2 274.39 руб.</t>
  </si>
  <si>
    <t>FIO-160002</t>
  </si>
  <si>
    <t>JH153</t>
  </si>
  <si>
    <t>фильтр самоочищ. с маном. 3/4" для гор. воды лат. корпус VR (1/10шт)</t>
  </si>
  <si>
    <t>3 373.65 руб.</t>
  </si>
  <si>
    <t>FIO-160003</t>
  </si>
  <si>
    <t>JH155</t>
  </si>
  <si>
    <t>фильтр самоочищ. с маном. 1" для гор. воды лат. корпус VR (1/10шт)</t>
  </si>
  <si>
    <t>3 973.11 руб.</t>
  </si>
  <si>
    <t>FIO-160004</t>
  </si>
  <si>
    <t>JC152</t>
  </si>
  <si>
    <t>фильтр самоочищ. с маном. 1/2" для хол. воды прозрач. корпус VR (1/10шт)</t>
  </si>
  <si>
    <t>2 094.40 руб.</t>
  </si>
  <si>
    <t>FIO-160005</t>
  </si>
  <si>
    <t>JC154</t>
  </si>
  <si>
    <t>фильтр самоочищ. с маном. 3/4" для хол. воды прозрач. корпус VR (1/10шт)</t>
  </si>
  <si>
    <t>2 972.03 руб.</t>
  </si>
  <si>
    <t>FIO-160006</t>
  </si>
  <si>
    <t>JC156</t>
  </si>
  <si>
    <t>фильтр самоочищ. с маном. 1" для хол. воды прозрач. корпус VR (1/10шт)</t>
  </si>
  <si>
    <t>3 575.95 руб.</t>
  </si>
  <si>
    <t>FIO-160007</t>
  </si>
  <si>
    <t>JH157</t>
  </si>
  <si>
    <t>фильтр самоочищ. с рег. давления и манометром 1/2" для гор. воды лат.корпус VR (1/10шт)</t>
  </si>
  <si>
    <t>3 279.94 руб.</t>
  </si>
  <si>
    <t>FIO-160008</t>
  </si>
  <si>
    <t>JH159</t>
  </si>
  <si>
    <t>фильтр самоочищ. с рег. давления и манометром 3/4" для гор. воды лат.корпус VR (1/10шт)</t>
  </si>
  <si>
    <t>5 057.50 руб.</t>
  </si>
  <si>
    <t>FIO-160009</t>
  </si>
  <si>
    <t>JC158</t>
  </si>
  <si>
    <t>фильтр самоочищ. с рег. давления и манометром 1/2" для хол. воды прозрач.корпус VR (1/10шт)</t>
  </si>
  <si>
    <t>3 055.33 руб.</t>
  </si>
  <si>
    <t>FIO-160010</t>
  </si>
  <si>
    <t>JC160</t>
  </si>
  <si>
    <t>фильтр самоочищ. с рег. давления и манометром 3/4" для хол. воды прозрач.корпус VR (1/10шт)</t>
  </si>
  <si>
    <t>4 458.04 руб.</t>
  </si>
  <si>
    <t>FIO-160011</t>
  </si>
  <si>
    <t>JH147</t>
  </si>
  <si>
    <t>фильтр самоочищ. свобод. вращения с манометром 1/2" для гор. воды лат.корпус VR (1/1</t>
  </si>
  <si>
    <t>2 778.65 руб.</t>
  </si>
  <si>
    <t>FIO-160012</t>
  </si>
  <si>
    <t>JC148</t>
  </si>
  <si>
    <t xml:space="preserve">фильтр самоочищ. свобод. вращения с манометром 1/2" для хол. воды прозрач.корпус VR </t>
  </si>
  <si>
    <t>2 768.24 руб.</t>
  </si>
  <si>
    <t>FIO-160013</t>
  </si>
  <si>
    <t>VR203</t>
  </si>
  <si>
    <t>сетка для самоочищающегося фильтра VR (1/100шт)</t>
  </si>
  <si>
    <t>84.79 руб.</t>
  </si>
  <si>
    <t>FIO-160014</t>
  </si>
  <si>
    <t>JH157-N</t>
  </si>
  <si>
    <t>Фильтр с регулятором давления и манометром 1/2" для горя. воды НИКЕЛЬ "ViEiR" (10/1шт)</t>
  </si>
  <si>
    <t>3 977.58 руб.</t>
  </si>
  <si>
    <t>FIO-160015</t>
  </si>
  <si>
    <t>JC158-N</t>
  </si>
  <si>
    <t>Фильтр с регулятором давления и манометром 1/2" для холод. воды НИКЕЛЬ "ViEiR" (10/1шт)</t>
  </si>
  <si>
    <t>3 101.44 руб.</t>
  </si>
  <si>
    <t>FIO-270001</t>
  </si>
  <si>
    <t>VR683</t>
  </si>
  <si>
    <t>сетка для обратного клапана 1/2" (60/360шт)</t>
  </si>
  <si>
    <t>20.83 руб.</t>
  </si>
  <si>
    <t>FIO-270002</t>
  </si>
  <si>
    <t>VR684</t>
  </si>
  <si>
    <t>сетка для обратного клапана 3/4" (40/240шт)</t>
  </si>
  <si>
    <t>23.80 руб.</t>
  </si>
  <si>
    <t>FIO-270003</t>
  </si>
  <si>
    <t>VR685</t>
  </si>
  <si>
    <t>сетка для обратного клапана 1" (24/144шт)</t>
  </si>
  <si>
    <t>34.21 руб.</t>
  </si>
  <si>
    <t>FIO-270004</t>
  </si>
  <si>
    <t>VR686</t>
  </si>
  <si>
    <t>сетка для обратного клапана 1 1/4" (12/72шт)</t>
  </si>
  <si>
    <t>50.58 руб.</t>
  </si>
  <si>
    <t>FIO-270005</t>
  </si>
  <si>
    <t>VR687</t>
  </si>
  <si>
    <t>сетка для обратного клапана 1 1/2" (8/48шт)</t>
  </si>
  <si>
    <t>69.91 руб.</t>
  </si>
  <si>
    <t>FIO-270006</t>
  </si>
  <si>
    <t>VR688</t>
  </si>
  <si>
    <t>сетка для обратного клапана 2" (5/30шт)</t>
  </si>
  <si>
    <t>90.74 руб.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</si>
  <si>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</si>
  <si>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</si>
  <si>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</si>
  <si>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4 179.88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</si>
  <si>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</si>
  <si>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</si>
  <si>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</si>
  <si>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4 148.64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</si>
  <si>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</si>
  <si>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</si>
  <si>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</si>
  <si>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4 459.53 руб.</t>
  </si>
  <si>
    <t>OTM-110054</t>
  </si>
  <si>
    <t>Фильтр косой 1/2" грубой очистки латунный (10/300шт)</t>
  </si>
  <si>
    <t>220.59 руб.</t>
  </si>
  <si>
    <t>OTM-110055</t>
  </si>
  <si>
    <t>Фильтр косой 3/4" грубой очистки латунный (10/150шт)</t>
  </si>
  <si>
    <t>365.94 руб.</t>
  </si>
  <si>
    <t>OTM-110056</t>
  </si>
  <si>
    <t>Фильтр косой 1" грубой очистки латунный (10/100шт)</t>
  </si>
  <si>
    <t>490.77 руб.</t>
  </si>
  <si>
    <t>VER-000211</t>
  </si>
  <si>
    <t>VP162</t>
  </si>
  <si>
    <t>Фильтр поворотный механической очистки с манометром "VER-PRO"(12/1шт)</t>
  </si>
  <si>
    <t>3 744.04 руб.</t>
  </si>
  <si>
    <t>VER-000212</t>
  </si>
  <si>
    <t>VP163</t>
  </si>
  <si>
    <t>Фильтр механической очистки с манометром "VER-PRO" (12/1шт)</t>
  </si>
  <si>
    <t>2 725.10 руб.</t>
  </si>
  <si>
    <t>VER-000431</t>
  </si>
  <si>
    <t>GL176N</t>
  </si>
  <si>
    <t>Фильтр грубой очистки Ø-1-1/4 НИКЕЛЬ "ViEiR" (40/4шт)</t>
  </si>
  <si>
    <t>1 261.40 руб.</t>
  </si>
  <si>
    <t>VER-000432</t>
  </si>
  <si>
    <t>GL177N</t>
  </si>
  <si>
    <t>Фильтр грубой очистки Ø-1-1/2 НИКЕЛЬ "ViEiR" (20/2шт)</t>
  </si>
  <si>
    <t>1 869.79 руб.</t>
  </si>
  <si>
    <t>VER-000433</t>
  </si>
  <si>
    <t>GL178N</t>
  </si>
  <si>
    <t>Фильтр грубой очистки Ø-2 НИКЕЛЬ "ViEiR" (20/2шт)</t>
  </si>
  <si>
    <t>2 366.61 руб.</t>
  </si>
  <si>
    <t>VER-000540</t>
  </si>
  <si>
    <t>JH161</t>
  </si>
  <si>
    <t>Фильтр с регулятором давления и манометром для горячей воды 3/4" "VIEIR" (15/1шт)</t>
  </si>
  <si>
    <t>3 678.59 руб.</t>
  </si>
  <si>
    <t>VER-000541</t>
  </si>
  <si>
    <t>JC162</t>
  </si>
  <si>
    <t>Фильтр с регулятором давления и манометром для холодной воды 3/4" "VIEIR" (15/1шт)</t>
  </si>
  <si>
    <t>3 503.06 руб.</t>
  </si>
  <si>
    <t>VER-000542</t>
  </si>
  <si>
    <t>JH153-N</t>
  </si>
  <si>
    <t>Фильтр с манометром 3/4" для горячей воды "VIEIR" (8/1шт)</t>
  </si>
  <si>
    <t>4 132.28 руб.</t>
  </si>
  <si>
    <t>VER-000543</t>
  </si>
  <si>
    <t>JH155-N</t>
  </si>
  <si>
    <t>Фильтр с манометром 1" для горячей воды "VIEIR" (8/1шт)</t>
  </si>
  <si>
    <t>4 517.54 руб.</t>
  </si>
  <si>
    <t>VER-000544</t>
  </si>
  <si>
    <t>JC152-N</t>
  </si>
  <si>
    <t>Фильтр с манометром 1/2" для холодной воды "VIEIR" (15/1шт)</t>
  </si>
  <si>
    <t>2 198.53 руб.</t>
  </si>
  <si>
    <t>VER-000644</t>
  </si>
  <si>
    <t>JH151-N</t>
  </si>
  <si>
    <t>Фильтр с манометром 1/2" для горячей воды, никелерованный "VIEIR" (15/1шт)</t>
  </si>
  <si>
    <t>2 481.15 руб.</t>
  </si>
  <si>
    <t>VER-000645</t>
  </si>
  <si>
    <t>JC156-N</t>
  </si>
  <si>
    <t>Фильтр с манометром 1" для холодной воды, прозрачный, никель "VIEIR" (8/1шт)</t>
  </si>
  <si>
    <t>3 735.11 руб.</t>
  </si>
  <si>
    <t>VER-000724</t>
  </si>
  <si>
    <t>VRQ25</t>
  </si>
  <si>
    <t>Газовый фильтр 1/2"F x 1/2"F (100/1шт)</t>
  </si>
  <si>
    <t>310.89 руб.</t>
  </si>
  <si>
    <t>VER-000725</t>
  </si>
  <si>
    <t>VRQ26</t>
  </si>
  <si>
    <t>Газовый фильтр 3/4"F x 3/4"F (100/1шт)</t>
  </si>
  <si>
    <t>307.91 руб.</t>
  </si>
  <si>
    <t>VER-000935</t>
  </si>
  <si>
    <t>JC154-N</t>
  </si>
  <si>
    <t>Фильтр с манометром 3/4" для холодной воды, никелерованный "VIEIR" (8/1шт)</t>
  </si>
  <si>
    <t>3 245.73 руб.</t>
  </si>
  <si>
    <t>VER-001323</t>
  </si>
  <si>
    <t>GL10-13</t>
  </si>
  <si>
    <t>Косой фильтр с дренажным краном 1/2" (120/12шт)</t>
  </si>
  <si>
    <t>483.44 руб.</t>
  </si>
  <si>
    <t>VER-001324</t>
  </si>
  <si>
    <t>GL10-14</t>
  </si>
  <si>
    <t>Косой фильтр с дренажным краном 3/4" (80/8шт)</t>
  </si>
  <si>
    <t>629.21 руб.</t>
  </si>
  <si>
    <t>VER-001325</t>
  </si>
  <si>
    <t>GL10-15</t>
  </si>
  <si>
    <t>Косой фильтр с дренажным краном 1" (60/6шт)</t>
  </si>
  <si>
    <t>810.69 руб.</t>
  </si>
  <si>
    <t>VER-001405</t>
  </si>
  <si>
    <t>JC164</t>
  </si>
  <si>
    <t>Фильтр с регулятором давления и манометром для холодной воды 1" (9/1шт)</t>
  </si>
  <si>
    <t>4 672.24 руб.</t>
  </si>
  <si>
    <t>VER-001406</t>
  </si>
  <si>
    <t>JH165</t>
  </si>
  <si>
    <t>Фильтр с регулятором давления и манометром для горячей воды 1" (9/1шт)</t>
  </si>
  <si>
    <t>4 978.66 руб.</t>
  </si>
  <si>
    <t>VER-001407</t>
  </si>
  <si>
    <t>VP166-3</t>
  </si>
  <si>
    <t>Фильтр с манометром и магнитной вставкой 1/2" (12/1шт)</t>
  </si>
  <si>
    <t>3 104.41 руб.</t>
  </si>
  <si>
    <t>VER-001408</t>
  </si>
  <si>
    <t>VP166-4</t>
  </si>
  <si>
    <t>Фильтр с манометром и магнитной вставкой 3/4" (12/1шт)</t>
  </si>
  <si>
    <t>3 483.73 руб.</t>
  </si>
  <si>
    <t>VER-001409</t>
  </si>
  <si>
    <t>VP166-5</t>
  </si>
  <si>
    <t>Фильтр с манометром и магнитной вставкой 1" (12/1шт)</t>
  </si>
  <si>
    <t>3 085.08 руб.</t>
  </si>
  <si>
    <t>VER-001410</t>
  </si>
  <si>
    <t>VP167</t>
  </si>
  <si>
    <t>Фильтр механической очистки с манометром 1" (12/1шт)</t>
  </si>
  <si>
    <t>2 769.73 руб.</t>
  </si>
  <si>
    <t>VER-001411</t>
  </si>
  <si>
    <t>VP168</t>
  </si>
  <si>
    <t>Фильтр механической очистки с манометром 3/4" (12/1шт)</t>
  </si>
  <si>
    <t>2 899.14 руб.</t>
  </si>
  <si>
    <t>VER-001412</t>
  </si>
  <si>
    <t>VP169</t>
  </si>
  <si>
    <t>Фильтр поворотный механической очистки с манометром 3/4" (12/1шт)</t>
  </si>
  <si>
    <t>3 870.48 руб.</t>
  </si>
  <si>
    <t>VER-001413</t>
  </si>
  <si>
    <t>VR256</t>
  </si>
  <si>
    <t>Фильтр механической очистки с автоматической обратной промывкой (12/1шт)</t>
  </si>
  <si>
    <t>5 108.08 руб.</t>
  </si>
  <si>
    <t>VLC-421001</t>
  </si>
  <si>
    <t>VT.116.N.04</t>
  </si>
  <si>
    <t>Инвертор потока для косого фильтра, арт. VT.192 1/2"</t>
  </si>
  <si>
    <t>101.00 руб.</t>
  </si>
  <si>
    <t>VLC-421002</t>
  </si>
  <si>
    <t>VT.116.N.05</t>
  </si>
  <si>
    <t>Инвертор потока для косого фильтра, арт. VT.192 3/4"</t>
  </si>
  <si>
    <t>167.00 руб.</t>
  </si>
  <si>
    <t>VLC-421003</t>
  </si>
  <si>
    <t>VT.116.N.06</t>
  </si>
  <si>
    <t>Инвертор потока для косого фильтра, арт. VT.192 1"</t>
  </si>
  <si>
    <t>304.00 руб.</t>
  </si>
  <si>
    <t>VLC-421004</t>
  </si>
  <si>
    <t>VT.0117.N.04</t>
  </si>
  <si>
    <t>Фильтрующий элемент для фильтра , арт. VT 389 1/2"</t>
  </si>
  <si>
    <t>165.00 руб.</t>
  </si>
  <si>
    <t>VLC-421005</t>
  </si>
  <si>
    <t>VT.0117.N.05</t>
  </si>
  <si>
    <t>Фильтрующий элемент для фильтра , арт. VT 389 3/4"</t>
  </si>
  <si>
    <t>204.00 руб.</t>
  </si>
  <si>
    <t>VLC-421006</t>
  </si>
  <si>
    <t>VT.0117.N.06</t>
  </si>
  <si>
    <t>Фильтрующий элемент для фильтра , арт. VT 389 1"</t>
  </si>
  <si>
    <t>417.00 руб.</t>
  </si>
  <si>
    <t>VLC-421007</t>
  </si>
  <si>
    <t>VT.050.N.04</t>
  </si>
  <si>
    <t>Фильтрующий элемент для фильтров, арт. VT.192 и VT.386 1/2"  (200 /1600шт)</t>
  </si>
  <si>
    <t>23.00 руб.</t>
  </si>
  <si>
    <t>VLC-421008</t>
  </si>
  <si>
    <t>VT.050.N.05</t>
  </si>
  <si>
    <t>Фильтрующий элемент для фильтров, арт. VT.192 и VT.386 3/4"  (80 /640шт)</t>
  </si>
  <si>
    <t>35.00 руб.</t>
  </si>
  <si>
    <t>VLC-421009</t>
  </si>
  <si>
    <t>VT.050.N.06</t>
  </si>
  <si>
    <t>Фильтрующий элемент для фильтров, арт. VT.192 и VT.386 1"  (45 /360шт)</t>
  </si>
  <si>
    <t>42.00 руб.</t>
  </si>
  <si>
    <t>VLC-421010</t>
  </si>
  <si>
    <t>VT.050.N.07</t>
  </si>
  <si>
    <t>Фильтрующий элемент для фильтров, арт. VT.192 и VT.386 1 1/4" (30 /240шт)</t>
  </si>
  <si>
    <t>50.00 руб.</t>
  </si>
  <si>
    <t>VLC-421011</t>
  </si>
  <si>
    <t>VT.050.N.08</t>
  </si>
  <si>
    <t>Фильтрующий элемент для фильтров, арт. VT.192 и VT.386 1 1/2" (24 /192шт)</t>
  </si>
  <si>
    <t>58.00 руб.</t>
  </si>
  <si>
    <t>VLC-421012</t>
  </si>
  <si>
    <t>VT.050.N.09</t>
  </si>
  <si>
    <t>Фильтрующий элемент для фильтров, арт. VT.192 и VT.386 2"  (10 /80шт)</t>
  </si>
  <si>
    <t>74.00 руб.</t>
  </si>
  <si>
    <t>VLC-422001</t>
  </si>
  <si>
    <t>VT.190.N.04</t>
  </si>
  <si>
    <t>Фильтр косой 1/2" нар.-нар.   (14 /224шт)</t>
  </si>
  <si>
    <t>394.00 руб.</t>
  </si>
  <si>
    <t>VLC-422002</t>
  </si>
  <si>
    <t>VT.191.N.04</t>
  </si>
  <si>
    <t>Фильтр косой 1/2" вн.-нар. (14 /224шт)</t>
  </si>
  <si>
    <t>VLC-422003</t>
  </si>
  <si>
    <t>VT.192.N.04</t>
  </si>
  <si>
    <t>Фильтр косой 1/2"  (14 /224шт)</t>
  </si>
  <si>
    <t>340.00 руб.</t>
  </si>
  <si>
    <t>VLC-422004</t>
  </si>
  <si>
    <t>VT.192.N.05</t>
  </si>
  <si>
    <t>Фильтр косой 3/4" (10 /120шт)</t>
  </si>
  <si>
    <t>599.00 руб.</t>
  </si>
  <si>
    <t>VLC-422005</t>
  </si>
  <si>
    <t>VT.192.N.06</t>
  </si>
  <si>
    <t>Фильтр косой 1" (4 /64шт)</t>
  </si>
  <si>
    <t>1 115.00 руб.</t>
  </si>
  <si>
    <t>VLC-422006</t>
  </si>
  <si>
    <t>VT.192.N.07</t>
  </si>
  <si>
    <t>Фильтр косой 1 1/4" (5 /40шт)</t>
  </si>
  <si>
    <t>1 851.00 руб.</t>
  </si>
  <si>
    <t>VLC-422007</t>
  </si>
  <si>
    <t>VT.192.N.08</t>
  </si>
  <si>
    <t>Фильтр косой 1 1/2" (4 /32шт)</t>
  </si>
  <si>
    <t>2 809.00 руб.</t>
  </si>
  <si>
    <t>VLC-422008</t>
  </si>
  <si>
    <t>VT.192.N.09</t>
  </si>
  <si>
    <t>Фильтр косой 2" (2 /18шт)</t>
  </si>
  <si>
    <t>3 711.00 руб.</t>
  </si>
  <si>
    <t>VLC-422009</t>
  </si>
  <si>
    <t>VT.193.N.04</t>
  </si>
  <si>
    <t>Фильтр косой 1/2" (c заглушкой)  (16 /96шт)</t>
  </si>
  <si>
    <t>416.00 руб.</t>
  </si>
  <si>
    <t>VLC-422010</t>
  </si>
  <si>
    <t>VT.193.N.05</t>
  </si>
  <si>
    <t>Фильтр косой 3/4" (c заглушкой)  (12 /48шт)</t>
  </si>
  <si>
    <t>835.00 руб.</t>
  </si>
  <si>
    <t>VLC-422011</t>
  </si>
  <si>
    <t>VT.193.N.06</t>
  </si>
  <si>
    <t>Фильтр косой 1"  (c заглушкой)  (4 /24шт)</t>
  </si>
  <si>
    <t>1 389.00 руб.</t>
  </si>
  <si>
    <t>VLC-423001</t>
  </si>
  <si>
    <t>VT.384.N.04</t>
  </si>
  <si>
    <t>Фильтр прямой c магнитом вн.-вн. 1/2" (12 /72шт)</t>
  </si>
  <si>
    <t>764.00 руб.</t>
  </si>
  <si>
    <t>VLC-423002</t>
  </si>
  <si>
    <t>VT.385.N.04</t>
  </si>
  <si>
    <t>Фильтр прямой мини вн.-вн. 1/2" (18 /108шт)</t>
  </si>
  <si>
    <t>459.00 руб.</t>
  </si>
  <si>
    <t>VLC-423003</t>
  </si>
  <si>
    <t>VT.385.N.05</t>
  </si>
  <si>
    <t>Фильтр прямой мини вн.-вн. 3/4" (12 /72шт)</t>
  </si>
  <si>
    <t>754.00 руб.</t>
  </si>
  <si>
    <t>VLC-423004</t>
  </si>
  <si>
    <t>VT.386.N.04</t>
  </si>
  <si>
    <t>Фильтр универсальный вн.-вн. 1/2" (10 /120шт)</t>
  </si>
  <si>
    <t>720.00 руб.</t>
  </si>
  <si>
    <t>VLC-423005</t>
  </si>
  <si>
    <t>VT.386.N.05</t>
  </si>
  <si>
    <t>Фильтр универсальный вн.-вн. 3/4"  (8 /96шт)</t>
  </si>
  <si>
    <t>1 009.00 руб.</t>
  </si>
  <si>
    <t>VLC-423006</t>
  </si>
  <si>
    <t>VT.386.N.06</t>
  </si>
  <si>
    <t>Фильтр универсальный вн.-вн. 1" (4 /32шт)</t>
  </si>
  <si>
    <t>2 635.00 руб.</t>
  </si>
  <si>
    <t>VLC-423007</t>
  </si>
  <si>
    <t>VT.387.N.04</t>
  </si>
  <si>
    <t>Фильтр прямой вн.-нар. 1/2" (9/144шт)</t>
  </si>
  <si>
    <t>751.00 руб.</t>
  </si>
  <si>
    <t>VLC-423008</t>
  </si>
  <si>
    <t>VT.387.N.05</t>
  </si>
  <si>
    <t>Фильтр прямой вн.-нар. 3/4" (8 /48шт)</t>
  </si>
  <si>
    <t>1 134.00 руб.</t>
  </si>
  <si>
    <t>VLC-423009</t>
  </si>
  <si>
    <t>VT.388.N.04</t>
  </si>
  <si>
    <t>Фильтр прямой вн.-вн.  1/2" (10 /160шт)</t>
  </si>
  <si>
    <t>730.00 руб.</t>
  </si>
  <si>
    <t>VLC-423010</t>
  </si>
  <si>
    <t>VT.388.N.05</t>
  </si>
  <si>
    <t>Фильтр прямой вн.-вн.  3/4" (10 /60шт)</t>
  </si>
  <si>
    <t>1 067.00 руб.</t>
  </si>
  <si>
    <t>VLC-424001</t>
  </si>
  <si>
    <t>VT.389.N.04</t>
  </si>
  <si>
    <t>Фильтр промывной (самоочищающийся) 1/2" с манометром (1 /36шт)</t>
  </si>
  <si>
    <t>1 381.00 руб.</t>
  </si>
  <si>
    <t>VLC-424002</t>
  </si>
  <si>
    <t>VT.389.N.05</t>
  </si>
  <si>
    <t>Фильтр промывной (самоочищающийся) 3/4" с манометром (1 /24шт)</t>
  </si>
  <si>
    <t>2 177.00 руб.</t>
  </si>
  <si>
    <t>VLC-424003</t>
  </si>
  <si>
    <t>VT.389.N.06</t>
  </si>
  <si>
    <t>Фильтр промывной (самоочищающийся) 1" с манометром (1 /12шт)</t>
  </si>
  <si>
    <t>3 756.00 руб.</t>
  </si>
  <si>
    <t>VLC-425001</t>
  </si>
  <si>
    <t>VT.157.0.06</t>
  </si>
  <si>
    <t>Фильтр сетчатый 1"</t>
  </si>
  <si>
    <t>173.00 руб.</t>
  </si>
  <si>
    <t>VLC-425002</t>
  </si>
  <si>
    <t>VT.157.0.04</t>
  </si>
  <si>
    <t>Фильтр сетчатый 1/2"</t>
  </si>
  <si>
    <t>103.00 руб.</t>
  </si>
  <si>
    <t>VLC-425003</t>
  </si>
  <si>
    <t>VT.157.0.05</t>
  </si>
  <si>
    <t>Фильтр сетчатый 3/4"</t>
  </si>
  <si>
    <t>121.00 руб.</t>
  </si>
  <si>
    <t>VLC-426001</t>
  </si>
  <si>
    <t>VT.383.B.05</t>
  </si>
  <si>
    <t>Фильтр-дешламатор с пластиковым корпусом (Dirstop), 3/4"</t>
  </si>
  <si>
    <t>7 131.00 руб.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</si>
  <si>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</si>
  <si>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</si>
  <si>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</si>
  <si>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</si>
  <si>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</si>
  <si>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</si>
  <si>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</si>
  <si>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</si>
  <si>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</si>
  <si>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</si>
  <si>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</si>
  <si>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</si>
  <si>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</si>
  <si>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</si>
  <si>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</si>
  <si>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ZAP-320025</t>
  </si>
  <si>
    <t>GL133</t>
  </si>
  <si>
    <t>Кран с фильтром бабочка 1/2" VR  (8/96шт)</t>
  </si>
  <si>
    <t>522.11 руб.</t>
  </si>
  <si>
    <t>ZAP-320026</t>
  </si>
  <si>
    <t>GL134</t>
  </si>
  <si>
    <t>Кран с фильтром бабочка 3/4" VR  (6/48шт)</t>
  </si>
  <si>
    <t>929.69 руб.</t>
  </si>
  <si>
    <t>ZAP-320027</t>
  </si>
  <si>
    <t>GL135</t>
  </si>
  <si>
    <t>Кран с фильтром бабочка 1" VR  (2/24шт)</t>
  </si>
  <si>
    <t>1 448.83 руб.</t>
  </si>
  <si>
    <t>ZAP-320028</t>
  </si>
  <si>
    <t>GL143</t>
  </si>
  <si>
    <t>Кран с фильтром ручка 1/2" VR (8/72шт)</t>
  </si>
  <si>
    <t>536.99 руб.</t>
  </si>
  <si>
    <t>ZAP-320029</t>
  </si>
  <si>
    <t>GL144</t>
  </si>
  <si>
    <t>Кран с фильтром ручка 3/4" VR (6/36шт)</t>
  </si>
  <si>
    <t>901.43 руб.</t>
  </si>
  <si>
    <t>ZAP-320030</t>
  </si>
  <si>
    <t>GL145</t>
  </si>
  <si>
    <t>Кран с фильтром ручка 1" VR (2/24шт)</t>
  </si>
  <si>
    <t>1 425.03 руб.</t>
  </si>
  <si>
    <t>ZGR-000057</t>
  </si>
  <si>
    <t>G1</t>
  </si>
  <si>
    <t>Фильтр косой Zegor 1/2" грубой очистки латунный (30/120шт)</t>
  </si>
  <si>
    <t>322.55 руб.</t>
  </si>
  <si>
    <t>ZGR-000058</t>
  </si>
  <si>
    <t>G2</t>
  </si>
  <si>
    <t>Фильтр косой Zegor 3/4" грубой очистки латунный (20/80шт)</t>
  </si>
  <si>
    <t>513.97 руб.</t>
  </si>
  <si>
    <t>ZGR-000059</t>
  </si>
  <si>
    <t>G3</t>
  </si>
  <si>
    <t>Фильтр косой Zegor 1" грубой очистки латунный (15/60шт)</t>
  </si>
  <si>
    <t>598.94 руб.</t>
  </si>
  <si>
    <t>ZGR-000118</t>
  </si>
  <si>
    <t>G4</t>
  </si>
  <si>
    <t>Фильтр косой Zegor 1 1/4" грубой очистки латунный (9/36шт)</t>
  </si>
  <si>
    <t>1 149.99 руб.</t>
  </si>
  <si>
    <t>ZGR-000119</t>
  </si>
  <si>
    <t>G5</t>
  </si>
  <si>
    <t>Фильтр косой Zegor 1 1/2" грубой очистки латунный (6/24шт)</t>
  </si>
  <si>
    <t>1 527.19 руб.</t>
  </si>
  <si>
    <t>ZGR-000120</t>
  </si>
  <si>
    <t>G6</t>
  </si>
  <si>
    <t>Фильтр косой Zegor 2" грубой очистки латунный (3/18шт)</t>
  </si>
  <si>
    <t>2 326.77 руб.</t>
  </si>
  <si>
    <t>ZGR-000231</t>
  </si>
  <si>
    <t>GYP1</t>
  </si>
  <si>
    <t>Фильтр 1/2" самопромывной для холодной воды с манометром и американками (1/28шт)</t>
  </si>
  <si>
    <t>2 109.67 руб.</t>
  </si>
  <si>
    <t>ZGR-000232</t>
  </si>
  <si>
    <t>GYP2</t>
  </si>
  <si>
    <t>Фильтр 3/4" самопромывной для холодной воды с манометром и американками (1/28шт)</t>
  </si>
  <si>
    <t>2 313.37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</si>
</sst>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SUM(L2:L125)</f>
        <v>0</v>
      </c>
    </row>
    <row r="2" spans="1:12">
      <c r="A2" s="1"/>
      <c r="B2" s="1">
        <v>885401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K2*288.12</f>
        <v>0</v>
      </c>
    </row>
    <row r="3" spans="1:12">
      <c r="A3" s="1"/>
      <c r="B3" s="1">
        <v>885402</v>
      </c>
      <c r="C3" s="1" t="s">
        <v>17</v>
      </c>
      <c r="D3" s="1" t="s">
        <v>18</v>
      </c>
      <c r="E3" s="3" t="s">
        <v>19</v>
      </c>
      <c r="F3" s="1" t="s">
        <v>20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K3*446.45</f>
        <v>0</v>
      </c>
    </row>
    <row r="4" spans="1:12">
      <c r="A4" s="1"/>
      <c r="B4" s="1">
        <v>885403</v>
      </c>
      <c r="C4" s="1" t="s">
        <v>21</v>
      </c>
      <c r="D4" s="1" t="s">
        <v>22</v>
      </c>
      <c r="E4" s="3" t="s">
        <v>23</v>
      </c>
      <c r="F4" s="1" t="s">
        <v>24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K4*834.06</f>
        <v>0</v>
      </c>
    </row>
    <row r="5" spans="1:12">
      <c r="A5" s="1"/>
      <c r="B5" s="1">
        <v>818868</v>
      </c>
      <c r="C5" s="1" t="s">
        <v>25</v>
      </c>
      <c r="D5" s="1" t="s">
        <v>26</v>
      </c>
      <c r="E5" s="3" t="s">
        <v>27</v>
      </c>
      <c r="F5" s="1" t="s">
        <v>28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K5*300.48</f>
        <v>0</v>
      </c>
    </row>
    <row r="6" spans="1:12">
      <c r="A6" s="1"/>
      <c r="B6" s="1">
        <v>818869</v>
      </c>
      <c r="C6" s="1" t="s">
        <v>29</v>
      </c>
      <c r="D6" s="1" t="s">
        <v>30</v>
      </c>
      <c r="E6" s="3" t="s">
        <v>31</v>
      </c>
      <c r="F6" s="1" t="s">
        <v>32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K6*435.84</f>
        <v>0</v>
      </c>
    </row>
    <row r="7" spans="1:12">
      <c r="A7" s="1"/>
      <c r="B7" s="1">
        <v>818870</v>
      </c>
      <c r="C7" s="1" t="s">
        <v>33</v>
      </c>
      <c r="D7" s="1" t="s">
        <v>34</v>
      </c>
      <c r="E7" s="3" t="s">
        <v>35</v>
      </c>
      <c r="F7" s="1" t="s">
        <v>36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K7*599.46</f>
        <v>0</v>
      </c>
    </row>
    <row r="8" spans="1:12">
      <c r="A8" s="1"/>
      <c r="B8" s="1">
        <v>818871</v>
      </c>
      <c r="C8" s="1" t="s">
        <v>37</v>
      </c>
      <c r="D8" s="1" t="s">
        <v>38</v>
      </c>
      <c r="E8" s="3" t="s">
        <v>39</v>
      </c>
      <c r="F8" s="1" t="s">
        <v>40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K8*1219.75</f>
        <v>0</v>
      </c>
    </row>
    <row r="9" spans="1:12">
      <c r="A9" s="1"/>
      <c r="B9" s="1">
        <v>818872</v>
      </c>
      <c r="C9" s="1" t="s">
        <v>41</v>
      </c>
      <c r="D9" s="1" t="s">
        <v>42</v>
      </c>
      <c r="E9" s="3" t="s">
        <v>43</v>
      </c>
      <c r="F9" s="1" t="s">
        <v>44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K9*1804.34</f>
        <v>0</v>
      </c>
    </row>
    <row r="10" spans="1:12">
      <c r="A10" s="1"/>
      <c r="B10" s="1">
        <v>818873</v>
      </c>
      <c r="C10" s="1" t="s">
        <v>45</v>
      </c>
      <c r="D10" s="1" t="s">
        <v>46</v>
      </c>
      <c r="E10" s="3" t="s">
        <v>47</v>
      </c>
      <c r="F10" s="1" t="s">
        <v>48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K10*2283.31</f>
        <v>0</v>
      </c>
    </row>
    <row r="11" spans="1:12">
      <c r="A11" s="1"/>
      <c r="B11" s="1">
        <v>834461</v>
      </c>
      <c r="C11" s="1" t="s">
        <v>49</v>
      </c>
      <c r="D11" s="1" t="s">
        <v>50</v>
      </c>
      <c r="E11" s="3" t="s">
        <v>51</v>
      </c>
      <c r="F11" s="1" t="s">
        <v>52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K11*303.45</f>
        <v>0</v>
      </c>
    </row>
    <row r="12" spans="1:12">
      <c r="A12" s="1"/>
      <c r="B12" s="1">
        <v>834462</v>
      </c>
      <c r="C12" s="1" t="s">
        <v>53</v>
      </c>
      <c r="D12" s="1" t="s">
        <v>54</v>
      </c>
      <c r="E12" s="3" t="s">
        <v>55</v>
      </c>
      <c r="F12" s="1" t="s">
        <v>56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K12*441.79</f>
        <v>0</v>
      </c>
    </row>
    <row r="13" spans="1:12">
      <c r="A13" s="1"/>
      <c r="B13" s="1">
        <v>834463</v>
      </c>
      <c r="C13" s="1" t="s">
        <v>57</v>
      </c>
      <c r="D13" s="1" t="s">
        <v>58</v>
      </c>
      <c r="E13" s="3" t="s">
        <v>59</v>
      </c>
      <c r="F13" s="1" t="s">
        <v>60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K13*606.90</f>
        <v>0</v>
      </c>
    </row>
    <row r="14" spans="1:12">
      <c r="A14" s="1"/>
      <c r="B14" s="1">
        <v>824574</v>
      </c>
      <c r="C14" s="1" t="s">
        <v>61</v>
      </c>
      <c r="D14" s="1" t="s">
        <v>62</v>
      </c>
      <c r="E14" s="3" t="s">
        <v>63</v>
      </c>
      <c r="F14" s="1" t="s">
        <v>64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K14*2274.39</f>
        <v>0</v>
      </c>
    </row>
    <row r="15" spans="1:12">
      <c r="A15" s="1"/>
      <c r="B15" s="1">
        <v>824575</v>
      </c>
      <c r="C15" s="1" t="s">
        <v>65</v>
      </c>
      <c r="D15" s="1" t="s">
        <v>66</v>
      </c>
      <c r="E15" s="3" t="s">
        <v>67</v>
      </c>
      <c r="F15" s="1" t="s">
        <v>68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K15*3373.65</f>
        <v>0</v>
      </c>
    </row>
    <row r="16" spans="1:12">
      <c r="A16" s="1"/>
      <c r="B16" s="1">
        <v>824576</v>
      </c>
      <c r="C16" s="1" t="s">
        <v>69</v>
      </c>
      <c r="D16" s="1" t="s">
        <v>70</v>
      </c>
      <c r="E16" s="3" t="s">
        <v>71</v>
      </c>
      <c r="F16" s="1" t="s">
        <v>72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K16*3973.11</f>
        <v>0</v>
      </c>
    </row>
    <row r="17" spans="1:12">
      <c r="A17" s="1"/>
      <c r="B17" s="1">
        <v>824577</v>
      </c>
      <c r="C17" s="1" t="s">
        <v>73</v>
      </c>
      <c r="D17" s="1" t="s">
        <v>74</v>
      </c>
      <c r="E17" s="3" t="s">
        <v>75</v>
      </c>
      <c r="F17" s="1" t="s">
        <v>76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K17*2094.40</f>
        <v>0</v>
      </c>
    </row>
    <row r="18" spans="1:12">
      <c r="A18" s="1"/>
      <c r="B18" s="1">
        <v>824578</v>
      </c>
      <c r="C18" s="1" t="s">
        <v>77</v>
      </c>
      <c r="D18" s="1" t="s">
        <v>78</v>
      </c>
      <c r="E18" s="3" t="s">
        <v>79</v>
      </c>
      <c r="F18" s="1" t="s">
        <v>80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K18*2972.03</f>
        <v>0</v>
      </c>
    </row>
    <row r="19" spans="1:12">
      <c r="A19" s="1"/>
      <c r="B19" s="1">
        <v>824579</v>
      </c>
      <c r="C19" s="1" t="s">
        <v>81</v>
      </c>
      <c r="D19" s="1" t="s">
        <v>82</v>
      </c>
      <c r="E19" s="3" t="s">
        <v>83</v>
      </c>
      <c r="F19" s="1" t="s">
        <v>84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K19*3575.95</f>
        <v>0</v>
      </c>
    </row>
    <row r="20" spans="1:12">
      <c r="A20" s="1"/>
      <c r="B20" s="1">
        <v>824580</v>
      </c>
      <c r="C20" s="1" t="s">
        <v>85</v>
      </c>
      <c r="D20" s="1" t="s">
        <v>86</v>
      </c>
      <c r="E20" s="3" t="s">
        <v>87</v>
      </c>
      <c r="F20" s="1" t="s">
        <v>88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K20*3279.94</f>
        <v>0</v>
      </c>
    </row>
    <row r="21" spans="1:12">
      <c r="A21" s="1"/>
      <c r="B21" s="1">
        <v>824581</v>
      </c>
      <c r="C21" s="1" t="s">
        <v>89</v>
      </c>
      <c r="D21" s="1" t="s">
        <v>90</v>
      </c>
      <c r="E21" s="3" t="s">
        <v>91</v>
      </c>
      <c r="F21" s="1" t="s">
        <v>92</v>
      </c>
      <c r="G21" s="1" t="s">
        <v>15</v>
      </c>
      <c r="H21" s="1" t="s">
        <v>15</v>
      </c>
      <c r="I21" s="1" t="s">
        <v>15</v>
      </c>
      <c r="J21" s="1" t="s">
        <v>16</v>
      </c>
      <c r="K21" s="2"/>
      <c r="L21" s="5">
        <f>K21*5057.50</f>
        <v>0</v>
      </c>
    </row>
    <row r="22" spans="1:12">
      <c r="A22" s="1"/>
      <c r="B22" s="1">
        <v>824582</v>
      </c>
      <c r="C22" s="1" t="s">
        <v>93</v>
      </c>
      <c r="D22" s="1" t="s">
        <v>94</v>
      </c>
      <c r="E22" s="3" t="s">
        <v>95</v>
      </c>
      <c r="F22" s="1" t="s">
        <v>96</v>
      </c>
      <c r="G22" s="1" t="s">
        <v>15</v>
      </c>
      <c r="H22" s="1" t="s">
        <v>15</v>
      </c>
      <c r="I22" s="1" t="s">
        <v>15</v>
      </c>
      <c r="J22" s="1" t="s">
        <v>16</v>
      </c>
      <c r="K22" s="2"/>
      <c r="L22" s="5">
        <f>K22*3055.33</f>
        <v>0</v>
      </c>
    </row>
    <row r="23" spans="1:12">
      <c r="A23" s="1"/>
      <c r="B23" s="1">
        <v>824583</v>
      </c>
      <c r="C23" s="1" t="s">
        <v>97</v>
      </c>
      <c r="D23" s="1" t="s">
        <v>98</v>
      </c>
      <c r="E23" s="3" t="s">
        <v>99</v>
      </c>
      <c r="F23" s="1" t="s">
        <v>100</v>
      </c>
      <c r="G23" s="1" t="s">
        <v>15</v>
      </c>
      <c r="H23" s="1" t="s">
        <v>15</v>
      </c>
      <c r="I23" s="1" t="s">
        <v>15</v>
      </c>
      <c r="J23" s="1" t="s">
        <v>16</v>
      </c>
      <c r="K23" s="2"/>
      <c r="L23" s="5">
        <f>K23*4458.04</f>
        <v>0</v>
      </c>
    </row>
    <row r="24" spans="1:12">
      <c r="A24" s="1"/>
      <c r="B24" s="1">
        <v>824584</v>
      </c>
      <c r="C24" s="1" t="s">
        <v>101</v>
      </c>
      <c r="D24" s="1" t="s">
        <v>102</v>
      </c>
      <c r="E24" s="3" t="s">
        <v>103</v>
      </c>
      <c r="F24" s="1" t="s">
        <v>104</v>
      </c>
      <c r="G24" s="1" t="s">
        <v>15</v>
      </c>
      <c r="H24" s="1" t="s">
        <v>15</v>
      </c>
      <c r="I24" s="1" t="s">
        <v>15</v>
      </c>
      <c r="J24" s="1" t="s">
        <v>16</v>
      </c>
      <c r="K24" s="2"/>
      <c r="L24" s="5">
        <f>K24*2778.65</f>
        <v>0</v>
      </c>
    </row>
    <row r="25" spans="1:12">
      <c r="A25" s="1"/>
      <c r="B25" s="1">
        <v>824585</v>
      </c>
      <c r="C25" s="1" t="s">
        <v>105</v>
      </c>
      <c r="D25" s="1" t="s">
        <v>106</v>
      </c>
      <c r="E25" s="3" t="s">
        <v>107</v>
      </c>
      <c r="F25" s="1" t="s">
        <v>108</v>
      </c>
      <c r="G25" s="1" t="s">
        <v>15</v>
      </c>
      <c r="H25" s="1" t="s">
        <v>15</v>
      </c>
      <c r="I25" s="1" t="s">
        <v>15</v>
      </c>
      <c r="J25" s="1" t="s">
        <v>16</v>
      </c>
      <c r="K25" s="2"/>
      <c r="L25" s="5">
        <f>K25*2768.24</f>
        <v>0</v>
      </c>
    </row>
    <row r="26" spans="1:12">
      <c r="A26" s="1"/>
      <c r="B26" s="1">
        <v>824586</v>
      </c>
      <c r="C26" s="1" t="s">
        <v>109</v>
      </c>
      <c r="D26" s="1" t="s">
        <v>110</v>
      </c>
      <c r="E26" s="3" t="s">
        <v>111</v>
      </c>
      <c r="F26" s="1" t="s">
        <v>112</v>
      </c>
      <c r="G26" s="1" t="s">
        <v>15</v>
      </c>
      <c r="H26" s="1" t="s">
        <v>15</v>
      </c>
      <c r="I26" s="1" t="s">
        <v>15</v>
      </c>
      <c r="J26" s="1" t="s">
        <v>16</v>
      </c>
      <c r="K26" s="2"/>
      <c r="L26" s="5">
        <f>K26*84.79</f>
        <v>0</v>
      </c>
    </row>
    <row r="27" spans="1:12">
      <c r="A27" s="1"/>
      <c r="B27" s="1">
        <v>837118</v>
      </c>
      <c r="C27" s="1" t="s">
        <v>113</v>
      </c>
      <c r="D27" s="1" t="s">
        <v>114</v>
      </c>
      <c r="E27" s="3" t="s">
        <v>115</v>
      </c>
      <c r="F27" s="1" t="s">
        <v>116</v>
      </c>
      <c r="G27" s="1" t="s">
        <v>15</v>
      </c>
      <c r="H27" s="1" t="s">
        <v>15</v>
      </c>
      <c r="I27" s="1" t="s">
        <v>15</v>
      </c>
      <c r="J27" s="1" t="s">
        <v>16</v>
      </c>
      <c r="K27" s="2"/>
      <c r="L27" s="5">
        <f>K27*3977.58</f>
        <v>0</v>
      </c>
    </row>
    <row r="28" spans="1:12">
      <c r="A28" s="1"/>
      <c r="B28" s="1">
        <v>837119</v>
      </c>
      <c r="C28" s="1" t="s">
        <v>117</v>
      </c>
      <c r="D28" s="1" t="s">
        <v>118</v>
      </c>
      <c r="E28" s="3" t="s">
        <v>119</v>
      </c>
      <c r="F28" s="1" t="s">
        <v>120</v>
      </c>
      <c r="G28" s="1" t="s">
        <v>15</v>
      </c>
      <c r="H28" s="1" t="s">
        <v>15</v>
      </c>
      <c r="I28" s="1" t="s">
        <v>15</v>
      </c>
      <c r="J28" s="1" t="s">
        <v>16</v>
      </c>
      <c r="K28" s="2"/>
      <c r="L28" s="5">
        <f>K28*3101.44</f>
        <v>0</v>
      </c>
    </row>
    <row r="29" spans="1:12">
      <c r="A29" s="1"/>
      <c r="B29" s="1">
        <v>818941</v>
      </c>
      <c r="C29" s="1" t="s">
        <v>121</v>
      </c>
      <c r="D29" s="1" t="s">
        <v>122</v>
      </c>
      <c r="E29" s="3" t="s">
        <v>123</v>
      </c>
      <c r="F29" s="1" t="s">
        <v>124</v>
      </c>
      <c r="G29" s="1" t="s">
        <v>15</v>
      </c>
      <c r="H29" s="1" t="s">
        <v>15</v>
      </c>
      <c r="I29" s="1" t="s">
        <v>15</v>
      </c>
      <c r="J29" s="1" t="s">
        <v>16</v>
      </c>
      <c r="K29" s="2"/>
      <c r="L29" s="5">
        <f>K29*20.83</f>
        <v>0</v>
      </c>
    </row>
    <row r="30" spans="1:12">
      <c r="A30" s="1"/>
      <c r="B30" s="1">
        <v>818942</v>
      </c>
      <c r="C30" s="1" t="s">
        <v>125</v>
      </c>
      <c r="D30" s="1" t="s">
        <v>126</v>
      </c>
      <c r="E30" s="3" t="s">
        <v>127</v>
      </c>
      <c r="F30" s="1" t="s">
        <v>128</v>
      </c>
      <c r="G30" s="1" t="s">
        <v>15</v>
      </c>
      <c r="H30" s="1" t="s">
        <v>15</v>
      </c>
      <c r="I30" s="1" t="s">
        <v>15</v>
      </c>
      <c r="J30" s="1" t="s">
        <v>16</v>
      </c>
      <c r="K30" s="2"/>
      <c r="L30" s="5">
        <f>K30*23.80</f>
        <v>0</v>
      </c>
    </row>
    <row r="31" spans="1:12">
      <c r="A31" s="1"/>
      <c r="B31" s="1">
        <v>818943</v>
      </c>
      <c r="C31" s="1" t="s">
        <v>129</v>
      </c>
      <c r="D31" s="1" t="s">
        <v>130</v>
      </c>
      <c r="E31" s="3" t="s">
        <v>131</v>
      </c>
      <c r="F31" s="1" t="s">
        <v>132</v>
      </c>
      <c r="G31" s="1" t="s">
        <v>15</v>
      </c>
      <c r="H31" s="1" t="s">
        <v>15</v>
      </c>
      <c r="I31" s="1" t="s">
        <v>15</v>
      </c>
      <c r="J31" s="1" t="s">
        <v>16</v>
      </c>
      <c r="K31" s="2"/>
      <c r="L31" s="5">
        <f>K31*34.21</f>
        <v>0</v>
      </c>
    </row>
    <row r="32" spans="1:12">
      <c r="A32" s="1"/>
      <c r="B32" s="1">
        <v>818944</v>
      </c>
      <c r="C32" s="1" t="s">
        <v>133</v>
      </c>
      <c r="D32" s="1" t="s">
        <v>134</v>
      </c>
      <c r="E32" s="3" t="s">
        <v>135</v>
      </c>
      <c r="F32" s="1" t="s">
        <v>136</v>
      </c>
      <c r="G32" s="1" t="s">
        <v>15</v>
      </c>
      <c r="H32" s="1" t="s">
        <v>15</v>
      </c>
      <c r="I32" s="1" t="s">
        <v>15</v>
      </c>
      <c r="J32" s="1" t="s">
        <v>16</v>
      </c>
      <c r="K32" s="2"/>
      <c r="L32" s="5">
        <f>K32*50.58</f>
        <v>0</v>
      </c>
    </row>
    <row r="33" spans="1:12">
      <c r="A33" s="1"/>
      <c r="B33" s="1">
        <v>818945</v>
      </c>
      <c r="C33" s="1" t="s">
        <v>137</v>
      </c>
      <c r="D33" s="1" t="s">
        <v>138</v>
      </c>
      <c r="E33" s="3" t="s">
        <v>139</v>
      </c>
      <c r="F33" s="1" t="s">
        <v>140</v>
      </c>
      <c r="G33" s="1" t="s">
        <v>15</v>
      </c>
      <c r="H33" s="1" t="s">
        <v>15</v>
      </c>
      <c r="I33" s="1" t="s">
        <v>15</v>
      </c>
      <c r="J33" s="1" t="s">
        <v>16</v>
      </c>
      <c r="K33" s="2"/>
      <c r="L33" s="5">
        <f>K33*69.91</f>
        <v>0</v>
      </c>
    </row>
    <row r="34" spans="1:12">
      <c r="A34" s="1"/>
      <c r="B34" s="1">
        <v>818946</v>
      </c>
      <c r="C34" s="1" t="s">
        <v>141</v>
      </c>
      <c r="D34" s="1" t="s">
        <v>142</v>
      </c>
      <c r="E34" s="3" t="s">
        <v>143</v>
      </c>
      <c r="F34" s="1" t="s">
        <v>144</v>
      </c>
      <c r="G34" s="1" t="s">
        <v>15</v>
      </c>
      <c r="H34" s="1" t="s">
        <v>15</v>
      </c>
      <c r="I34" s="1" t="s">
        <v>15</v>
      </c>
      <c r="J34" s="1" t="s">
        <v>16</v>
      </c>
      <c r="K34" s="2"/>
      <c r="L34" s="5">
        <f>K34*90.74</f>
        <v>0</v>
      </c>
    </row>
    <row r="35" spans="1:12">
      <c r="A35" s="1"/>
      <c r="B35" s="1">
        <v>832514</v>
      </c>
      <c r="C35" s="1" t="s">
        <v>145</v>
      </c>
      <c r="D35" s="1" t="s">
        <v>146</v>
      </c>
      <c r="E35" s="3" t="s">
        <v>147</v>
      </c>
      <c r="F35" s="1" t="s">
        <v>148</v>
      </c>
      <c r="G35" s="1" t="s">
        <v>15</v>
      </c>
      <c r="H35" s="1" t="s">
        <v>15</v>
      </c>
      <c r="I35" s="1" t="s">
        <v>15</v>
      </c>
      <c r="J35" s="1" t="s">
        <v>16</v>
      </c>
      <c r="K35" s="2"/>
      <c r="L35" s="5">
        <f>K35*4179.88</f>
        <v>0</v>
      </c>
    </row>
    <row r="36" spans="1:12">
      <c r="A36" s="1"/>
      <c r="B36" s="1">
        <v>832515</v>
      </c>
      <c r="C36" s="1" t="s">
        <v>149</v>
      </c>
      <c r="D36" s="1" t="s">
        <v>150</v>
      </c>
      <c r="E36" s="3" t="s">
        <v>151</v>
      </c>
      <c r="F36" s="1" t="s">
        <v>152</v>
      </c>
      <c r="G36" s="1" t="s">
        <v>15</v>
      </c>
      <c r="H36" s="1" t="s">
        <v>15</v>
      </c>
      <c r="I36" s="1" t="s">
        <v>15</v>
      </c>
      <c r="J36" s="1" t="s">
        <v>16</v>
      </c>
      <c r="K36" s="2"/>
      <c r="L36" s="5">
        <f>K36*4148.64</f>
        <v>0</v>
      </c>
    </row>
    <row r="37" spans="1:12">
      <c r="A37" s="1"/>
      <c r="B37" s="1">
        <v>832516</v>
      </c>
      <c r="C37" s="1" t="s">
        <v>153</v>
      </c>
      <c r="D37" s="1" t="s">
        <v>154</v>
      </c>
      <c r="E37" s="3" t="s">
        <v>155</v>
      </c>
      <c r="F37" s="1" t="s">
        <v>156</v>
      </c>
      <c r="G37" s="1" t="s">
        <v>15</v>
      </c>
      <c r="H37" s="1" t="s">
        <v>15</v>
      </c>
      <c r="I37" s="1" t="s">
        <v>15</v>
      </c>
      <c r="J37" s="1" t="s">
        <v>16</v>
      </c>
      <c r="K37" s="2"/>
      <c r="L37" s="5">
        <f>K37*4459.53</f>
        <v>0</v>
      </c>
    </row>
    <row r="38" spans="1:12">
      <c r="A38" s="1"/>
      <c r="B38" s="1">
        <v>882883</v>
      </c>
      <c r="C38" s="1" t="s">
        <v>157</v>
      </c>
      <c r="D38" s="1"/>
      <c r="E38" s="3" t="s">
        <v>158</v>
      </c>
      <c r="F38" s="1" t="s">
        <v>159</v>
      </c>
      <c r="G38" s="1" t="s">
        <v>15</v>
      </c>
      <c r="H38" s="1" t="s">
        <v>15</v>
      </c>
      <c r="I38" s="1" t="s">
        <v>15</v>
      </c>
      <c r="J38" s="1" t="s">
        <v>16</v>
      </c>
      <c r="K38" s="2"/>
      <c r="L38" s="5">
        <f>K38*220.59</f>
        <v>0</v>
      </c>
    </row>
    <row r="39" spans="1:12">
      <c r="A39" s="1"/>
      <c r="B39" s="1">
        <v>883346</v>
      </c>
      <c r="C39" s="1" t="s">
        <v>160</v>
      </c>
      <c r="D39" s="1"/>
      <c r="E39" s="3" t="s">
        <v>161</v>
      </c>
      <c r="F39" s="1" t="s">
        <v>162</v>
      </c>
      <c r="G39" s="1" t="s">
        <v>15</v>
      </c>
      <c r="H39" s="1" t="s">
        <v>15</v>
      </c>
      <c r="I39" s="1" t="s">
        <v>15</v>
      </c>
      <c r="J39" s="1" t="s">
        <v>16</v>
      </c>
      <c r="K39" s="2"/>
      <c r="L39" s="5">
        <f>K39*365.94</f>
        <v>0</v>
      </c>
    </row>
    <row r="40" spans="1:12">
      <c r="A40" s="1"/>
      <c r="B40" s="1">
        <v>883347</v>
      </c>
      <c r="C40" s="1" t="s">
        <v>163</v>
      </c>
      <c r="D40" s="1"/>
      <c r="E40" s="3" t="s">
        <v>164</v>
      </c>
      <c r="F40" s="1" t="s">
        <v>165</v>
      </c>
      <c r="G40" s="1" t="s">
        <v>15</v>
      </c>
      <c r="H40" s="1" t="s">
        <v>15</v>
      </c>
      <c r="I40" s="1" t="s">
        <v>15</v>
      </c>
      <c r="J40" s="1" t="s">
        <v>16</v>
      </c>
      <c r="K40" s="2"/>
      <c r="L40" s="5">
        <f>K40*490.77</f>
        <v>0</v>
      </c>
    </row>
    <row r="41" spans="1:12">
      <c r="A41" s="1"/>
      <c r="B41" s="1">
        <v>839812</v>
      </c>
      <c r="C41" s="1" t="s">
        <v>166</v>
      </c>
      <c r="D41" s="1" t="s">
        <v>167</v>
      </c>
      <c r="E41" s="3" t="s">
        <v>168</v>
      </c>
      <c r="F41" s="1" t="s">
        <v>169</v>
      </c>
      <c r="G41" s="1" t="s">
        <v>15</v>
      </c>
      <c r="H41" s="1" t="s">
        <v>15</v>
      </c>
      <c r="I41" s="1" t="s">
        <v>15</v>
      </c>
      <c r="J41" s="1" t="s">
        <v>16</v>
      </c>
      <c r="K41" s="2"/>
      <c r="L41" s="5">
        <f>K41*3744.04</f>
        <v>0</v>
      </c>
    </row>
    <row r="42" spans="1:12">
      <c r="A42" s="1"/>
      <c r="B42" s="1">
        <v>839813</v>
      </c>
      <c r="C42" s="1" t="s">
        <v>170</v>
      </c>
      <c r="D42" s="1" t="s">
        <v>171</v>
      </c>
      <c r="E42" s="3" t="s">
        <v>172</v>
      </c>
      <c r="F42" s="1" t="s">
        <v>173</v>
      </c>
      <c r="G42" s="1" t="s">
        <v>15</v>
      </c>
      <c r="H42" s="1" t="s">
        <v>15</v>
      </c>
      <c r="I42" s="1" t="s">
        <v>15</v>
      </c>
      <c r="J42" s="1" t="s">
        <v>16</v>
      </c>
      <c r="K42" s="2"/>
      <c r="L42" s="5">
        <f>K42*2725.10</f>
        <v>0</v>
      </c>
    </row>
    <row r="43" spans="1:12">
      <c r="A43" s="1"/>
      <c r="B43" s="1">
        <v>878113</v>
      </c>
      <c r="C43" s="1" t="s">
        <v>174</v>
      </c>
      <c r="D43" s="1" t="s">
        <v>175</v>
      </c>
      <c r="E43" s="3" t="s">
        <v>176</v>
      </c>
      <c r="F43" s="1" t="s">
        <v>177</v>
      </c>
      <c r="G43" s="1" t="s">
        <v>15</v>
      </c>
      <c r="H43" s="1" t="s">
        <v>15</v>
      </c>
      <c r="I43" s="1" t="s">
        <v>15</v>
      </c>
      <c r="J43" s="1" t="s">
        <v>16</v>
      </c>
      <c r="K43" s="2"/>
      <c r="L43" s="5">
        <f>K43*1261.40</f>
        <v>0</v>
      </c>
    </row>
    <row r="44" spans="1:12">
      <c r="A44" s="1"/>
      <c r="B44" s="1">
        <v>878114</v>
      </c>
      <c r="C44" s="1" t="s">
        <v>178</v>
      </c>
      <c r="D44" s="1" t="s">
        <v>179</v>
      </c>
      <c r="E44" s="3" t="s">
        <v>180</v>
      </c>
      <c r="F44" s="1" t="s">
        <v>181</v>
      </c>
      <c r="G44" s="1" t="s">
        <v>15</v>
      </c>
      <c r="H44" s="1" t="s">
        <v>15</v>
      </c>
      <c r="I44" s="1" t="s">
        <v>15</v>
      </c>
      <c r="J44" s="1" t="s">
        <v>16</v>
      </c>
      <c r="K44" s="2"/>
      <c r="L44" s="5">
        <f>K44*1869.79</f>
        <v>0</v>
      </c>
    </row>
    <row r="45" spans="1:12">
      <c r="A45" s="1"/>
      <c r="B45" s="1">
        <v>878115</v>
      </c>
      <c r="C45" s="1" t="s">
        <v>182</v>
      </c>
      <c r="D45" s="1" t="s">
        <v>183</v>
      </c>
      <c r="E45" s="3" t="s">
        <v>184</v>
      </c>
      <c r="F45" s="1" t="s">
        <v>185</v>
      </c>
      <c r="G45" s="1" t="s">
        <v>15</v>
      </c>
      <c r="H45" s="1" t="s">
        <v>15</v>
      </c>
      <c r="I45" s="1" t="s">
        <v>15</v>
      </c>
      <c r="J45" s="1" t="s">
        <v>16</v>
      </c>
      <c r="K45" s="2"/>
      <c r="L45" s="5">
        <f>K45*2366.61</f>
        <v>0</v>
      </c>
    </row>
    <row r="46" spans="1:12">
      <c r="A46" s="1"/>
      <c r="B46" s="1">
        <v>879957</v>
      </c>
      <c r="C46" s="1" t="s">
        <v>186</v>
      </c>
      <c r="D46" s="1" t="s">
        <v>187</v>
      </c>
      <c r="E46" s="3" t="s">
        <v>188</v>
      </c>
      <c r="F46" s="1" t="s">
        <v>189</v>
      </c>
      <c r="G46" s="1" t="s">
        <v>15</v>
      </c>
      <c r="H46" s="1" t="s">
        <v>15</v>
      </c>
      <c r="I46" s="1" t="s">
        <v>15</v>
      </c>
      <c r="J46" s="1" t="s">
        <v>16</v>
      </c>
      <c r="K46" s="2"/>
      <c r="L46" s="5">
        <f>K46*3678.59</f>
        <v>0</v>
      </c>
    </row>
    <row r="47" spans="1:12">
      <c r="A47" s="1"/>
      <c r="B47" s="1">
        <v>879958</v>
      </c>
      <c r="C47" s="1" t="s">
        <v>190</v>
      </c>
      <c r="D47" s="1" t="s">
        <v>191</v>
      </c>
      <c r="E47" s="3" t="s">
        <v>192</v>
      </c>
      <c r="F47" s="1" t="s">
        <v>193</v>
      </c>
      <c r="G47" s="1" t="s">
        <v>15</v>
      </c>
      <c r="H47" s="1" t="s">
        <v>15</v>
      </c>
      <c r="I47" s="1" t="s">
        <v>15</v>
      </c>
      <c r="J47" s="1" t="s">
        <v>16</v>
      </c>
      <c r="K47" s="2"/>
      <c r="L47" s="5">
        <f>K47*3503.06</f>
        <v>0</v>
      </c>
    </row>
    <row r="48" spans="1:12">
      <c r="A48" s="1"/>
      <c r="B48" s="1">
        <v>879959</v>
      </c>
      <c r="C48" s="1" t="s">
        <v>194</v>
      </c>
      <c r="D48" s="1" t="s">
        <v>195</v>
      </c>
      <c r="E48" s="3" t="s">
        <v>196</v>
      </c>
      <c r="F48" s="1" t="s">
        <v>197</v>
      </c>
      <c r="G48" s="1" t="s">
        <v>15</v>
      </c>
      <c r="H48" s="1" t="s">
        <v>15</v>
      </c>
      <c r="I48" s="1" t="s">
        <v>15</v>
      </c>
      <c r="J48" s="1" t="s">
        <v>16</v>
      </c>
      <c r="K48" s="2"/>
      <c r="L48" s="5">
        <f>K48*4132.28</f>
        <v>0</v>
      </c>
    </row>
    <row r="49" spans="1:12">
      <c r="A49" s="1"/>
      <c r="B49" s="1">
        <v>879960</v>
      </c>
      <c r="C49" s="1" t="s">
        <v>198</v>
      </c>
      <c r="D49" s="1" t="s">
        <v>199</v>
      </c>
      <c r="E49" s="3" t="s">
        <v>200</v>
      </c>
      <c r="F49" s="1" t="s">
        <v>201</v>
      </c>
      <c r="G49" s="1" t="s">
        <v>15</v>
      </c>
      <c r="H49" s="1" t="s">
        <v>15</v>
      </c>
      <c r="I49" s="1" t="s">
        <v>15</v>
      </c>
      <c r="J49" s="1" t="s">
        <v>16</v>
      </c>
      <c r="K49" s="2"/>
      <c r="L49" s="5">
        <f>K49*4517.54</f>
        <v>0</v>
      </c>
    </row>
    <row r="50" spans="1:12">
      <c r="A50" s="1"/>
      <c r="B50" s="1">
        <v>879961</v>
      </c>
      <c r="C50" s="1" t="s">
        <v>202</v>
      </c>
      <c r="D50" s="1" t="s">
        <v>203</v>
      </c>
      <c r="E50" s="3" t="s">
        <v>204</v>
      </c>
      <c r="F50" s="1" t="s">
        <v>205</v>
      </c>
      <c r="G50" s="1" t="s">
        <v>15</v>
      </c>
      <c r="H50" s="1" t="s">
        <v>15</v>
      </c>
      <c r="I50" s="1" t="s">
        <v>15</v>
      </c>
      <c r="J50" s="1" t="s">
        <v>16</v>
      </c>
      <c r="K50" s="2"/>
      <c r="L50" s="5">
        <f>K50*2198.53</f>
        <v>0</v>
      </c>
    </row>
    <row r="51" spans="1:12">
      <c r="A51" s="1"/>
      <c r="B51" s="1">
        <v>880054</v>
      </c>
      <c r="C51" s="1" t="s">
        <v>206</v>
      </c>
      <c r="D51" s="1" t="s">
        <v>207</v>
      </c>
      <c r="E51" s="3" t="s">
        <v>208</v>
      </c>
      <c r="F51" s="1" t="s">
        <v>209</v>
      </c>
      <c r="G51" s="1" t="s">
        <v>15</v>
      </c>
      <c r="H51" s="1" t="s">
        <v>15</v>
      </c>
      <c r="I51" s="1" t="s">
        <v>15</v>
      </c>
      <c r="J51" s="1" t="s">
        <v>16</v>
      </c>
      <c r="K51" s="2"/>
      <c r="L51" s="5">
        <f>K51*2481.15</f>
        <v>0</v>
      </c>
    </row>
    <row r="52" spans="1:12">
      <c r="A52" s="1"/>
      <c r="B52" s="1">
        <v>880055</v>
      </c>
      <c r="C52" s="1" t="s">
        <v>210</v>
      </c>
      <c r="D52" s="1" t="s">
        <v>211</v>
      </c>
      <c r="E52" s="3" t="s">
        <v>212</v>
      </c>
      <c r="F52" s="1" t="s">
        <v>213</v>
      </c>
      <c r="G52" s="1" t="s">
        <v>15</v>
      </c>
      <c r="H52" s="1" t="s">
        <v>15</v>
      </c>
      <c r="I52" s="1" t="s">
        <v>15</v>
      </c>
      <c r="J52" s="1" t="s">
        <v>16</v>
      </c>
      <c r="K52" s="2"/>
      <c r="L52" s="5">
        <f>K52*3735.11</f>
        <v>0</v>
      </c>
    </row>
    <row r="53" spans="1:12">
      <c r="A53" s="1"/>
      <c r="B53" s="1">
        <v>884623</v>
      </c>
      <c r="C53" s="1" t="s">
        <v>214</v>
      </c>
      <c r="D53" s="1" t="s">
        <v>215</v>
      </c>
      <c r="E53" s="3" t="s">
        <v>216</v>
      </c>
      <c r="F53" s="1" t="s">
        <v>217</v>
      </c>
      <c r="G53" s="1" t="s">
        <v>15</v>
      </c>
      <c r="H53" s="1" t="s">
        <v>15</v>
      </c>
      <c r="I53" s="1" t="s">
        <v>15</v>
      </c>
      <c r="J53" s="1" t="s">
        <v>16</v>
      </c>
      <c r="K53" s="2"/>
      <c r="L53" s="5">
        <f>K53*310.89</f>
        <v>0</v>
      </c>
    </row>
    <row r="54" spans="1:12">
      <c r="A54" s="1"/>
      <c r="B54" s="1">
        <v>884624</v>
      </c>
      <c r="C54" s="1" t="s">
        <v>218</v>
      </c>
      <c r="D54" s="1" t="s">
        <v>219</v>
      </c>
      <c r="E54" s="3" t="s">
        <v>220</v>
      </c>
      <c r="F54" s="1" t="s">
        <v>221</v>
      </c>
      <c r="G54" s="1" t="s">
        <v>15</v>
      </c>
      <c r="H54" s="1" t="s">
        <v>15</v>
      </c>
      <c r="I54" s="1" t="s">
        <v>15</v>
      </c>
      <c r="J54" s="1" t="s">
        <v>16</v>
      </c>
      <c r="K54" s="2"/>
      <c r="L54" s="5">
        <f>K54*307.91</f>
        <v>0</v>
      </c>
    </row>
    <row r="55" spans="1:12">
      <c r="A55" s="1"/>
      <c r="B55" s="1">
        <v>884660</v>
      </c>
      <c r="C55" s="1" t="s">
        <v>222</v>
      </c>
      <c r="D55" s="1" t="s">
        <v>223</v>
      </c>
      <c r="E55" s="3" t="s">
        <v>224</v>
      </c>
      <c r="F55" s="1" t="s">
        <v>225</v>
      </c>
      <c r="G55" s="1" t="s">
        <v>15</v>
      </c>
      <c r="H55" s="1" t="s">
        <v>15</v>
      </c>
      <c r="I55" s="1" t="s">
        <v>15</v>
      </c>
      <c r="J55" s="1" t="s">
        <v>16</v>
      </c>
      <c r="K55" s="2"/>
      <c r="L55" s="5">
        <f>K55*3245.73</f>
        <v>0</v>
      </c>
    </row>
    <row r="56" spans="1:12">
      <c r="A56" s="1"/>
      <c r="B56" s="1">
        <v>885111</v>
      </c>
      <c r="C56" s="1" t="s">
        <v>226</v>
      </c>
      <c r="D56" s="1" t="s">
        <v>227</v>
      </c>
      <c r="E56" s="3" t="s">
        <v>228</v>
      </c>
      <c r="F56" s="1" t="s">
        <v>229</v>
      </c>
      <c r="G56" s="1" t="s">
        <v>15</v>
      </c>
      <c r="H56" s="1" t="s">
        <v>15</v>
      </c>
      <c r="I56" s="1" t="s">
        <v>15</v>
      </c>
      <c r="J56" s="1" t="s">
        <v>16</v>
      </c>
      <c r="K56" s="2"/>
      <c r="L56" s="5">
        <f>K56*483.44</f>
        <v>0</v>
      </c>
    </row>
    <row r="57" spans="1:12">
      <c r="A57" s="1"/>
      <c r="B57" s="1">
        <v>885112</v>
      </c>
      <c r="C57" s="1" t="s">
        <v>230</v>
      </c>
      <c r="D57" s="1" t="s">
        <v>231</v>
      </c>
      <c r="E57" s="3" t="s">
        <v>232</v>
      </c>
      <c r="F57" s="1" t="s">
        <v>233</v>
      </c>
      <c r="G57" s="1" t="s">
        <v>15</v>
      </c>
      <c r="H57" s="1" t="s">
        <v>15</v>
      </c>
      <c r="I57" s="1" t="s">
        <v>15</v>
      </c>
      <c r="J57" s="1" t="s">
        <v>16</v>
      </c>
      <c r="K57" s="2"/>
      <c r="L57" s="5">
        <f>K57*629.21</f>
        <v>0</v>
      </c>
    </row>
    <row r="58" spans="1:12">
      <c r="A58" s="1"/>
      <c r="B58" s="1">
        <v>885113</v>
      </c>
      <c r="C58" s="1" t="s">
        <v>234</v>
      </c>
      <c r="D58" s="1" t="s">
        <v>235</v>
      </c>
      <c r="E58" s="3" t="s">
        <v>236</v>
      </c>
      <c r="F58" s="1" t="s">
        <v>237</v>
      </c>
      <c r="G58" s="1" t="s">
        <v>15</v>
      </c>
      <c r="H58" s="1" t="s">
        <v>15</v>
      </c>
      <c r="I58" s="1" t="s">
        <v>15</v>
      </c>
      <c r="J58" s="1" t="s">
        <v>16</v>
      </c>
      <c r="K58" s="2"/>
      <c r="L58" s="5">
        <f>K58*810.69</f>
        <v>0</v>
      </c>
    </row>
    <row r="59" spans="1:12">
      <c r="A59" s="1"/>
      <c r="B59" s="1">
        <v>886004</v>
      </c>
      <c r="C59" s="1" t="s">
        <v>238</v>
      </c>
      <c r="D59" s="1" t="s">
        <v>239</v>
      </c>
      <c r="E59" s="3" t="s">
        <v>240</v>
      </c>
      <c r="F59" s="1" t="s">
        <v>241</v>
      </c>
      <c r="G59" s="1" t="s">
        <v>15</v>
      </c>
      <c r="H59" s="1" t="s">
        <v>15</v>
      </c>
      <c r="I59" s="1" t="s">
        <v>15</v>
      </c>
      <c r="J59" s="1" t="s">
        <v>16</v>
      </c>
      <c r="K59" s="2"/>
      <c r="L59" s="5">
        <f>K59*4672.24</f>
        <v>0</v>
      </c>
    </row>
    <row r="60" spans="1:12">
      <c r="A60" s="1"/>
      <c r="B60" s="1">
        <v>886005</v>
      </c>
      <c r="C60" s="1" t="s">
        <v>242</v>
      </c>
      <c r="D60" s="1" t="s">
        <v>243</v>
      </c>
      <c r="E60" s="3" t="s">
        <v>244</v>
      </c>
      <c r="F60" s="1" t="s">
        <v>245</v>
      </c>
      <c r="G60" s="1" t="s">
        <v>15</v>
      </c>
      <c r="H60" s="1" t="s">
        <v>15</v>
      </c>
      <c r="I60" s="1" t="s">
        <v>15</v>
      </c>
      <c r="J60" s="1" t="s">
        <v>16</v>
      </c>
      <c r="K60" s="2"/>
      <c r="L60" s="5">
        <f>K60*4978.66</f>
        <v>0</v>
      </c>
    </row>
    <row r="61" spans="1:12">
      <c r="A61" s="1"/>
      <c r="B61" s="1">
        <v>886006</v>
      </c>
      <c r="C61" s="1" t="s">
        <v>246</v>
      </c>
      <c r="D61" s="1" t="s">
        <v>247</v>
      </c>
      <c r="E61" s="3" t="s">
        <v>248</v>
      </c>
      <c r="F61" s="1" t="s">
        <v>249</v>
      </c>
      <c r="G61" s="1" t="s">
        <v>15</v>
      </c>
      <c r="H61" s="1" t="s">
        <v>15</v>
      </c>
      <c r="I61" s="1" t="s">
        <v>15</v>
      </c>
      <c r="J61" s="1" t="s">
        <v>16</v>
      </c>
      <c r="K61" s="2"/>
      <c r="L61" s="5">
        <f>K61*3104.41</f>
        <v>0</v>
      </c>
    </row>
    <row r="62" spans="1:12">
      <c r="A62" s="1"/>
      <c r="B62" s="1">
        <v>886007</v>
      </c>
      <c r="C62" s="1" t="s">
        <v>250</v>
      </c>
      <c r="D62" s="1" t="s">
        <v>251</v>
      </c>
      <c r="E62" s="3" t="s">
        <v>252</v>
      </c>
      <c r="F62" s="1" t="s">
        <v>253</v>
      </c>
      <c r="G62" s="1" t="s">
        <v>15</v>
      </c>
      <c r="H62" s="1" t="s">
        <v>15</v>
      </c>
      <c r="I62" s="1" t="s">
        <v>15</v>
      </c>
      <c r="J62" s="1" t="s">
        <v>16</v>
      </c>
      <c r="K62" s="2"/>
      <c r="L62" s="5">
        <f>K62*3483.73</f>
        <v>0</v>
      </c>
    </row>
    <row r="63" spans="1:12">
      <c r="A63" s="1"/>
      <c r="B63" s="1">
        <v>886008</v>
      </c>
      <c r="C63" s="1" t="s">
        <v>254</v>
      </c>
      <c r="D63" s="1" t="s">
        <v>255</v>
      </c>
      <c r="E63" s="3" t="s">
        <v>256</v>
      </c>
      <c r="F63" s="1" t="s">
        <v>257</v>
      </c>
      <c r="G63" s="1" t="s">
        <v>15</v>
      </c>
      <c r="H63" s="1" t="s">
        <v>15</v>
      </c>
      <c r="I63" s="1" t="s">
        <v>15</v>
      </c>
      <c r="J63" s="1" t="s">
        <v>16</v>
      </c>
      <c r="K63" s="2"/>
      <c r="L63" s="5">
        <f>K63*3085.08</f>
        <v>0</v>
      </c>
    </row>
    <row r="64" spans="1:12">
      <c r="A64" s="1"/>
      <c r="B64" s="1">
        <v>886009</v>
      </c>
      <c r="C64" s="1" t="s">
        <v>258</v>
      </c>
      <c r="D64" s="1" t="s">
        <v>259</v>
      </c>
      <c r="E64" s="3" t="s">
        <v>260</v>
      </c>
      <c r="F64" s="1" t="s">
        <v>261</v>
      </c>
      <c r="G64" s="1" t="s">
        <v>15</v>
      </c>
      <c r="H64" s="1" t="s">
        <v>15</v>
      </c>
      <c r="I64" s="1" t="s">
        <v>15</v>
      </c>
      <c r="J64" s="1" t="s">
        <v>16</v>
      </c>
      <c r="K64" s="2"/>
      <c r="L64" s="5">
        <f>K64*2769.73</f>
        <v>0</v>
      </c>
    </row>
    <row r="65" spans="1:12">
      <c r="A65" s="1"/>
      <c r="B65" s="1">
        <v>886010</v>
      </c>
      <c r="C65" s="1" t="s">
        <v>262</v>
      </c>
      <c r="D65" s="1" t="s">
        <v>263</v>
      </c>
      <c r="E65" s="3" t="s">
        <v>264</v>
      </c>
      <c r="F65" s="1" t="s">
        <v>265</v>
      </c>
      <c r="G65" s="1" t="s">
        <v>15</v>
      </c>
      <c r="H65" s="1" t="s">
        <v>15</v>
      </c>
      <c r="I65" s="1" t="s">
        <v>15</v>
      </c>
      <c r="J65" s="1" t="s">
        <v>16</v>
      </c>
      <c r="K65" s="2"/>
      <c r="L65" s="5">
        <f>K65*2899.14</f>
        <v>0</v>
      </c>
    </row>
    <row r="66" spans="1:12">
      <c r="A66" s="1"/>
      <c r="B66" s="1">
        <v>886011</v>
      </c>
      <c r="C66" s="1" t="s">
        <v>266</v>
      </c>
      <c r="D66" s="1" t="s">
        <v>267</v>
      </c>
      <c r="E66" s="3" t="s">
        <v>268</v>
      </c>
      <c r="F66" s="1" t="s">
        <v>269</v>
      </c>
      <c r="G66" s="1" t="s">
        <v>15</v>
      </c>
      <c r="H66" s="1" t="s">
        <v>15</v>
      </c>
      <c r="I66" s="1" t="s">
        <v>15</v>
      </c>
      <c r="J66" s="1" t="s">
        <v>16</v>
      </c>
      <c r="K66" s="2"/>
      <c r="L66" s="5">
        <f>K66*3870.48</f>
        <v>0</v>
      </c>
    </row>
    <row r="67" spans="1:12">
      <c r="A67" s="1"/>
      <c r="B67" s="1">
        <v>886012</v>
      </c>
      <c r="C67" s="1" t="s">
        <v>270</v>
      </c>
      <c r="D67" s="1" t="s">
        <v>271</v>
      </c>
      <c r="E67" s="3" t="s">
        <v>272</v>
      </c>
      <c r="F67" s="1" t="s">
        <v>273</v>
      </c>
      <c r="G67" s="1" t="s">
        <v>15</v>
      </c>
      <c r="H67" s="1" t="s">
        <v>15</v>
      </c>
      <c r="I67" s="1" t="s">
        <v>15</v>
      </c>
      <c r="J67" s="1" t="s">
        <v>16</v>
      </c>
      <c r="K67" s="2"/>
      <c r="L67" s="5">
        <f>K67*5108.08</f>
        <v>0</v>
      </c>
    </row>
    <row r="68" spans="1:12">
      <c r="A68" s="1"/>
      <c r="B68" s="1">
        <v>818902</v>
      </c>
      <c r="C68" s="1" t="s">
        <v>274</v>
      </c>
      <c r="D68" s="1" t="s">
        <v>275</v>
      </c>
      <c r="E68" s="3" t="s">
        <v>276</v>
      </c>
      <c r="F68" s="1" t="s">
        <v>277</v>
      </c>
      <c r="G68" s="1" t="s">
        <v>15</v>
      </c>
      <c r="H68" s="1" t="s">
        <v>15</v>
      </c>
      <c r="I68" s="1" t="s">
        <v>15</v>
      </c>
      <c r="J68" s="1" t="s">
        <v>16</v>
      </c>
      <c r="K68" s="2"/>
      <c r="L68" s="5">
        <f>K68*101.00</f>
        <v>0</v>
      </c>
    </row>
    <row r="69" spans="1:12">
      <c r="A69" s="1"/>
      <c r="B69" s="1">
        <v>818903</v>
      </c>
      <c r="C69" s="1" t="s">
        <v>278</v>
      </c>
      <c r="D69" s="1" t="s">
        <v>279</v>
      </c>
      <c r="E69" s="3" t="s">
        <v>280</v>
      </c>
      <c r="F69" s="1" t="s">
        <v>281</v>
      </c>
      <c r="G69" s="1" t="s">
        <v>15</v>
      </c>
      <c r="H69" s="1" t="s">
        <v>15</v>
      </c>
      <c r="I69" s="1" t="s">
        <v>15</v>
      </c>
      <c r="J69" s="1" t="s">
        <v>16</v>
      </c>
      <c r="K69" s="2"/>
      <c r="L69" s="5">
        <f>K69*167.00</f>
        <v>0</v>
      </c>
    </row>
    <row r="70" spans="1:12">
      <c r="A70" s="1"/>
      <c r="B70" s="1">
        <v>818904</v>
      </c>
      <c r="C70" s="1" t="s">
        <v>282</v>
      </c>
      <c r="D70" s="1" t="s">
        <v>283</v>
      </c>
      <c r="E70" s="3" t="s">
        <v>284</v>
      </c>
      <c r="F70" s="1" t="s">
        <v>285</v>
      </c>
      <c r="G70" s="1" t="s">
        <v>15</v>
      </c>
      <c r="H70" s="1" t="s">
        <v>15</v>
      </c>
      <c r="I70" s="1" t="s">
        <v>15</v>
      </c>
      <c r="J70" s="1" t="s">
        <v>16</v>
      </c>
      <c r="K70" s="2"/>
      <c r="L70" s="5">
        <f>K70*304.00</f>
        <v>0</v>
      </c>
    </row>
    <row r="71" spans="1:12">
      <c r="A71" s="1"/>
      <c r="B71" s="1">
        <v>818905</v>
      </c>
      <c r="C71" s="1" t="s">
        <v>286</v>
      </c>
      <c r="D71" s="1" t="s">
        <v>287</v>
      </c>
      <c r="E71" s="3" t="s">
        <v>288</v>
      </c>
      <c r="F71" s="1" t="s">
        <v>289</v>
      </c>
      <c r="G71" s="1" t="s">
        <v>15</v>
      </c>
      <c r="H71" s="1" t="s">
        <v>15</v>
      </c>
      <c r="I71" s="1" t="s">
        <v>15</v>
      </c>
      <c r="J71" s="1" t="s">
        <v>16</v>
      </c>
      <c r="K71" s="2"/>
      <c r="L71" s="5">
        <f>K71*165.00</f>
        <v>0</v>
      </c>
    </row>
    <row r="72" spans="1:12">
      <c r="A72" s="1"/>
      <c r="B72" s="1">
        <v>818906</v>
      </c>
      <c r="C72" s="1" t="s">
        <v>290</v>
      </c>
      <c r="D72" s="1" t="s">
        <v>291</v>
      </c>
      <c r="E72" s="3" t="s">
        <v>292</v>
      </c>
      <c r="F72" s="1" t="s">
        <v>293</v>
      </c>
      <c r="G72" s="1" t="s">
        <v>15</v>
      </c>
      <c r="H72" s="1" t="s">
        <v>15</v>
      </c>
      <c r="I72" s="1" t="s">
        <v>15</v>
      </c>
      <c r="J72" s="1" t="s">
        <v>16</v>
      </c>
      <c r="K72" s="2"/>
      <c r="L72" s="5">
        <f>K72*204.00</f>
        <v>0</v>
      </c>
    </row>
    <row r="73" spans="1:12">
      <c r="A73" s="1"/>
      <c r="B73" s="1">
        <v>818907</v>
      </c>
      <c r="C73" s="1" t="s">
        <v>294</v>
      </c>
      <c r="D73" s="1" t="s">
        <v>295</v>
      </c>
      <c r="E73" s="3" t="s">
        <v>296</v>
      </c>
      <c r="F73" s="1" t="s">
        <v>297</v>
      </c>
      <c r="G73" s="1" t="s">
        <v>15</v>
      </c>
      <c r="H73" s="1" t="s">
        <v>15</v>
      </c>
      <c r="I73" s="1" t="s">
        <v>15</v>
      </c>
      <c r="J73" s="1" t="s">
        <v>16</v>
      </c>
      <c r="K73" s="2"/>
      <c r="L73" s="5">
        <f>K73*417.00</f>
        <v>0</v>
      </c>
    </row>
    <row r="74" spans="1:12">
      <c r="A74" s="1"/>
      <c r="B74" s="1">
        <v>818908</v>
      </c>
      <c r="C74" s="1" t="s">
        <v>298</v>
      </c>
      <c r="D74" s="1" t="s">
        <v>299</v>
      </c>
      <c r="E74" s="3" t="s">
        <v>300</v>
      </c>
      <c r="F74" s="1" t="s">
        <v>301</v>
      </c>
      <c r="G74" s="1" t="s">
        <v>15</v>
      </c>
      <c r="H74" s="1" t="s">
        <v>15</v>
      </c>
      <c r="I74" s="1" t="s">
        <v>15</v>
      </c>
      <c r="J74" s="1" t="s">
        <v>16</v>
      </c>
      <c r="K74" s="2"/>
      <c r="L74" s="5">
        <f>K74*23.00</f>
        <v>0</v>
      </c>
    </row>
    <row r="75" spans="1:12">
      <c r="A75" s="1"/>
      <c r="B75" s="1">
        <v>818909</v>
      </c>
      <c r="C75" s="1" t="s">
        <v>302</v>
      </c>
      <c r="D75" s="1" t="s">
        <v>303</v>
      </c>
      <c r="E75" s="3" t="s">
        <v>304</v>
      </c>
      <c r="F75" s="1" t="s">
        <v>305</v>
      </c>
      <c r="G75" s="1" t="s">
        <v>15</v>
      </c>
      <c r="H75" s="1" t="s">
        <v>15</v>
      </c>
      <c r="I75" s="1" t="s">
        <v>15</v>
      </c>
      <c r="J75" s="1" t="s">
        <v>16</v>
      </c>
      <c r="K75" s="2"/>
      <c r="L75" s="5">
        <f>K75*35.00</f>
        <v>0</v>
      </c>
    </row>
    <row r="76" spans="1:12">
      <c r="A76" s="1"/>
      <c r="B76" s="1">
        <v>818910</v>
      </c>
      <c r="C76" s="1" t="s">
        <v>306</v>
      </c>
      <c r="D76" s="1" t="s">
        <v>307</v>
      </c>
      <c r="E76" s="3" t="s">
        <v>308</v>
      </c>
      <c r="F76" s="1" t="s">
        <v>309</v>
      </c>
      <c r="G76" s="1" t="s">
        <v>15</v>
      </c>
      <c r="H76" s="1" t="s">
        <v>15</v>
      </c>
      <c r="I76" s="1" t="s">
        <v>15</v>
      </c>
      <c r="J76" s="1" t="s">
        <v>16</v>
      </c>
      <c r="K76" s="2"/>
      <c r="L76" s="5">
        <f>K76*42.00</f>
        <v>0</v>
      </c>
    </row>
    <row r="77" spans="1:12">
      <c r="A77" s="1"/>
      <c r="B77" s="1">
        <v>818911</v>
      </c>
      <c r="C77" s="1" t="s">
        <v>310</v>
      </c>
      <c r="D77" s="1" t="s">
        <v>311</v>
      </c>
      <c r="E77" s="3" t="s">
        <v>312</v>
      </c>
      <c r="F77" s="1" t="s">
        <v>313</v>
      </c>
      <c r="G77" s="1" t="s">
        <v>15</v>
      </c>
      <c r="H77" s="1" t="s">
        <v>15</v>
      </c>
      <c r="I77" s="1" t="s">
        <v>15</v>
      </c>
      <c r="J77" s="1" t="s">
        <v>16</v>
      </c>
      <c r="K77" s="2"/>
      <c r="L77" s="5">
        <f>K77*50.00</f>
        <v>0</v>
      </c>
    </row>
    <row r="78" spans="1:12">
      <c r="A78" s="1"/>
      <c r="B78" s="1">
        <v>818912</v>
      </c>
      <c r="C78" s="1" t="s">
        <v>314</v>
      </c>
      <c r="D78" s="1" t="s">
        <v>315</v>
      </c>
      <c r="E78" s="3" t="s">
        <v>316</v>
      </c>
      <c r="F78" s="1" t="s">
        <v>317</v>
      </c>
      <c r="G78" s="1" t="s">
        <v>15</v>
      </c>
      <c r="H78" s="1" t="s">
        <v>15</v>
      </c>
      <c r="I78" s="1" t="s">
        <v>15</v>
      </c>
      <c r="J78" s="1" t="s">
        <v>16</v>
      </c>
      <c r="K78" s="2"/>
      <c r="L78" s="5">
        <f>K78*58.00</f>
        <v>0</v>
      </c>
    </row>
    <row r="79" spans="1:12">
      <c r="A79" s="1"/>
      <c r="B79" s="1">
        <v>818913</v>
      </c>
      <c r="C79" s="1" t="s">
        <v>318</v>
      </c>
      <c r="D79" s="1" t="s">
        <v>319</v>
      </c>
      <c r="E79" s="3" t="s">
        <v>320</v>
      </c>
      <c r="F79" s="1" t="s">
        <v>321</v>
      </c>
      <c r="G79" s="1" t="s">
        <v>15</v>
      </c>
      <c r="H79" s="1" t="s">
        <v>15</v>
      </c>
      <c r="I79" s="1" t="s">
        <v>15</v>
      </c>
      <c r="J79" s="1" t="s">
        <v>16</v>
      </c>
      <c r="K79" s="2"/>
      <c r="L79" s="5">
        <f>K79*74.00</f>
        <v>0</v>
      </c>
    </row>
    <row r="80" spans="1:12">
      <c r="A80" s="1"/>
      <c r="B80" s="1">
        <v>818841</v>
      </c>
      <c r="C80" s="1" t="s">
        <v>322</v>
      </c>
      <c r="D80" s="1" t="s">
        <v>323</v>
      </c>
      <c r="E80" s="3" t="s">
        <v>324</v>
      </c>
      <c r="F80" s="1" t="s">
        <v>325</v>
      </c>
      <c r="G80" s="1" t="s">
        <v>15</v>
      </c>
      <c r="H80" s="1" t="s">
        <v>15</v>
      </c>
      <c r="I80" s="1" t="s">
        <v>15</v>
      </c>
      <c r="J80" s="1" t="s">
        <v>16</v>
      </c>
      <c r="K80" s="2"/>
      <c r="L80" s="5">
        <f>K80*394.00</f>
        <v>0</v>
      </c>
    </row>
    <row r="81" spans="1:12">
      <c r="A81" s="1"/>
      <c r="B81" s="1">
        <v>818842</v>
      </c>
      <c r="C81" s="1" t="s">
        <v>326</v>
      </c>
      <c r="D81" s="1" t="s">
        <v>327</v>
      </c>
      <c r="E81" s="3" t="s">
        <v>328</v>
      </c>
      <c r="F81" s="1" t="s">
        <v>325</v>
      </c>
      <c r="G81" s="1" t="s">
        <v>15</v>
      </c>
      <c r="H81" s="1" t="s">
        <v>15</v>
      </c>
      <c r="I81" s="1" t="s">
        <v>15</v>
      </c>
      <c r="J81" s="1" t="s">
        <v>16</v>
      </c>
      <c r="K81" s="2"/>
      <c r="L81" s="5">
        <f>K81*394.00</f>
        <v>0</v>
      </c>
    </row>
    <row r="82" spans="1:12">
      <c r="A82" s="1"/>
      <c r="B82" s="1">
        <v>818843</v>
      </c>
      <c r="C82" s="1" t="s">
        <v>329</v>
      </c>
      <c r="D82" s="1" t="s">
        <v>330</v>
      </c>
      <c r="E82" s="3" t="s">
        <v>331</v>
      </c>
      <c r="F82" s="1" t="s">
        <v>332</v>
      </c>
      <c r="G82" s="1" t="s">
        <v>15</v>
      </c>
      <c r="H82" s="1" t="s">
        <v>15</v>
      </c>
      <c r="I82" s="1" t="s">
        <v>15</v>
      </c>
      <c r="J82" s="1" t="s">
        <v>16</v>
      </c>
      <c r="K82" s="2"/>
      <c r="L82" s="5">
        <f>K82*340.00</f>
        <v>0</v>
      </c>
    </row>
    <row r="83" spans="1:12">
      <c r="A83" s="1"/>
      <c r="B83" s="1">
        <v>818844</v>
      </c>
      <c r="C83" s="1" t="s">
        <v>333</v>
      </c>
      <c r="D83" s="1" t="s">
        <v>334</v>
      </c>
      <c r="E83" s="3" t="s">
        <v>335</v>
      </c>
      <c r="F83" s="1" t="s">
        <v>336</v>
      </c>
      <c r="G83" s="1" t="s">
        <v>15</v>
      </c>
      <c r="H83" s="1" t="s">
        <v>15</v>
      </c>
      <c r="I83" s="1" t="s">
        <v>15</v>
      </c>
      <c r="J83" s="1" t="s">
        <v>16</v>
      </c>
      <c r="K83" s="2"/>
      <c r="L83" s="5">
        <f>K83*599.00</f>
        <v>0</v>
      </c>
    </row>
    <row r="84" spans="1:12">
      <c r="A84" s="1"/>
      <c r="B84" s="1">
        <v>818845</v>
      </c>
      <c r="C84" s="1" t="s">
        <v>337</v>
      </c>
      <c r="D84" s="1" t="s">
        <v>338</v>
      </c>
      <c r="E84" s="3" t="s">
        <v>339</v>
      </c>
      <c r="F84" s="1" t="s">
        <v>340</v>
      </c>
      <c r="G84" s="1" t="s">
        <v>15</v>
      </c>
      <c r="H84" s="1" t="s">
        <v>15</v>
      </c>
      <c r="I84" s="1" t="s">
        <v>15</v>
      </c>
      <c r="J84" s="1" t="s">
        <v>16</v>
      </c>
      <c r="K84" s="2"/>
      <c r="L84" s="5">
        <f>K84*1115.00</f>
        <v>0</v>
      </c>
    </row>
    <row r="85" spans="1:12">
      <c r="A85" s="1"/>
      <c r="B85" s="1">
        <v>818846</v>
      </c>
      <c r="C85" s="1" t="s">
        <v>341</v>
      </c>
      <c r="D85" s="1" t="s">
        <v>342</v>
      </c>
      <c r="E85" s="3" t="s">
        <v>343</v>
      </c>
      <c r="F85" s="1" t="s">
        <v>344</v>
      </c>
      <c r="G85" s="1" t="s">
        <v>15</v>
      </c>
      <c r="H85" s="1" t="s">
        <v>15</v>
      </c>
      <c r="I85" s="1" t="s">
        <v>15</v>
      </c>
      <c r="J85" s="1" t="s">
        <v>16</v>
      </c>
      <c r="K85" s="2"/>
      <c r="L85" s="5">
        <f>K85*1851.00</f>
        <v>0</v>
      </c>
    </row>
    <row r="86" spans="1:12">
      <c r="A86" s="1"/>
      <c r="B86" s="1">
        <v>818847</v>
      </c>
      <c r="C86" s="1" t="s">
        <v>345</v>
      </c>
      <c r="D86" s="1" t="s">
        <v>346</v>
      </c>
      <c r="E86" s="3" t="s">
        <v>347</v>
      </c>
      <c r="F86" s="1" t="s">
        <v>348</v>
      </c>
      <c r="G86" s="1" t="s">
        <v>15</v>
      </c>
      <c r="H86" s="1" t="s">
        <v>15</v>
      </c>
      <c r="I86" s="1" t="s">
        <v>15</v>
      </c>
      <c r="J86" s="1" t="s">
        <v>16</v>
      </c>
      <c r="K86" s="2"/>
      <c r="L86" s="5">
        <f>K86*2809.00</f>
        <v>0</v>
      </c>
    </row>
    <row r="87" spans="1:12">
      <c r="A87" s="1"/>
      <c r="B87" s="1">
        <v>818848</v>
      </c>
      <c r="C87" s="1" t="s">
        <v>349</v>
      </c>
      <c r="D87" s="1" t="s">
        <v>350</v>
      </c>
      <c r="E87" s="3" t="s">
        <v>351</v>
      </c>
      <c r="F87" s="1" t="s">
        <v>352</v>
      </c>
      <c r="G87" s="1" t="s">
        <v>15</v>
      </c>
      <c r="H87" s="1" t="s">
        <v>15</v>
      </c>
      <c r="I87" s="1" t="s">
        <v>15</v>
      </c>
      <c r="J87" s="1" t="s">
        <v>16</v>
      </c>
      <c r="K87" s="2"/>
      <c r="L87" s="5">
        <f>K87*3711.00</f>
        <v>0</v>
      </c>
    </row>
    <row r="88" spans="1:12">
      <c r="A88" s="1"/>
      <c r="B88" s="1">
        <v>818849</v>
      </c>
      <c r="C88" s="1" t="s">
        <v>353</v>
      </c>
      <c r="D88" s="1" t="s">
        <v>354</v>
      </c>
      <c r="E88" s="3" t="s">
        <v>355</v>
      </c>
      <c r="F88" s="1" t="s">
        <v>356</v>
      </c>
      <c r="G88" s="1" t="s">
        <v>15</v>
      </c>
      <c r="H88" s="1" t="s">
        <v>15</v>
      </c>
      <c r="I88" s="1" t="s">
        <v>15</v>
      </c>
      <c r="J88" s="1" t="s">
        <v>16</v>
      </c>
      <c r="K88" s="2"/>
      <c r="L88" s="5">
        <f>K88*416.00</f>
        <v>0</v>
      </c>
    </row>
    <row r="89" spans="1:12">
      <c r="A89" s="1"/>
      <c r="B89" s="1">
        <v>818850</v>
      </c>
      <c r="C89" s="1" t="s">
        <v>357</v>
      </c>
      <c r="D89" s="1" t="s">
        <v>358</v>
      </c>
      <c r="E89" s="3" t="s">
        <v>359</v>
      </c>
      <c r="F89" s="1" t="s">
        <v>360</v>
      </c>
      <c r="G89" s="1" t="s">
        <v>15</v>
      </c>
      <c r="H89" s="1" t="s">
        <v>15</v>
      </c>
      <c r="I89" s="1" t="s">
        <v>15</v>
      </c>
      <c r="J89" s="1" t="s">
        <v>16</v>
      </c>
      <c r="K89" s="2"/>
      <c r="L89" s="5">
        <f>K89*835.00</f>
        <v>0</v>
      </c>
    </row>
    <row r="90" spans="1:12">
      <c r="A90" s="1"/>
      <c r="B90" s="1">
        <v>818851</v>
      </c>
      <c r="C90" s="1" t="s">
        <v>361</v>
      </c>
      <c r="D90" s="1" t="s">
        <v>362</v>
      </c>
      <c r="E90" s="3" t="s">
        <v>363</v>
      </c>
      <c r="F90" s="1" t="s">
        <v>364</v>
      </c>
      <c r="G90" s="1" t="s">
        <v>15</v>
      </c>
      <c r="H90" s="1" t="s">
        <v>15</v>
      </c>
      <c r="I90" s="1" t="s">
        <v>15</v>
      </c>
      <c r="J90" s="1" t="s">
        <v>16</v>
      </c>
      <c r="K90" s="2"/>
      <c r="L90" s="5">
        <f>K90*1389.00</f>
        <v>0</v>
      </c>
    </row>
    <row r="91" spans="1:12">
      <c r="A91" s="1"/>
      <c r="B91" s="1">
        <v>818852</v>
      </c>
      <c r="C91" s="1" t="s">
        <v>365</v>
      </c>
      <c r="D91" s="1" t="s">
        <v>366</v>
      </c>
      <c r="E91" s="3" t="s">
        <v>367</v>
      </c>
      <c r="F91" s="1" t="s">
        <v>368</v>
      </c>
      <c r="G91" s="1" t="s">
        <v>15</v>
      </c>
      <c r="H91" s="1" t="s">
        <v>15</v>
      </c>
      <c r="I91" s="1" t="s">
        <v>15</v>
      </c>
      <c r="J91" s="1" t="s">
        <v>16</v>
      </c>
      <c r="K91" s="2"/>
      <c r="L91" s="5">
        <f>K91*764.00</f>
        <v>0</v>
      </c>
    </row>
    <row r="92" spans="1:12">
      <c r="A92" s="1"/>
      <c r="B92" s="1">
        <v>818853</v>
      </c>
      <c r="C92" s="1" t="s">
        <v>369</v>
      </c>
      <c r="D92" s="1" t="s">
        <v>370</v>
      </c>
      <c r="E92" s="3" t="s">
        <v>371</v>
      </c>
      <c r="F92" s="1" t="s">
        <v>372</v>
      </c>
      <c r="G92" s="1" t="s">
        <v>15</v>
      </c>
      <c r="H92" s="1" t="s">
        <v>15</v>
      </c>
      <c r="I92" s="1" t="s">
        <v>15</v>
      </c>
      <c r="J92" s="1" t="s">
        <v>16</v>
      </c>
      <c r="K92" s="2"/>
      <c r="L92" s="5">
        <f>K92*459.00</f>
        <v>0</v>
      </c>
    </row>
    <row r="93" spans="1:12">
      <c r="A93" s="1"/>
      <c r="B93" s="1">
        <v>818854</v>
      </c>
      <c r="C93" s="1" t="s">
        <v>373</v>
      </c>
      <c r="D93" s="1" t="s">
        <v>374</v>
      </c>
      <c r="E93" s="3" t="s">
        <v>375</v>
      </c>
      <c r="F93" s="1" t="s">
        <v>376</v>
      </c>
      <c r="G93" s="1" t="s">
        <v>15</v>
      </c>
      <c r="H93" s="1" t="s">
        <v>15</v>
      </c>
      <c r="I93" s="1" t="s">
        <v>15</v>
      </c>
      <c r="J93" s="1" t="s">
        <v>16</v>
      </c>
      <c r="K93" s="2"/>
      <c r="L93" s="5">
        <f>K93*754.00</f>
        <v>0</v>
      </c>
    </row>
    <row r="94" spans="1:12">
      <c r="A94" s="1"/>
      <c r="B94" s="1">
        <v>818855</v>
      </c>
      <c r="C94" s="1" t="s">
        <v>377</v>
      </c>
      <c r="D94" s="1" t="s">
        <v>378</v>
      </c>
      <c r="E94" s="3" t="s">
        <v>379</v>
      </c>
      <c r="F94" s="1" t="s">
        <v>380</v>
      </c>
      <c r="G94" s="1" t="s">
        <v>15</v>
      </c>
      <c r="H94" s="1" t="s">
        <v>15</v>
      </c>
      <c r="I94" s="1" t="s">
        <v>15</v>
      </c>
      <c r="J94" s="1" t="s">
        <v>16</v>
      </c>
      <c r="K94" s="2"/>
      <c r="L94" s="5">
        <f>K94*720.00</f>
        <v>0</v>
      </c>
    </row>
    <row r="95" spans="1:12">
      <c r="A95" s="1"/>
      <c r="B95" s="1">
        <v>818856</v>
      </c>
      <c r="C95" s="1" t="s">
        <v>381</v>
      </c>
      <c r="D95" s="1" t="s">
        <v>382</v>
      </c>
      <c r="E95" s="3" t="s">
        <v>383</v>
      </c>
      <c r="F95" s="1" t="s">
        <v>384</v>
      </c>
      <c r="G95" s="1" t="s">
        <v>15</v>
      </c>
      <c r="H95" s="1" t="s">
        <v>15</v>
      </c>
      <c r="I95" s="1" t="s">
        <v>15</v>
      </c>
      <c r="J95" s="1" t="s">
        <v>16</v>
      </c>
      <c r="K95" s="2"/>
      <c r="L95" s="5">
        <f>K95*1009.00</f>
        <v>0</v>
      </c>
    </row>
    <row r="96" spans="1:12">
      <c r="A96" s="1"/>
      <c r="B96" s="1">
        <v>818857</v>
      </c>
      <c r="C96" s="1" t="s">
        <v>385</v>
      </c>
      <c r="D96" s="1" t="s">
        <v>386</v>
      </c>
      <c r="E96" s="3" t="s">
        <v>387</v>
      </c>
      <c r="F96" s="1" t="s">
        <v>388</v>
      </c>
      <c r="G96" s="1" t="s">
        <v>15</v>
      </c>
      <c r="H96" s="1" t="s">
        <v>15</v>
      </c>
      <c r="I96" s="1" t="s">
        <v>15</v>
      </c>
      <c r="J96" s="1" t="s">
        <v>16</v>
      </c>
      <c r="K96" s="2"/>
      <c r="L96" s="5">
        <f>K96*2635.00</f>
        <v>0</v>
      </c>
    </row>
    <row r="97" spans="1:12">
      <c r="A97" s="1"/>
      <c r="B97" s="1">
        <v>818858</v>
      </c>
      <c r="C97" s="1" t="s">
        <v>389</v>
      </c>
      <c r="D97" s="1" t="s">
        <v>390</v>
      </c>
      <c r="E97" s="3" t="s">
        <v>391</v>
      </c>
      <c r="F97" s="1" t="s">
        <v>392</v>
      </c>
      <c r="G97" s="1" t="s">
        <v>15</v>
      </c>
      <c r="H97" s="1" t="s">
        <v>15</v>
      </c>
      <c r="I97" s="1" t="s">
        <v>15</v>
      </c>
      <c r="J97" s="1" t="s">
        <v>16</v>
      </c>
      <c r="K97" s="2"/>
      <c r="L97" s="5">
        <f>K97*751.00</f>
        <v>0</v>
      </c>
    </row>
    <row r="98" spans="1:12">
      <c r="A98" s="1"/>
      <c r="B98" s="1">
        <v>818859</v>
      </c>
      <c r="C98" s="1" t="s">
        <v>393</v>
      </c>
      <c r="D98" s="1" t="s">
        <v>394</v>
      </c>
      <c r="E98" s="3" t="s">
        <v>395</v>
      </c>
      <c r="F98" s="1" t="s">
        <v>396</v>
      </c>
      <c r="G98" s="1" t="s">
        <v>15</v>
      </c>
      <c r="H98" s="1" t="s">
        <v>15</v>
      </c>
      <c r="I98" s="1" t="s">
        <v>15</v>
      </c>
      <c r="J98" s="1" t="s">
        <v>16</v>
      </c>
      <c r="K98" s="2"/>
      <c r="L98" s="5">
        <f>K98*1134.00</f>
        <v>0</v>
      </c>
    </row>
    <row r="99" spans="1:12">
      <c r="A99" s="1"/>
      <c r="B99" s="1">
        <v>818860</v>
      </c>
      <c r="C99" s="1" t="s">
        <v>397</v>
      </c>
      <c r="D99" s="1" t="s">
        <v>398</v>
      </c>
      <c r="E99" s="3" t="s">
        <v>399</v>
      </c>
      <c r="F99" s="1" t="s">
        <v>400</v>
      </c>
      <c r="G99" s="1" t="s">
        <v>15</v>
      </c>
      <c r="H99" s="1" t="s">
        <v>15</v>
      </c>
      <c r="I99" s="1" t="s">
        <v>15</v>
      </c>
      <c r="J99" s="1" t="s">
        <v>16</v>
      </c>
      <c r="K99" s="2"/>
      <c r="L99" s="5">
        <f>K99*730.00</f>
        <v>0</v>
      </c>
    </row>
    <row r="100" spans="1:12">
      <c r="A100" s="1"/>
      <c r="B100" s="1">
        <v>818861</v>
      </c>
      <c r="C100" s="1" t="s">
        <v>401</v>
      </c>
      <c r="D100" s="1" t="s">
        <v>402</v>
      </c>
      <c r="E100" s="3" t="s">
        <v>403</v>
      </c>
      <c r="F100" s="1" t="s">
        <v>404</v>
      </c>
      <c r="G100" s="1" t="s">
        <v>15</v>
      </c>
      <c r="H100" s="1" t="s">
        <v>15</v>
      </c>
      <c r="I100" s="1" t="s">
        <v>15</v>
      </c>
      <c r="J100" s="1" t="s">
        <v>16</v>
      </c>
      <c r="K100" s="2"/>
      <c r="L100" s="5">
        <f>K100*1067.00</f>
        <v>0</v>
      </c>
    </row>
    <row r="101" spans="1:12">
      <c r="A101" s="1"/>
      <c r="B101" s="1">
        <v>818862</v>
      </c>
      <c r="C101" s="1" t="s">
        <v>405</v>
      </c>
      <c r="D101" s="1" t="s">
        <v>406</v>
      </c>
      <c r="E101" s="3" t="s">
        <v>407</v>
      </c>
      <c r="F101" s="1" t="s">
        <v>408</v>
      </c>
      <c r="G101" s="1" t="s">
        <v>15</v>
      </c>
      <c r="H101" s="1" t="s">
        <v>15</v>
      </c>
      <c r="I101" s="1" t="s">
        <v>15</v>
      </c>
      <c r="J101" s="1" t="s">
        <v>16</v>
      </c>
      <c r="K101" s="2"/>
      <c r="L101" s="5">
        <f>K101*1381.00</f>
        <v>0</v>
      </c>
    </row>
    <row r="102" spans="1:12">
      <c r="A102" s="1"/>
      <c r="B102" s="1">
        <v>818863</v>
      </c>
      <c r="C102" s="1" t="s">
        <v>409</v>
      </c>
      <c r="D102" s="1" t="s">
        <v>410</v>
      </c>
      <c r="E102" s="3" t="s">
        <v>411</v>
      </c>
      <c r="F102" s="1" t="s">
        <v>412</v>
      </c>
      <c r="G102" s="1" t="s">
        <v>15</v>
      </c>
      <c r="H102" s="1" t="s">
        <v>15</v>
      </c>
      <c r="I102" s="1" t="s">
        <v>15</v>
      </c>
      <c r="J102" s="1" t="s">
        <v>16</v>
      </c>
      <c r="K102" s="2"/>
      <c r="L102" s="5">
        <f>K102*2177.00</f>
        <v>0</v>
      </c>
    </row>
    <row r="103" spans="1:12">
      <c r="A103" s="1"/>
      <c r="B103" s="1">
        <v>818864</v>
      </c>
      <c r="C103" s="1" t="s">
        <v>413</v>
      </c>
      <c r="D103" s="1" t="s">
        <v>414</v>
      </c>
      <c r="E103" s="3" t="s">
        <v>415</v>
      </c>
      <c r="F103" s="1" t="s">
        <v>416</v>
      </c>
      <c r="G103" s="1" t="s">
        <v>15</v>
      </c>
      <c r="H103" s="1" t="s">
        <v>15</v>
      </c>
      <c r="I103" s="1" t="s">
        <v>15</v>
      </c>
      <c r="J103" s="1" t="s">
        <v>16</v>
      </c>
      <c r="K103" s="2"/>
      <c r="L103" s="5">
        <f>K103*3756.00</f>
        <v>0</v>
      </c>
    </row>
    <row r="104" spans="1:12">
      <c r="A104" s="1"/>
      <c r="B104" s="1">
        <v>818865</v>
      </c>
      <c r="C104" s="1" t="s">
        <v>417</v>
      </c>
      <c r="D104" s="1" t="s">
        <v>418</v>
      </c>
      <c r="E104" s="3" t="s">
        <v>419</v>
      </c>
      <c r="F104" s="1" t="s">
        <v>420</v>
      </c>
      <c r="G104" s="1" t="s">
        <v>15</v>
      </c>
      <c r="H104" s="1" t="s">
        <v>15</v>
      </c>
      <c r="I104" s="1" t="s">
        <v>15</v>
      </c>
      <c r="J104" s="1" t="s">
        <v>16</v>
      </c>
      <c r="K104" s="2"/>
      <c r="L104" s="5">
        <f>K104*173.00</f>
        <v>0</v>
      </c>
    </row>
    <row r="105" spans="1:12">
      <c r="A105" s="1"/>
      <c r="B105" s="1">
        <v>818866</v>
      </c>
      <c r="C105" s="1" t="s">
        <v>421</v>
      </c>
      <c r="D105" s="1" t="s">
        <v>422</v>
      </c>
      <c r="E105" s="3" t="s">
        <v>423</v>
      </c>
      <c r="F105" s="1" t="s">
        <v>424</v>
      </c>
      <c r="G105" s="1" t="s">
        <v>15</v>
      </c>
      <c r="H105" s="1" t="s">
        <v>15</v>
      </c>
      <c r="I105" s="1" t="s">
        <v>15</v>
      </c>
      <c r="J105" s="1" t="s">
        <v>16</v>
      </c>
      <c r="K105" s="2"/>
      <c r="L105" s="5">
        <f>K105*103.00</f>
        <v>0</v>
      </c>
    </row>
    <row r="106" spans="1:12">
      <c r="A106" s="1"/>
      <c r="B106" s="1">
        <v>818867</v>
      </c>
      <c r="C106" s="1" t="s">
        <v>425</v>
      </c>
      <c r="D106" s="1" t="s">
        <v>426</v>
      </c>
      <c r="E106" s="3" t="s">
        <v>427</v>
      </c>
      <c r="F106" s="1" t="s">
        <v>428</v>
      </c>
      <c r="G106" s="1" t="s">
        <v>15</v>
      </c>
      <c r="H106" s="1" t="s">
        <v>15</v>
      </c>
      <c r="I106" s="1" t="s">
        <v>15</v>
      </c>
      <c r="J106" s="1" t="s">
        <v>16</v>
      </c>
      <c r="K106" s="2"/>
      <c r="L106" s="5">
        <f>K106*121.00</f>
        <v>0</v>
      </c>
    </row>
    <row r="107" spans="1:12">
      <c r="A107" s="1"/>
      <c r="B107" s="1">
        <v>825085</v>
      </c>
      <c r="C107" s="1" t="s">
        <v>429</v>
      </c>
      <c r="D107" s="1" t="s">
        <v>430</v>
      </c>
      <c r="E107" s="3" t="s">
        <v>431</v>
      </c>
      <c r="F107" s="1" t="s">
        <v>432</v>
      </c>
      <c r="G107" s="1" t="s">
        <v>15</v>
      </c>
      <c r="H107" s="1" t="s">
        <v>15</v>
      </c>
      <c r="I107" s="1" t="s">
        <v>15</v>
      </c>
      <c r="J107" s="1" t="s">
        <v>16</v>
      </c>
      <c r="K107" s="2"/>
      <c r="L107" s="5">
        <f>K107*7131.00</f>
        <v>0</v>
      </c>
    </row>
    <row r="108" spans="1:12">
      <c r="A108" s="1"/>
      <c r="B108" s="1">
        <v>825084</v>
      </c>
      <c r="C108" s="1" t="s">
        <v>433</v>
      </c>
      <c r="D108" s="1" t="s">
        <v>434</v>
      </c>
      <c r="E108" s="3" t="s">
        <v>435</v>
      </c>
      <c r="F108" s="1" t="s">
        <v>436</v>
      </c>
      <c r="G108" s="1" t="s">
        <v>15</v>
      </c>
      <c r="H108" s="1" t="s">
        <v>15</v>
      </c>
      <c r="I108" s="1" t="s">
        <v>15</v>
      </c>
      <c r="J108" s="1" t="s">
        <v>16</v>
      </c>
      <c r="K108" s="2"/>
      <c r="L108" s="5">
        <f>K108*20162.00</f>
        <v>0</v>
      </c>
    </row>
    <row r="109" spans="1:12">
      <c r="A109" s="1"/>
      <c r="B109" s="1">
        <v>825086</v>
      </c>
      <c r="C109" s="1" t="s">
        <v>437</v>
      </c>
      <c r="D109" s="1" t="s">
        <v>438</v>
      </c>
      <c r="E109" s="3" t="s">
        <v>439</v>
      </c>
      <c r="F109" s="1" t="s">
        <v>440</v>
      </c>
      <c r="G109" s="1" t="s">
        <v>15</v>
      </c>
      <c r="H109" s="1" t="s">
        <v>15</v>
      </c>
      <c r="I109" s="1" t="s">
        <v>15</v>
      </c>
      <c r="J109" s="1" t="s">
        <v>16</v>
      </c>
      <c r="K109" s="2"/>
      <c r="L109" s="5">
        <f>K109*21959.00</f>
        <v>0</v>
      </c>
    </row>
    <row r="110" spans="1:12">
      <c r="A110" s="1"/>
      <c r="B110" s="1">
        <v>873884</v>
      </c>
      <c r="C110" s="1" t="s">
        <v>441</v>
      </c>
      <c r="D110" s="1" t="s">
        <v>442</v>
      </c>
      <c r="E110" s="3" t="s">
        <v>443</v>
      </c>
      <c r="F110" s="1" t="s">
        <v>436</v>
      </c>
      <c r="G110" s="1" t="s">
        <v>15</v>
      </c>
      <c r="H110" s="1" t="s">
        <v>15</v>
      </c>
      <c r="I110" s="1" t="s">
        <v>15</v>
      </c>
      <c r="J110" s="1" t="s">
        <v>16</v>
      </c>
      <c r="K110" s="2"/>
      <c r="L110" s="5">
        <f>K110*20162.00</f>
        <v>0</v>
      </c>
    </row>
    <row r="111" spans="1:12">
      <c r="A111" s="1"/>
      <c r="B111" s="1">
        <v>873885</v>
      </c>
      <c r="C111" s="1" t="s">
        <v>444</v>
      </c>
      <c r="D111" s="1" t="s">
        <v>445</v>
      </c>
      <c r="E111" s="3" t="s">
        <v>446</v>
      </c>
      <c r="F111" s="1" t="s">
        <v>447</v>
      </c>
      <c r="G111" s="1" t="s">
        <v>15</v>
      </c>
      <c r="H111" s="1" t="s">
        <v>15</v>
      </c>
      <c r="I111" s="1" t="s">
        <v>15</v>
      </c>
      <c r="J111" s="1" t="s">
        <v>16</v>
      </c>
      <c r="K111" s="2"/>
      <c r="L111" s="5">
        <f>K111*22036.00</f>
        <v>0</v>
      </c>
    </row>
    <row r="112" spans="1:12">
      <c r="A112" s="1"/>
      <c r="B112" s="1">
        <v>823126</v>
      </c>
      <c r="C112" s="1" t="s">
        <v>448</v>
      </c>
      <c r="D112" s="1" t="s">
        <v>449</v>
      </c>
      <c r="E112" s="3" t="s">
        <v>450</v>
      </c>
      <c r="F112" s="1" t="s">
        <v>451</v>
      </c>
      <c r="G112" s="1" t="s">
        <v>15</v>
      </c>
      <c r="H112" s="1" t="s">
        <v>15</v>
      </c>
      <c r="I112" s="1" t="s">
        <v>15</v>
      </c>
      <c r="J112" s="1" t="s">
        <v>16</v>
      </c>
      <c r="K112" s="2"/>
      <c r="L112" s="5">
        <f>K112*522.11</f>
        <v>0</v>
      </c>
    </row>
    <row r="113" spans="1:12">
      <c r="A113" s="1"/>
      <c r="B113" s="1">
        <v>823127</v>
      </c>
      <c r="C113" s="1" t="s">
        <v>452</v>
      </c>
      <c r="D113" s="1" t="s">
        <v>453</v>
      </c>
      <c r="E113" s="3" t="s">
        <v>454</v>
      </c>
      <c r="F113" s="1" t="s">
        <v>455</v>
      </c>
      <c r="G113" s="1" t="s">
        <v>15</v>
      </c>
      <c r="H113" s="1" t="s">
        <v>15</v>
      </c>
      <c r="I113" s="1" t="s">
        <v>15</v>
      </c>
      <c r="J113" s="1" t="s">
        <v>16</v>
      </c>
      <c r="K113" s="2"/>
      <c r="L113" s="5">
        <f>K113*929.69</f>
        <v>0</v>
      </c>
    </row>
    <row r="114" spans="1:12">
      <c r="A114" s="1"/>
      <c r="B114" s="1">
        <v>823128</v>
      </c>
      <c r="C114" s="1" t="s">
        <v>456</v>
      </c>
      <c r="D114" s="1" t="s">
        <v>457</v>
      </c>
      <c r="E114" s="3" t="s">
        <v>458</v>
      </c>
      <c r="F114" s="1" t="s">
        <v>459</v>
      </c>
      <c r="G114" s="1" t="s">
        <v>15</v>
      </c>
      <c r="H114" s="1" t="s">
        <v>15</v>
      </c>
      <c r="I114" s="1" t="s">
        <v>15</v>
      </c>
      <c r="J114" s="1" t="s">
        <v>16</v>
      </c>
      <c r="K114" s="2"/>
      <c r="L114" s="5">
        <f>K114*1448.83</f>
        <v>0</v>
      </c>
    </row>
    <row r="115" spans="1:12">
      <c r="A115" s="1"/>
      <c r="B115" s="1">
        <v>823129</v>
      </c>
      <c r="C115" s="1" t="s">
        <v>460</v>
      </c>
      <c r="D115" s="1" t="s">
        <v>461</v>
      </c>
      <c r="E115" s="3" t="s">
        <v>462</v>
      </c>
      <c r="F115" s="1" t="s">
        <v>463</v>
      </c>
      <c r="G115" s="1" t="s">
        <v>15</v>
      </c>
      <c r="H115" s="1" t="s">
        <v>15</v>
      </c>
      <c r="I115" s="1" t="s">
        <v>15</v>
      </c>
      <c r="J115" s="1" t="s">
        <v>16</v>
      </c>
      <c r="K115" s="2"/>
      <c r="L115" s="5">
        <f>K115*536.99</f>
        <v>0</v>
      </c>
    </row>
    <row r="116" spans="1:12">
      <c r="A116" s="1"/>
      <c r="B116" s="1">
        <v>823130</v>
      </c>
      <c r="C116" s="1" t="s">
        <v>464</v>
      </c>
      <c r="D116" s="1" t="s">
        <v>465</v>
      </c>
      <c r="E116" s="3" t="s">
        <v>466</v>
      </c>
      <c r="F116" s="1" t="s">
        <v>467</v>
      </c>
      <c r="G116" s="1" t="s">
        <v>15</v>
      </c>
      <c r="H116" s="1" t="s">
        <v>15</v>
      </c>
      <c r="I116" s="1" t="s">
        <v>15</v>
      </c>
      <c r="J116" s="1" t="s">
        <v>16</v>
      </c>
      <c r="K116" s="2"/>
      <c r="L116" s="5">
        <f>K116*901.43</f>
        <v>0</v>
      </c>
    </row>
    <row r="117" spans="1:12">
      <c r="A117" s="1"/>
      <c r="B117" s="1">
        <v>823131</v>
      </c>
      <c r="C117" s="1" t="s">
        <v>468</v>
      </c>
      <c r="D117" s="1" t="s">
        <v>469</v>
      </c>
      <c r="E117" s="3" t="s">
        <v>470</v>
      </c>
      <c r="F117" s="1" t="s">
        <v>471</v>
      </c>
      <c r="G117" s="1" t="s">
        <v>15</v>
      </c>
      <c r="H117" s="1" t="s">
        <v>15</v>
      </c>
      <c r="I117" s="1" t="s">
        <v>15</v>
      </c>
      <c r="J117" s="1" t="s">
        <v>16</v>
      </c>
      <c r="K117" s="2"/>
      <c r="L117" s="5">
        <f>K117*1425.03</f>
        <v>0</v>
      </c>
    </row>
    <row r="118" spans="1:12">
      <c r="A118" s="1"/>
      <c r="B118" s="1">
        <v>833196</v>
      </c>
      <c r="C118" s="1" t="s">
        <v>472</v>
      </c>
      <c r="D118" s="1" t="s">
        <v>473</v>
      </c>
      <c r="E118" s="3" t="s">
        <v>474</v>
      </c>
      <c r="F118" s="1" t="s">
        <v>475</v>
      </c>
      <c r="G118" s="1" t="s">
        <v>15</v>
      </c>
      <c r="H118" s="1" t="s">
        <v>15</v>
      </c>
      <c r="I118" s="1" t="s">
        <v>15</v>
      </c>
      <c r="J118" s="1" t="s">
        <v>16</v>
      </c>
      <c r="K118" s="2"/>
      <c r="L118" s="5">
        <f>K118*322.55</f>
        <v>0</v>
      </c>
    </row>
    <row r="119" spans="1:12">
      <c r="A119" s="1"/>
      <c r="B119" s="1">
        <v>833197</v>
      </c>
      <c r="C119" s="1" t="s">
        <v>476</v>
      </c>
      <c r="D119" s="1" t="s">
        <v>477</v>
      </c>
      <c r="E119" s="3" t="s">
        <v>478</v>
      </c>
      <c r="F119" s="1" t="s">
        <v>479</v>
      </c>
      <c r="G119" s="1" t="s">
        <v>15</v>
      </c>
      <c r="H119" s="1" t="s">
        <v>15</v>
      </c>
      <c r="I119" s="1" t="s">
        <v>15</v>
      </c>
      <c r="J119" s="1" t="s">
        <v>16</v>
      </c>
      <c r="K119" s="2"/>
      <c r="L119" s="5">
        <f>K119*513.97</f>
        <v>0</v>
      </c>
    </row>
    <row r="120" spans="1:12">
      <c r="A120" s="1"/>
      <c r="B120" s="1">
        <v>833198</v>
      </c>
      <c r="C120" s="1" t="s">
        <v>480</v>
      </c>
      <c r="D120" s="1" t="s">
        <v>481</v>
      </c>
      <c r="E120" s="3" t="s">
        <v>482</v>
      </c>
      <c r="F120" s="1" t="s">
        <v>483</v>
      </c>
      <c r="G120" s="1" t="s">
        <v>15</v>
      </c>
      <c r="H120" s="1" t="s">
        <v>15</v>
      </c>
      <c r="I120" s="1" t="s">
        <v>15</v>
      </c>
      <c r="J120" s="1" t="s">
        <v>16</v>
      </c>
      <c r="K120" s="2"/>
      <c r="L120" s="5">
        <f>K120*598.94</f>
        <v>0</v>
      </c>
    </row>
    <row r="121" spans="1:12">
      <c r="A121" s="1"/>
      <c r="B121" s="1">
        <v>837284</v>
      </c>
      <c r="C121" s="1" t="s">
        <v>484</v>
      </c>
      <c r="D121" s="1" t="s">
        <v>485</v>
      </c>
      <c r="E121" s="3" t="s">
        <v>486</v>
      </c>
      <c r="F121" s="1" t="s">
        <v>487</v>
      </c>
      <c r="G121" s="1" t="s">
        <v>15</v>
      </c>
      <c r="H121" s="1" t="s">
        <v>15</v>
      </c>
      <c r="I121" s="1" t="s">
        <v>15</v>
      </c>
      <c r="J121" s="1" t="s">
        <v>16</v>
      </c>
      <c r="K121" s="2"/>
      <c r="L121" s="5">
        <f>K121*1149.99</f>
        <v>0</v>
      </c>
    </row>
    <row r="122" spans="1:12">
      <c r="A122" s="1"/>
      <c r="B122" s="1">
        <v>837285</v>
      </c>
      <c r="C122" s="1" t="s">
        <v>488</v>
      </c>
      <c r="D122" s="1" t="s">
        <v>489</v>
      </c>
      <c r="E122" s="3" t="s">
        <v>490</v>
      </c>
      <c r="F122" s="1" t="s">
        <v>491</v>
      </c>
      <c r="G122" s="1" t="s">
        <v>15</v>
      </c>
      <c r="H122" s="1" t="s">
        <v>15</v>
      </c>
      <c r="I122" s="1" t="s">
        <v>15</v>
      </c>
      <c r="J122" s="1" t="s">
        <v>16</v>
      </c>
      <c r="K122" s="2"/>
      <c r="L122" s="5">
        <f>K122*1527.19</f>
        <v>0</v>
      </c>
    </row>
    <row r="123" spans="1:12">
      <c r="A123" s="1"/>
      <c r="B123" s="1">
        <v>837286</v>
      </c>
      <c r="C123" s="1" t="s">
        <v>492</v>
      </c>
      <c r="D123" s="1" t="s">
        <v>493</v>
      </c>
      <c r="E123" s="3" t="s">
        <v>494</v>
      </c>
      <c r="F123" s="1" t="s">
        <v>495</v>
      </c>
      <c r="G123" s="1" t="s">
        <v>15</v>
      </c>
      <c r="H123" s="1" t="s">
        <v>15</v>
      </c>
      <c r="I123" s="1" t="s">
        <v>15</v>
      </c>
      <c r="J123" s="1" t="s">
        <v>16</v>
      </c>
      <c r="K123" s="2"/>
      <c r="L123" s="5">
        <f>K123*2326.77</f>
        <v>0</v>
      </c>
    </row>
    <row r="124" spans="1:12">
      <c r="A124" s="1"/>
      <c r="B124" s="1">
        <v>885128</v>
      </c>
      <c r="C124" s="1" t="s">
        <v>496</v>
      </c>
      <c r="D124" s="1" t="s">
        <v>497</v>
      </c>
      <c r="E124" s="3" t="s">
        <v>498</v>
      </c>
      <c r="F124" s="1" t="s">
        <v>499</v>
      </c>
      <c r="G124" s="1" t="s">
        <v>15</v>
      </c>
      <c r="H124" s="1" t="s">
        <v>15</v>
      </c>
      <c r="I124" s="1" t="s">
        <v>15</v>
      </c>
      <c r="J124" s="1" t="s">
        <v>16</v>
      </c>
      <c r="K124" s="2"/>
      <c r="L124" s="5">
        <f>K124*2109.67</f>
        <v>0</v>
      </c>
    </row>
    <row r="125" spans="1:12">
      <c r="A125" s="1"/>
      <c r="B125" s="1">
        <v>885129</v>
      </c>
      <c r="C125" s="1" t="s">
        <v>500</v>
      </c>
      <c r="D125" s="1" t="s">
        <v>501</v>
      </c>
      <c r="E125" s="3" t="s">
        <v>502</v>
      </c>
      <c r="F125" s="1" t="s">
        <v>503</v>
      </c>
      <c r="G125" s="1" t="s">
        <v>15</v>
      </c>
      <c r="H125" s="1" t="s">
        <v>15</v>
      </c>
      <c r="I125" s="1" t="s">
        <v>15</v>
      </c>
      <c r="J125" s="1" t="s">
        <v>16</v>
      </c>
      <c r="K125" s="2"/>
      <c r="L125" s="5">
        <f>K125*2313.37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2025-12-18T22:56:48+03:00</dcterms:created>
  <dcterms:modified xsi:type="dcterms:W3CDTF">2025-12-18T22:56:48+03:00</dcterms:modified>
  <dc:title>Untitled Spreadsheet</dc:title>
  <dc:description/>
  <dc:subject/>
  <cp:keywords/>
  <cp:category/>
</cp:coreProperties>
</file>