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<sst xmlns="http://schemas.openxmlformats.org/spreadsheetml/2006/main" uniqueCount="254">
  <si>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</si>
  <si>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</si>
  <si>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</si>
  <si>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</si>
  <si>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</si>
  <si>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</si>
  <si>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</si>
  <si>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</si>
  <si>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</si>
  <si>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</si>
  <si>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AKB-100001</t>
  </si>
  <si>
    <t>АБФ-10-12</t>
  </si>
  <si>
    <t>Магистральный фильтр для  ХВС SL10 дюймов 1/2" прозрач корпус с резьбой (12шт)</t>
  </si>
  <si>
    <t>508.40 руб.</t>
  </si>
  <si>
    <t>&gt;50</t>
  </si>
  <si>
    <t>шт</t>
  </si>
  <si>
    <t>AKB-100002</t>
  </si>
  <si>
    <t>АБФ-10-34</t>
  </si>
  <si>
    <t>Магистральный фильтр для  ХВС SL10 дюймов 3/4" прозрач корпус с резьбой (12шт)</t>
  </si>
  <si>
    <t>524.48 руб.</t>
  </si>
  <si>
    <t>AKB-100003</t>
  </si>
  <si>
    <t>АБФ-10-1</t>
  </si>
  <si>
    <t>Магистральный фильтр для  ХВС SL10 дюймов 1" прозрач корпус с резьбой (12шт)</t>
  </si>
  <si>
    <t>554.03 руб.</t>
  </si>
  <si>
    <t>AKB-100020</t>
  </si>
  <si>
    <t>АБФ-СТИРАЛ</t>
  </si>
  <si>
    <t>Фильтр дозатор ПОЛИФОСФАТА (115гр)  для стиральных и посудомоечных машин АКВАБРАЙТ (15шт)</t>
  </si>
  <si>
    <t>323.94 руб.</t>
  </si>
  <si>
    <t>&gt;25</t>
  </si>
  <si>
    <t>AKB-100027</t>
  </si>
  <si>
    <t>АБФ-ГОР-12</t>
  </si>
  <si>
    <t>Магистральный фильтр для ГВС SL10 дюймов 1/2" УСИЛ ПЛАСТИК корпус с резьбой (12шт)</t>
  </si>
  <si>
    <t>1 765.01 руб.</t>
  </si>
  <si>
    <t>AKB-100028</t>
  </si>
  <si>
    <t>АБФ-ГОР-34</t>
  </si>
  <si>
    <t>Магистральный фильтр для ГВС SL10 дюймов 3/4" УСИЛ ПЛАСТИК корпус с резьбой (12шт)</t>
  </si>
  <si>
    <t>AKB-100029</t>
  </si>
  <si>
    <t>АБФ-НЕРЖ-12</t>
  </si>
  <si>
    <t>Магистральный фильтр для ГВС SL10 дюймов 1/2" НЕРЖ СТАЛЬ корпус с резьбой (12шт)</t>
  </si>
  <si>
    <t>5 422.85 руб.</t>
  </si>
  <si>
    <t>AKB-100031</t>
  </si>
  <si>
    <t>АБФ-НЕРЖ-34</t>
  </si>
  <si>
    <t>Магистральный фильтр для ГВС SL10 дюймов 3/4" НЕРЖ СТАЛЬ корпус с резьбой (12шт)</t>
  </si>
  <si>
    <t>AKB-100032</t>
  </si>
  <si>
    <t>АБФ-НЕРЖ-12-ПЛ</t>
  </si>
  <si>
    <t>Магистральный фильтр для ГВС SL10 дюймов 1/2" НЕРЖ СТАЛЬ корпус с ПЛАСТИК КРЫШКОЙ (12шт)</t>
  </si>
  <si>
    <t>2 840.12 руб.</t>
  </si>
  <si>
    <t>AKB-100033</t>
  </si>
  <si>
    <t>АБФ-НЕРЖ-34-ПЛ</t>
  </si>
  <si>
    <t>Магистральный фильтр для ГВС SL10 дюймов 3/4" НЕРЖ СТАЛЬ корпус с ПЛАСТИК КРЫШКОЙ (12шт)</t>
  </si>
  <si>
    <t>AKB-100034</t>
  </si>
  <si>
    <t>АБФ-20/34</t>
  </si>
  <si>
    <t>Магистральный фильтр для ГВС SL20 дюймов (6ШТ)</t>
  </si>
  <si>
    <t>1 752.75 руб.</t>
  </si>
  <si>
    <t>AKB-100035</t>
  </si>
  <si>
    <t>АБФ-10ББ-Л</t>
  </si>
  <si>
    <t>Магистральный фильтр для ХВС ВВ10 1" СИНИЙ без кронштейна и картриджа (4шт)</t>
  </si>
  <si>
    <t>1 954.12 руб.</t>
  </si>
  <si>
    <t>AKB-100036</t>
  </si>
  <si>
    <t>АБФ-20ББ-Л</t>
  </si>
  <si>
    <t>Магистральный фильтр для ХВС ВВ20 1"  СИНИЙ без кронштейна и картриджа (4шт)</t>
  </si>
  <si>
    <t>3 297.13 руб.</t>
  </si>
  <si>
    <t>AKB-100037</t>
  </si>
  <si>
    <t>АБФ-10ББ-ПР</t>
  </si>
  <si>
    <t>Магистральный фильтр для ХВС ВВ10 1" ПРОЗРАЧНЫЙ без кронштейна и картриджа (4шт)</t>
  </si>
  <si>
    <t>2 204.51 руб.</t>
  </si>
  <si>
    <t>AKB-100038</t>
  </si>
  <si>
    <t>АБФ-20ББ-ПР</t>
  </si>
  <si>
    <t>Магистральный фильтр для ХВС ВВ20 1" ПРОЗРАЧНЫЙ без кронштейна и картриджа (4шт)</t>
  </si>
  <si>
    <t>3 803.17 руб.</t>
  </si>
  <si>
    <t>AKB-100041</t>
  </si>
  <si>
    <t>КР-ББ</t>
  </si>
  <si>
    <t>Кронштейн крепления для магистральных фильтров серии ВВ (30шт)</t>
  </si>
  <si>
    <t>285.60 руб.</t>
  </si>
  <si>
    <t>AKB-100174</t>
  </si>
  <si>
    <t>АБФ-2 1/2</t>
  </si>
  <si>
    <t>Двойной магистральный фильтр для  ХВС SL10 дюймов 1/2" прозрач корпус с резьбой (3шт)</t>
  </si>
  <si>
    <t>1 260.74 руб.</t>
  </si>
  <si>
    <t>AKB-100175</t>
  </si>
  <si>
    <t>АБФ-2 3/4</t>
  </si>
  <si>
    <t>Двойной магистральный фильтр для  ХВС SL10 дюймов 3/4" прозрач корпус с резьбой (3шт)</t>
  </si>
  <si>
    <t>1 309.51 руб.</t>
  </si>
  <si>
    <t>AKB-100176</t>
  </si>
  <si>
    <t>АБФ-2 1</t>
  </si>
  <si>
    <t>Двойной магистральный фильтр для  ХВС SL10 дюймов 1" прозрач корпус с резьбой (3шт)</t>
  </si>
  <si>
    <t>1 556.10 руб.</t>
  </si>
  <si>
    <t>AKB-100177</t>
  </si>
  <si>
    <t>АБФ-3 1/2</t>
  </si>
  <si>
    <t>Тройной магистральный фильтр для  ХВС SL10 дюймов 1/2" прозрач корпус с резьбой (3шт)</t>
  </si>
  <si>
    <t>1 815.43 руб.</t>
  </si>
  <si>
    <t>AKB-100178</t>
  </si>
  <si>
    <t>АБФ-3 3/4</t>
  </si>
  <si>
    <t>Тройной магистральный фильтр для  ХВС SL10 дюймов 3/4" прозрач корпус с резьбой (3шт)</t>
  </si>
  <si>
    <t>1 866.53 руб.</t>
  </si>
  <si>
    <t>AKB-100179</t>
  </si>
  <si>
    <t>АБФ-3 1</t>
  </si>
  <si>
    <t>Тройной магистральный фильтр для  ХВС SL10 дюймов 1" прозрач корпус с резьбой (3шт)</t>
  </si>
  <si>
    <t>1 890.52 руб.</t>
  </si>
  <si>
    <t>FIO-130006</t>
  </si>
  <si>
    <t>F-01-1/2</t>
  </si>
  <si>
    <t>магистр. фильтр SL10 1/2" для ХВС с картриджем РР прозрач корпус накид гайка АКВАСТИЛЬ (1/8шт)</t>
  </si>
  <si>
    <t>1 179.58 руб.</t>
  </si>
  <si>
    <t>&gt;10</t>
  </si>
  <si>
    <t>FIO-130007</t>
  </si>
  <si>
    <t>F-01-3/4</t>
  </si>
  <si>
    <t>магистр. фильтр SL10 3/4" для ХВС с картриджем РР прозрач корпус накид гайка АКВАСТИЛЬ (1/8шт)</t>
  </si>
  <si>
    <t>1 175.86 руб.</t>
  </si>
  <si>
    <t>FIO-130008</t>
  </si>
  <si>
    <t>F-01-1</t>
  </si>
  <si>
    <t>магистр. фильтр SL10 1" для ХВС с картриджем РР прозрач корпус накид гайка АКВАСТИЛЬ (1/8шт)</t>
  </si>
  <si>
    <t>1 205.58 руб.</t>
  </si>
  <si>
    <t>FIO-130010</t>
  </si>
  <si>
    <t>MF-1/2</t>
  </si>
  <si>
    <t>магистр. фильтр SL10 1/2" для ГВС красный ПЛАСТИК корпус с нак гайкой АКВАСТИЛЬ усил (1/8шт)</t>
  </si>
  <si>
    <t>2 509.62 руб.</t>
  </si>
  <si>
    <t>FIO-130011</t>
  </si>
  <si>
    <t>MF-3/4</t>
  </si>
  <si>
    <t>магистр. фильтр SL10 3/4" для ГВС красный ПЛАСТИК корпус с нак гайкой АКВАСТИЛЬ усил (1/8шт)</t>
  </si>
  <si>
    <t>FIO-130012</t>
  </si>
  <si>
    <t>MF-1</t>
  </si>
  <si>
    <t>магистр. фильтр SL10 1" для ГВС красный ПЛАСТИК корпус с нак гайкой АКВАСТИЛЬ усил (1/8шт)</t>
  </si>
  <si>
    <t>2 559.77 руб.</t>
  </si>
  <si>
    <t>FIO-130014</t>
  </si>
  <si>
    <t>F-02-1/2</t>
  </si>
  <si>
    <t>двойной магистр. фильтр SL10 1/2" для ХВС с картридж ( РР+гран уголь) прозрач корпус (1/6шт)</t>
  </si>
  <si>
    <t>2 630.36 руб.</t>
  </si>
  <si>
    <t>FIO-130015</t>
  </si>
  <si>
    <t>F-02-3/4</t>
  </si>
  <si>
    <t>двойной магистр. фильтр SL10 3/4" для ХВС с картридж ( РР+гран уголь) прозрач корпус (1/6шт)</t>
  </si>
  <si>
    <t>FIO-130016</t>
  </si>
  <si>
    <t>F-02-1</t>
  </si>
  <si>
    <t>двойной магистр. фильтр SL10 1" для ХВС с картридж ( РР+гран уголь) прозрач корпус (1/6шт)</t>
  </si>
  <si>
    <t>FIO-130018</t>
  </si>
  <si>
    <t>F-03-1/2</t>
  </si>
  <si>
    <t>тройной магистр. фильтр SL10 1/2" для ХВС с картридж ( РР+гран уголь+прес уголь) прозрачный (1/6шт)</t>
  </si>
  <si>
    <t>4 057.00 руб.</t>
  </si>
  <si>
    <t>FIO-130019</t>
  </si>
  <si>
    <t>F-03-3/4</t>
  </si>
  <si>
    <t>тройной магистр. фильтр SL10 3/4" для ХВС с картридж ( РР+гран уголь+прес уголь) прозрачный (1/6шт)</t>
  </si>
  <si>
    <t>FIO-130020</t>
  </si>
  <si>
    <t>F-03-1</t>
  </si>
  <si>
    <t>тройной магистр. фильтр SL10 1" для ХВС с картридж ( РР+гран уголь+прес уголь) прозрачный (1/6шт)</t>
  </si>
  <si>
    <t>FIO-130022</t>
  </si>
  <si>
    <t>FK-1/2A</t>
  </si>
  <si>
    <t xml:space="preserve">магистральный фильтр SL5 1/2  с многоразовым картриджем PPW АКВАСТИЛЬ </t>
  </si>
  <si>
    <t>574.00 руб.</t>
  </si>
  <si>
    <t>FIO-130023</t>
  </si>
  <si>
    <t>FK-1/2B</t>
  </si>
  <si>
    <t>магистральный фильтр SL5 1/2 с полифосфатом (умягчение) АКВАСТИЛЬ</t>
  </si>
  <si>
    <t>1 192.58 руб.</t>
  </si>
  <si>
    <t>FIO-130024</t>
  </si>
  <si>
    <t>FK-1/2C</t>
  </si>
  <si>
    <t>Фильтр колбовый МИНИ 1/2  УГЛОВОЙ с полифосфатом (умягчение) АКВАСТИЛЬ (24шт)</t>
  </si>
  <si>
    <t>1 086.70 руб.</t>
  </si>
  <si>
    <t>FIO-130200</t>
  </si>
  <si>
    <t>F-06-10</t>
  </si>
  <si>
    <t>Фильтр колбовый магистральный ВВ10 с картриджем РР и креплением СИНИЙ (4шт)</t>
  </si>
  <si>
    <t>3 449.56 руб.</t>
  </si>
  <si>
    <t>FIO-130201</t>
  </si>
  <si>
    <t>F-06-20</t>
  </si>
  <si>
    <t>Фильтр колбовый магистральный ВВ20 с картриджем РР и креплением СИНИЙ (4шт)</t>
  </si>
  <si>
    <t>5 535.65 руб.</t>
  </si>
  <si>
    <t>FIO-130202</t>
  </si>
  <si>
    <t>F-06-10Р</t>
  </si>
  <si>
    <t>Фильтр колбовый магистральный ВВ10 с картриджем РР и креплением ПРОЗРАЧНЫЙ (4шт)</t>
  </si>
  <si>
    <t>2 767.82 руб.</t>
  </si>
  <si>
    <t>FIO-130203</t>
  </si>
  <si>
    <t>F-06-20Р</t>
  </si>
  <si>
    <t>Фильтр колбовый магистральный ВВ20 с картриджем РР и креплением ПРОЗРАЧНЫЙ (4шт)</t>
  </si>
  <si>
    <t>5 420.48 руб.</t>
  </si>
  <si>
    <t>FIO-130204</t>
  </si>
  <si>
    <t>F-06-2-10</t>
  </si>
  <si>
    <t>двойной магистр. фильтр ВВ10 1" для ХВС с картридж и креплением СИНИЙ корпус (1/6шт)</t>
  </si>
  <si>
    <t>7 450.83 руб.</t>
  </si>
  <si>
    <t>FIO-130205</t>
  </si>
  <si>
    <t>F-06-3-10</t>
  </si>
  <si>
    <t>тройной магистр. фильтр ВВ10 1" для ХВС с картридж и креплением СИНИЙ корпус (1/6шт)</t>
  </si>
  <si>
    <t>10 430.42 руб.</t>
  </si>
  <si>
    <t>FIO-130206</t>
  </si>
  <si>
    <t>F-06-2-20</t>
  </si>
  <si>
    <t>двойной магистр. фильтр ВВ20 1" для ХВС с картридж и креплением СИНИЙ корпус (1/6шт)</t>
  </si>
  <si>
    <t>10 839.10 руб.</t>
  </si>
  <si>
    <t>FIO-130207</t>
  </si>
  <si>
    <t>F-06-3-20</t>
  </si>
  <si>
    <t>тройной магистр. фильтр ВВ20 1" для ХВС с картридж и креплением СИНИЙ корпус (1/6шт)</t>
  </si>
  <si>
    <t>16 463.91 руб.</t>
  </si>
  <si>
    <t>FIO-130208</t>
  </si>
  <si>
    <t>F-06-2-10A</t>
  </si>
  <si>
    <t>двойной магистр. фильтр ВВ10 1" для ХВС с картридж и ПОДСТАВКОЙ СИНИЙ корпус (1/6шт)</t>
  </si>
  <si>
    <t>9 551.78 руб.</t>
  </si>
  <si>
    <t>FIO-130209</t>
  </si>
  <si>
    <t>F-06-3-10A</t>
  </si>
  <si>
    <t>тройной магистр. фильтр ВВ10 1" для ХВС с картридж и ПОДСТАВКОЙ СИНИЙ корпус (1/6шт)</t>
  </si>
  <si>
    <t>11 933.22 руб.</t>
  </si>
  <si>
    <t>FIO-130210</t>
  </si>
  <si>
    <t>F-06-2-20A</t>
  </si>
  <si>
    <t>двойной магистр. фильтр ВВ20 1" для ХВС с картридж и ПОДСТАВКОЙ СИНИЙ корпус (1/6шт)</t>
  </si>
  <si>
    <t>13 320.85 руб.</t>
  </si>
  <si>
    <t>FIO-130211</t>
  </si>
  <si>
    <t>F-06-3-20A</t>
  </si>
  <si>
    <t>тройной магистр. фильтр ВВ20 1" для ХВС с картридж и ПОДСТАВКОЙ СИНИЙ корпус (1/6шт)</t>
  </si>
  <si>
    <t>18 717.18 руб.</t>
  </si>
  <si>
    <t>FIO-130212</t>
  </si>
  <si>
    <t>HЛ-1/2</t>
  </si>
  <si>
    <t>Фильтр колбовый магистральный SL10 1/2" НЕРЖАВЕЙКА для ХВС и ГВС с картридж и креплением</t>
  </si>
  <si>
    <t>7 155.48 руб.</t>
  </si>
  <si>
    <t>FIO-130213</t>
  </si>
  <si>
    <t>HM-10</t>
  </si>
  <si>
    <t>Фильтр колбовый магистральный ВВ10 1" НЕРЖАВЕЙКА для ХВС и ГВС с картридж и креплением</t>
  </si>
  <si>
    <t>12 148.70 руб.</t>
  </si>
  <si>
    <t>FIO-130214</t>
  </si>
  <si>
    <t>HМ-20</t>
  </si>
  <si>
    <t>Фильтр колбовый магистральный ВВ20 1" НЕРЖАВЕЙКА для ХВС и ГВС с картридж и креплением</t>
  </si>
  <si>
    <t>14 987.12 руб.</t>
  </si>
  <si>
    <t>FIO-130215</t>
  </si>
  <si>
    <t>FK-3/4A</t>
  </si>
  <si>
    <t>Фильтр колбовый МИНИ 3/4 с многоразовым картриджем АКВАСТИЛЬ (40ш)</t>
  </si>
  <si>
    <t>847.07 руб.</t>
  </si>
  <si>
    <t>FIO-130216</t>
  </si>
  <si>
    <t>FK-3/4</t>
  </si>
  <si>
    <t>Фильтр колбовый МИНИ 3/4 с полифосфатом (умягчение) АКВАСТИЛЬ   (24шт)</t>
  </si>
  <si>
    <t>627.87 руб.</t>
  </si>
  <si>
    <t>FIO-190001</t>
  </si>
  <si>
    <t>JY-SF2</t>
  </si>
  <si>
    <t xml:space="preserve">Фильтр насадка для душа (кокос+уголь) 10л/мин 8бар CB-SF2 DUSH </t>
  </si>
  <si>
    <t>0.00 руб.</t>
  </si>
  <si>
    <t>PND-111084</t>
  </si>
  <si>
    <t>Колба ACR ВВ10" синяя 1" (уп.4шт)</t>
  </si>
  <si>
    <t>2 124.50 руб.</t>
  </si>
  <si>
    <t>PND-111086</t>
  </si>
  <si>
    <t>Колба ACR ВВ20" синяя 1" (уп.4шт)</t>
  </si>
  <si>
    <t>2 868.25 руб.</t>
  </si>
  <si>
    <t>VER-000789</t>
  </si>
  <si>
    <t>VR10SL-A</t>
  </si>
  <si>
    <t>Магистральный НЕРЖ фильтр (ХВС/ГВС)  с многораз фильтром 100мкм и дренаж патрубком 1/2 (10/1шт)</t>
  </si>
  <si>
    <t>6 880.55 руб.</t>
  </si>
  <si>
    <t>VER-000790</t>
  </si>
  <si>
    <t>VR10SL-B</t>
  </si>
  <si>
    <t>Магистральный НЕРЖ фильтр (ХВС/ГВС)  с многораз фильтром 100мкм и дренаж краном (хомут соед) (10/1шт</t>
  </si>
  <si>
    <t>9 187.69 руб.</t>
  </si>
  <si>
    <t>WST-100120</t>
  </si>
  <si>
    <t>Магистральный фильтр для  ХВС SL10 дюймов 1/2" прозрач корпус ПЭТ с резьбой (12шт)</t>
  </si>
  <si>
    <t>598.00 руб.</t>
  </si>
  <si>
    <t>WST-100121</t>
  </si>
  <si>
    <t>Магистральный фильтр для  ХВС SL10 дюймов 3/4" прозрач корпус ПЭТ с резьбой (12шт)</t>
  </si>
  <si>
    <t>616.00 руб.</t>
  </si>
  <si>
    <t>WST-100122</t>
  </si>
  <si>
    <t>Магистральный фильтр для  ХВС SL10 дюймов 1" прозрач корпус ПЭТ с резьбой (12шт)</t>
  </si>
  <si>
    <t>650.84 руб.</t>
  </si>
  <si>
    <t>WST-100123</t>
  </si>
  <si>
    <t>Магистральный фильтр для ГВС SL10 дюймов 1/2" КРАСНЫЙ ПЛАСТИК корпус с лат. резьбой</t>
  </si>
  <si>
    <t>2 470.00 руб.</t>
  </si>
  <si>
    <t>WST-100124</t>
  </si>
  <si>
    <t>Магистральный фильтр для ГВС SL10 дюймов 3/4" КРАСНЫЙ ПЛАСТИК корпус с лат. резьбой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</si>
</sst>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SUM(J2:J65)</f>
        <v>0</v>
      </c>
      <c r="K1" s="4" t="s">
        <v>9</v>
      </c>
      <c r="L1" s="5"/>
    </row>
    <row r="2" spans="1:12">
      <c r="A2" s="1"/>
      <c r="B2" s="1">
        <v>838014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K2*508.40</f>
        <v>0</v>
      </c>
    </row>
    <row r="3" spans="1:12">
      <c r="A3" s="1"/>
      <c r="B3" s="1">
        <v>838015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K3*524.48</f>
        <v>0</v>
      </c>
    </row>
    <row r="4" spans="1:12">
      <c r="A4" s="1"/>
      <c r="B4" s="1">
        <v>838016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1</v>
      </c>
      <c r="H4" s="1">
        <v>0</v>
      </c>
      <c r="I4" s="1">
        <v>0</v>
      </c>
      <c r="J4" s="1" t="s">
        <v>15</v>
      </c>
      <c r="K4" s="2"/>
      <c r="L4" s="5">
        <f>K4*554.03</f>
        <v>0</v>
      </c>
    </row>
    <row r="5" spans="1:12">
      <c r="A5" s="1"/>
      <c r="B5" s="1">
        <v>838033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28</v>
      </c>
      <c r="H5" s="1">
        <v>0</v>
      </c>
      <c r="I5" s="1">
        <v>0</v>
      </c>
      <c r="J5" s="1" t="s">
        <v>15</v>
      </c>
      <c r="K5" s="2"/>
      <c r="L5" s="5">
        <f>K5*323.94</f>
        <v>0</v>
      </c>
    </row>
    <row r="6" spans="1:12">
      <c r="A6" s="1"/>
      <c r="B6" s="1">
        <v>838040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K6*1765.01</f>
        <v>0</v>
      </c>
    </row>
    <row r="7" spans="1:12">
      <c r="A7" s="1"/>
      <c r="B7" s="1">
        <v>838041</v>
      </c>
      <c r="C7" s="1" t="s">
        <v>33</v>
      </c>
      <c r="D7" s="1" t="s">
        <v>34</v>
      </c>
      <c r="E7" s="3" t="s">
        <v>35</v>
      </c>
      <c r="F7" s="1" t="s">
        <v>32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K7*1765.01</f>
        <v>0</v>
      </c>
    </row>
    <row r="8" spans="1:12">
      <c r="A8" s="1"/>
      <c r="B8" s="1">
        <v>838042</v>
      </c>
      <c r="C8" s="1" t="s">
        <v>36</v>
      </c>
      <c r="D8" s="1" t="s">
        <v>37</v>
      </c>
      <c r="E8" s="3" t="s">
        <v>38</v>
      </c>
      <c r="F8" s="1" t="s">
        <v>39</v>
      </c>
      <c r="G8" s="1">
        <v>0</v>
      </c>
      <c r="H8" s="1">
        <v>0</v>
      </c>
      <c r="I8" s="1">
        <v>0</v>
      </c>
      <c r="J8" s="1" t="s">
        <v>15</v>
      </c>
      <c r="K8" s="2"/>
      <c r="L8" s="5">
        <f>K8*5422.85</f>
        <v>0</v>
      </c>
    </row>
    <row r="9" spans="1:12">
      <c r="A9" s="1"/>
      <c r="B9" s="1">
        <v>838044</v>
      </c>
      <c r="C9" s="1" t="s">
        <v>40</v>
      </c>
      <c r="D9" s="1" t="s">
        <v>41</v>
      </c>
      <c r="E9" s="3" t="s">
        <v>42</v>
      </c>
      <c r="F9" s="1" t="s">
        <v>39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K9*5422.85</f>
        <v>0</v>
      </c>
    </row>
    <row r="10" spans="1:12">
      <c r="A10" s="1"/>
      <c r="B10" s="1">
        <v>838045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K10*2840.12</f>
        <v>0</v>
      </c>
    </row>
    <row r="11" spans="1:12">
      <c r="A11" s="1"/>
      <c r="B11" s="1">
        <v>838046</v>
      </c>
      <c r="C11" s="1" t="s">
        <v>47</v>
      </c>
      <c r="D11" s="1" t="s">
        <v>48</v>
      </c>
      <c r="E11" s="3" t="s">
        <v>49</v>
      </c>
      <c r="F11" s="1" t="s">
        <v>46</v>
      </c>
      <c r="G11" s="1">
        <v>0</v>
      </c>
      <c r="H11" s="1">
        <v>0</v>
      </c>
      <c r="I11" s="1">
        <v>0</v>
      </c>
      <c r="J11" s="1" t="s">
        <v>15</v>
      </c>
      <c r="K11" s="2"/>
      <c r="L11" s="5">
        <f>K11*2840.12</f>
        <v>0</v>
      </c>
    </row>
    <row r="12" spans="1:12">
      <c r="A12" s="1"/>
      <c r="B12" s="1">
        <v>838047</v>
      </c>
      <c r="C12" s="1" t="s">
        <v>50</v>
      </c>
      <c r="D12" s="1" t="s">
        <v>51</v>
      </c>
      <c r="E12" s="3" t="s">
        <v>52</v>
      </c>
      <c r="F12" s="1" t="s">
        <v>53</v>
      </c>
      <c r="G12" s="1">
        <v>1</v>
      </c>
      <c r="H12" s="1">
        <v>0</v>
      </c>
      <c r="I12" s="1">
        <v>0</v>
      </c>
      <c r="J12" s="1" t="s">
        <v>15</v>
      </c>
      <c r="K12" s="2"/>
      <c r="L12" s="5">
        <f>K12*1752.75</f>
        <v>0</v>
      </c>
    </row>
    <row r="13" spans="1:12">
      <c r="A13" s="1"/>
      <c r="B13" s="1">
        <v>838048</v>
      </c>
      <c r="C13" s="1" t="s">
        <v>54</v>
      </c>
      <c r="D13" s="1" t="s">
        <v>55</v>
      </c>
      <c r="E13" s="3" t="s">
        <v>56</v>
      </c>
      <c r="F13" s="1" t="s">
        <v>57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K13*1954.12</f>
        <v>0</v>
      </c>
    </row>
    <row r="14" spans="1:12">
      <c r="A14" s="1"/>
      <c r="B14" s="1">
        <v>838049</v>
      </c>
      <c r="C14" s="1" t="s">
        <v>58</v>
      </c>
      <c r="D14" s="1" t="s">
        <v>59</v>
      </c>
      <c r="E14" s="3" t="s">
        <v>60</v>
      </c>
      <c r="F14" s="1" t="s">
        <v>61</v>
      </c>
      <c r="G14" s="1">
        <v>0</v>
      </c>
      <c r="H14" s="1">
        <v>0</v>
      </c>
      <c r="I14" s="1">
        <v>0</v>
      </c>
      <c r="J14" s="1" t="s">
        <v>15</v>
      </c>
      <c r="K14" s="2"/>
      <c r="L14" s="5">
        <f>K14*3297.13</f>
        <v>0</v>
      </c>
    </row>
    <row r="15" spans="1:12">
      <c r="A15" s="1"/>
      <c r="B15" s="1">
        <v>838050</v>
      </c>
      <c r="C15" s="1" t="s">
        <v>62</v>
      </c>
      <c r="D15" s="1" t="s">
        <v>63</v>
      </c>
      <c r="E15" s="3" t="s">
        <v>64</v>
      </c>
      <c r="F15" s="1" t="s">
        <v>65</v>
      </c>
      <c r="G15" s="1">
        <v>2</v>
      </c>
      <c r="H15" s="1">
        <v>0</v>
      </c>
      <c r="I15" s="1">
        <v>0</v>
      </c>
      <c r="J15" s="1" t="s">
        <v>15</v>
      </c>
      <c r="K15" s="2"/>
      <c r="L15" s="5">
        <f>K15*2204.51</f>
        <v>0</v>
      </c>
    </row>
    <row r="16" spans="1:12">
      <c r="A16" s="1"/>
      <c r="B16" s="1">
        <v>838051</v>
      </c>
      <c r="C16" s="1" t="s">
        <v>66</v>
      </c>
      <c r="D16" s="1" t="s">
        <v>67</v>
      </c>
      <c r="E16" s="3" t="s">
        <v>68</v>
      </c>
      <c r="F16" s="1" t="s">
        <v>69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K16*3803.17</f>
        <v>0</v>
      </c>
    </row>
    <row r="17" spans="1:12">
      <c r="A17" s="1"/>
      <c r="B17" s="1">
        <v>838054</v>
      </c>
      <c r="C17" s="1" t="s">
        <v>70</v>
      </c>
      <c r="D17" s="1" t="s">
        <v>71</v>
      </c>
      <c r="E17" s="3" t="s">
        <v>72</v>
      </c>
      <c r="F17" s="1" t="s">
        <v>73</v>
      </c>
      <c r="G17" s="1" t="s">
        <v>28</v>
      </c>
      <c r="H17" s="1">
        <v>0</v>
      </c>
      <c r="I17" s="1">
        <v>0</v>
      </c>
      <c r="J17" s="1" t="s">
        <v>15</v>
      </c>
      <c r="K17" s="2"/>
      <c r="L17" s="5">
        <f>K17*285.60</f>
        <v>0</v>
      </c>
    </row>
    <row r="18" spans="1:12">
      <c r="A18" s="1"/>
      <c r="B18" s="1">
        <v>857861</v>
      </c>
      <c r="C18" s="1" t="s">
        <v>74</v>
      </c>
      <c r="D18" s="1" t="s">
        <v>75</v>
      </c>
      <c r="E18" s="3" t="s">
        <v>76</v>
      </c>
      <c r="F18" s="1" t="s">
        <v>77</v>
      </c>
      <c r="G18" s="1">
        <v>0</v>
      </c>
      <c r="H18" s="1">
        <v>0</v>
      </c>
      <c r="I18" s="1">
        <v>0</v>
      </c>
      <c r="J18" s="1" t="s">
        <v>15</v>
      </c>
      <c r="K18" s="2"/>
      <c r="L18" s="5">
        <f>K18*1260.74</f>
        <v>0</v>
      </c>
    </row>
    <row r="19" spans="1:12">
      <c r="A19" s="1"/>
      <c r="B19" s="1">
        <v>857862</v>
      </c>
      <c r="C19" s="1" t="s">
        <v>78</v>
      </c>
      <c r="D19" s="1" t="s">
        <v>79</v>
      </c>
      <c r="E19" s="3" t="s">
        <v>80</v>
      </c>
      <c r="F19" s="1" t="s">
        <v>81</v>
      </c>
      <c r="G19" s="1">
        <v>0</v>
      </c>
      <c r="H19" s="1">
        <v>0</v>
      </c>
      <c r="I19" s="1">
        <v>0</v>
      </c>
      <c r="J19" s="1" t="s">
        <v>15</v>
      </c>
      <c r="K19" s="2"/>
      <c r="L19" s="5">
        <f>K19*1309.51</f>
        <v>0</v>
      </c>
    </row>
    <row r="20" spans="1:12">
      <c r="A20" s="1"/>
      <c r="B20" s="1">
        <v>857863</v>
      </c>
      <c r="C20" s="1" t="s">
        <v>82</v>
      </c>
      <c r="D20" s="1" t="s">
        <v>83</v>
      </c>
      <c r="E20" s="3" t="s">
        <v>84</v>
      </c>
      <c r="F20" s="1" t="s">
        <v>85</v>
      </c>
      <c r="G20" s="1">
        <v>0</v>
      </c>
      <c r="H20" s="1">
        <v>0</v>
      </c>
      <c r="I20" s="1">
        <v>0</v>
      </c>
      <c r="J20" s="1" t="s">
        <v>15</v>
      </c>
      <c r="K20" s="2"/>
      <c r="L20" s="5">
        <f>K20*1556.10</f>
        <v>0</v>
      </c>
    </row>
    <row r="21" spans="1:12">
      <c r="A21" s="1"/>
      <c r="B21" s="1">
        <v>857864</v>
      </c>
      <c r="C21" s="1" t="s">
        <v>86</v>
      </c>
      <c r="D21" s="1" t="s">
        <v>87</v>
      </c>
      <c r="E21" s="3" t="s">
        <v>88</v>
      </c>
      <c r="F21" s="1" t="s">
        <v>89</v>
      </c>
      <c r="G21" s="1">
        <v>0</v>
      </c>
      <c r="H21" s="1">
        <v>0</v>
      </c>
      <c r="I21" s="1">
        <v>0</v>
      </c>
      <c r="J21" s="1" t="s">
        <v>15</v>
      </c>
      <c r="K21" s="2"/>
      <c r="L21" s="5">
        <f>K21*1815.43</f>
        <v>0</v>
      </c>
    </row>
    <row r="22" spans="1:12">
      <c r="A22" s="1"/>
      <c r="B22" s="1">
        <v>857865</v>
      </c>
      <c r="C22" s="1" t="s">
        <v>90</v>
      </c>
      <c r="D22" s="1" t="s">
        <v>91</v>
      </c>
      <c r="E22" s="3" t="s">
        <v>92</v>
      </c>
      <c r="F22" s="1" t="s">
        <v>93</v>
      </c>
      <c r="G22" s="1">
        <v>0</v>
      </c>
      <c r="H22" s="1">
        <v>0</v>
      </c>
      <c r="I22" s="1">
        <v>0</v>
      </c>
      <c r="J22" s="1" t="s">
        <v>15</v>
      </c>
      <c r="K22" s="2"/>
      <c r="L22" s="5">
        <f>K22*1866.53</f>
        <v>0</v>
      </c>
    </row>
    <row r="23" spans="1:12">
      <c r="A23" s="1"/>
      <c r="B23" s="1">
        <v>857866</v>
      </c>
      <c r="C23" s="1" t="s">
        <v>94</v>
      </c>
      <c r="D23" s="1" t="s">
        <v>95</v>
      </c>
      <c r="E23" s="3" t="s">
        <v>96</v>
      </c>
      <c r="F23" s="1" t="s">
        <v>97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K23*1890.52</f>
        <v>0</v>
      </c>
    </row>
    <row r="24" spans="1:12">
      <c r="A24" s="1"/>
      <c r="B24" s="1">
        <v>824592</v>
      </c>
      <c r="C24" s="1" t="s">
        <v>98</v>
      </c>
      <c r="D24" s="1" t="s">
        <v>99</v>
      </c>
      <c r="E24" s="3" t="s">
        <v>100</v>
      </c>
      <c r="F24" s="1" t="s">
        <v>101</v>
      </c>
      <c r="G24" s="1" t="s">
        <v>102</v>
      </c>
      <c r="H24" s="1">
        <v>0</v>
      </c>
      <c r="I24" s="1">
        <v>0</v>
      </c>
      <c r="J24" s="1" t="s">
        <v>15</v>
      </c>
      <c r="K24" s="2"/>
      <c r="L24" s="5">
        <f>K24*1179.58</f>
        <v>0</v>
      </c>
    </row>
    <row r="25" spans="1:12">
      <c r="A25" s="1"/>
      <c r="B25" s="1">
        <v>824593</v>
      </c>
      <c r="C25" s="1" t="s">
        <v>103</v>
      </c>
      <c r="D25" s="1" t="s">
        <v>104</v>
      </c>
      <c r="E25" s="3" t="s">
        <v>105</v>
      </c>
      <c r="F25" s="1" t="s">
        <v>106</v>
      </c>
      <c r="G25" s="1">
        <v>8</v>
      </c>
      <c r="H25" s="1">
        <v>0</v>
      </c>
      <c r="I25" s="1">
        <v>0</v>
      </c>
      <c r="J25" s="1" t="s">
        <v>15</v>
      </c>
      <c r="K25" s="2"/>
      <c r="L25" s="5">
        <f>K25*1175.86</f>
        <v>0</v>
      </c>
    </row>
    <row r="26" spans="1:12">
      <c r="A26" s="1"/>
      <c r="B26" s="1">
        <v>824594</v>
      </c>
      <c r="C26" s="1" t="s">
        <v>107</v>
      </c>
      <c r="D26" s="1" t="s">
        <v>108</v>
      </c>
      <c r="E26" s="3" t="s">
        <v>109</v>
      </c>
      <c r="F26" s="1" t="s">
        <v>110</v>
      </c>
      <c r="G26" s="1" t="s">
        <v>102</v>
      </c>
      <c r="H26" s="1">
        <v>0</v>
      </c>
      <c r="I26" s="1">
        <v>0</v>
      </c>
      <c r="J26" s="1" t="s">
        <v>15</v>
      </c>
      <c r="K26" s="2"/>
      <c r="L26" s="5">
        <f>K26*1205.58</f>
        <v>0</v>
      </c>
    </row>
    <row r="27" spans="1:12">
      <c r="A27" s="1"/>
      <c r="B27" s="1">
        <v>824595</v>
      </c>
      <c r="C27" s="1" t="s">
        <v>111</v>
      </c>
      <c r="D27" s="1" t="s">
        <v>112</v>
      </c>
      <c r="E27" s="3" t="s">
        <v>113</v>
      </c>
      <c r="F27" s="1" t="s">
        <v>114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K27*2509.62</f>
        <v>0</v>
      </c>
    </row>
    <row r="28" spans="1:12">
      <c r="A28" s="1"/>
      <c r="B28" s="1">
        <v>824596</v>
      </c>
      <c r="C28" s="1" t="s">
        <v>115</v>
      </c>
      <c r="D28" s="1" t="s">
        <v>116</v>
      </c>
      <c r="E28" s="3" t="s">
        <v>117</v>
      </c>
      <c r="F28" s="1" t="s">
        <v>114</v>
      </c>
      <c r="G28" s="1">
        <v>0</v>
      </c>
      <c r="H28" s="1">
        <v>0</v>
      </c>
      <c r="I28" s="1">
        <v>0</v>
      </c>
      <c r="J28" s="1" t="s">
        <v>15</v>
      </c>
      <c r="K28" s="2"/>
      <c r="L28" s="5">
        <f>K28*2509.62</f>
        <v>0</v>
      </c>
    </row>
    <row r="29" spans="1:12">
      <c r="A29" s="1"/>
      <c r="B29" s="1">
        <v>824597</v>
      </c>
      <c r="C29" s="1" t="s">
        <v>118</v>
      </c>
      <c r="D29" s="1" t="s">
        <v>119</v>
      </c>
      <c r="E29" s="3" t="s">
        <v>120</v>
      </c>
      <c r="F29" s="1" t="s">
        <v>121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K29*2559.77</f>
        <v>0</v>
      </c>
    </row>
    <row r="30" spans="1:12">
      <c r="A30" s="1"/>
      <c r="B30" s="1">
        <v>824598</v>
      </c>
      <c r="C30" s="1" t="s">
        <v>122</v>
      </c>
      <c r="D30" s="1" t="s">
        <v>123</v>
      </c>
      <c r="E30" s="3" t="s">
        <v>124</v>
      </c>
      <c r="F30" s="1" t="s">
        <v>125</v>
      </c>
      <c r="G30" s="1">
        <v>2</v>
      </c>
      <c r="H30" s="1">
        <v>0</v>
      </c>
      <c r="I30" s="1">
        <v>0</v>
      </c>
      <c r="J30" s="1" t="s">
        <v>15</v>
      </c>
      <c r="K30" s="2"/>
      <c r="L30" s="5">
        <f>K30*2630.36</f>
        <v>0</v>
      </c>
    </row>
    <row r="31" spans="1:12">
      <c r="A31" s="1"/>
      <c r="B31" s="1">
        <v>824599</v>
      </c>
      <c r="C31" s="1" t="s">
        <v>126</v>
      </c>
      <c r="D31" s="1" t="s">
        <v>127</v>
      </c>
      <c r="E31" s="3" t="s">
        <v>128</v>
      </c>
      <c r="F31" s="1" t="s">
        <v>125</v>
      </c>
      <c r="G31" s="1">
        <v>2</v>
      </c>
      <c r="H31" s="1">
        <v>0</v>
      </c>
      <c r="I31" s="1">
        <v>0</v>
      </c>
      <c r="J31" s="1" t="s">
        <v>15</v>
      </c>
      <c r="K31" s="2"/>
      <c r="L31" s="5">
        <f>K31*2630.36</f>
        <v>0</v>
      </c>
    </row>
    <row r="32" spans="1:12">
      <c r="A32" s="1"/>
      <c r="B32" s="1">
        <v>824600</v>
      </c>
      <c r="C32" s="1" t="s">
        <v>129</v>
      </c>
      <c r="D32" s="1" t="s">
        <v>130</v>
      </c>
      <c r="E32" s="3" t="s">
        <v>131</v>
      </c>
      <c r="F32" s="1" t="s">
        <v>125</v>
      </c>
      <c r="G32" s="1">
        <v>1</v>
      </c>
      <c r="H32" s="1">
        <v>0</v>
      </c>
      <c r="I32" s="1">
        <v>0</v>
      </c>
      <c r="J32" s="1" t="s">
        <v>15</v>
      </c>
      <c r="K32" s="2"/>
      <c r="L32" s="5">
        <f>K32*2630.36</f>
        <v>0</v>
      </c>
    </row>
    <row r="33" spans="1:12">
      <c r="A33" s="1"/>
      <c r="B33" s="1">
        <v>824601</v>
      </c>
      <c r="C33" s="1" t="s">
        <v>132</v>
      </c>
      <c r="D33" s="1" t="s">
        <v>133</v>
      </c>
      <c r="E33" s="3" t="s">
        <v>134</v>
      </c>
      <c r="F33" s="1" t="s">
        <v>135</v>
      </c>
      <c r="G33" s="1">
        <v>3</v>
      </c>
      <c r="H33" s="1">
        <v>0</v>
      </c>
      <c r="I33" s="1">
        <v>0</v>
      </c>
      <c r="J33" s="1" t="s">
        <v>15</v>
      </c>
      <c r="K33" s="2"/>
      <c r="L33" s="5">
        <f>K33*4057.00</f>
        <v>0</v>
      </c>
    </row>
    <row r="34" spans="1:12">
      <c r="A34" s="1"/>
      <c r="B34" s="1">
        <v>824602</v>
      </c>
      <c r="C34" s="1" t="s">
        <v>136</v>
      </c>
      <c r="D34" s="1" t="s">
        <v>137</v>
      </c>
      <c r="E34" s="3" t="s">
        <v>138</v>
      </c>
      <c r="F34" s="1" t="s">
        <v>135</v>
      </c>
      <c r="G34" s="1">
        <v>0</v>
      </c>
      <c r="H34" s="1">
        <v>0</v>
      </c>
      <c r="I34" s="1">
        <v>0</v>
      </c>
      <c r="J34" s="1" t="s">
        <v>15</v>
      </c>
      <c r="K34" s="2"/>
      <c r="L34" s="5">
        <f>K34*4057.00</f>
        <v>0</v>
      </c>
    </row>
    <row r="35" spans="1:12">
      <c r="A35" s="1"/>
      <c r="B35" s="1">
        <v>824603</v>
      </c>
      <c r="C35" s="1" t="s">
        <v>139</v>
      </c>
      <c r="D35" s="1" t="s">
        <v>140</v>
      </c>
      <c r="E35" s="3" t="s">
        <v>141</v>
      </c>
      <c r="F35" s="1" t="s">
        <v>135</v>
      </c>
      <c r="G35" s="1">
        <v>3</v>
      </c>
      <c r="H35" s="1">
        <v>0</v>
      </c>
      <c r="I35" s="1">
        <v>0</v>
      </c>
      <c r="J35" s="1" t="s">
        <v>15</v>
      </c>
      <c r="K35" s="2"/>
      <c r="L35" s="5">
        <f>K35*4057.00</f>
        <v>0</v>
      </c>
    </row>
    <row r="36" spans="1:12">
      <c r="A36" s="1"/>
      <c r="B36" s="1">
        <v>824605</v>
      </c>
      <c r="C36" s="1" t="s">
        <v>142</v>
      </c>
      <c r="D36" s="1" t="s">
        <v>143</v>
      </c>
      <c r="E36" s="3" t="s">
        <v>144</v>
      </c>
      <c r="F36" s="1" t="s">
        <v>145</v>
      </c>
      <c r="G36" s="1">
        <v>0</v>
      </c>
      <c r="H36" s="1">
        <v>0</v>
      </c>
      <c r="I36" s="1">
        <v>0</v>
      </c>
      <c r="J36" s="1" t="s">
        <v>15</v>
      </c>
      <c r="K36" s="2"/>
      <c r="L36" s="5">
        <f>K36*574.00</f>
        <v>0</v>
      </c>
    </row>
    <row r="37" spans="1:12">
      <c r="A37" s="1"/>
      <c r="B37" s="1">
        <v>824606</v>
      </c>
      <c r="C37" s="1" t="s">
        <v>146</v>
      </c>
      <c r="D37" s="1" t="s">
        <v>147</v>
      </c>
      <c r="E37" s="3" t="s">
        <v>148</v>
      </c>
      <c r="F37" s="1" t="s">
        <v>149</v>
      </c>
      <c r="G37" s="1">
        <v>0</v>
      </c>
      <c r="H37" s="1">
        <v>0</v>
      </c>
      <c r="I37" s="1">
        <v>0</v>
      </c>
      <c r="J37" s="1" t="s">
        <v>15</v>
      </c>
      <c r="K37" s="2"/>
      <c r="L37" s="5">
        <f>K37*1192.58</f>
        <v>0</v>
      </c>
    </row>
    <row r="38" spans="1:12">
      <c r="A38" s="1"/>
      <c r="B38" s="1">
        <v>824607</v>
      </c>
      <c r="C38" s="1" t="s">
        <v>150</v>
      </c>
      <c r="D38" s="1" t="s">
        <v>151</v>
      </c>
      <c r="E38" s="3" t="s">
        <v>152</v>
      </c>
      <c r="F38" s="1" t="s">
        <v>153</v>
      </c>
      <c r="G38" s="1">
        <v>5</v>
      </c>
      <c r="H38" s="1">
        <v>0</v>
      </c>
      <c r="I38" s="1">
        <v>0</v>
      </c>
      <c r="J38" s="1" t="s">
        <v>15</v>
      </c>
      <c r="K38" s="2"/>
      <c r="L38" s="5">
        <f>K38*1086.70</f>
        <v>0</v>
      </c>
    </row>
    <row r="39" spans="1:12">
      <c r="A39" s="1"/>
      <c r="B39" s="1">
        <v>853411</v>
      </c>
      <c r="C39" s="1" t="s">
        <v>154</v>
      </c>
      <c r="D39" s="1" t="s">
        <v>155</v>
      </c>
      <c r="E39" s="3" t="s">
        <v>156</v>
      </c>
      <c r="F39" s="1" t="s">
        <v>157</v>
      </c>
      <c r="G39" s="1">
        <v>0</v>
      </c>
      <c r="H39" s="1">
        <v>0</v>
      </c>
      <c r="I39" s="1">
        <v>0</v>
      </c>
      <c r="J39" s="1" t="s">
        <v>15</v>
      </c>
      <c r="K39" s="2"/>
      <c r="L39" s="5">
        <f>K39*3449.56</f>
        <v>0</v>
      </c>
    </row>
    <row r="40" spans="1:12">
      <c r="A40" s="1"/>
      <c r="B40" s="1">
        <v>853412</v>
      </c>
      <c r="C40" s="1" t="s">
        <v>158</v>
      </c>
      <c r="D40" s="1" t="s">
        <v>159</v>
      </c>
      <c r="E40" s="3" t="s">
        <v>160</v>
      </c>
      <c r="F40" s="1" t="s">
        <v>161</v>
      </c>
      <c r="G40" s="1">
        <v>0</v>
      </c>
      <c r="H40" s="1">
        <v>0</v>
      </c>
      <c r="I40" s="1">
        <v>0</v>
      </c>
      <c r="J40" s="1" t="s">
        <v>15</v>
      </c>
      <c r="K40" s="2"/>
      <c r="L40" s="5">
        <f>K40*5535.65</f>
        <v>0</v>
      </c>
    </row>
    <row r="41" spans="1:12">
      <c r="A41" s="1"/>
      <c r="B41" s="1">
        <v>853413</v>
      </c>
      <c r="C41" s="1" t="s">
        <v>162</v>
      </c>
      <c r="D41" s="1" t="s">
        <v>163</v>
      </c>
      <c r="E41" s="3" t="s">
        <v>164</v>
      </c>
      <c r="F41" s="1" t="s">
        <v>165</v>
      </c>
      <c r="G41" s="1">
        <v>7</v>
      </c>
      <c r="H41" s="1">
        <v>0</v>
      </c>
      <c r="I41" s="1">
        <v>0</v>
      </c>
      <c r="J41" s="1" t="s">
        <v>15</v>
      </c>
      <c r="K41" s="2"/>
      <c r="L41" s="5">
        <f>K41*2767.82</f>
        <v>0</v>
      </c>
    </row>
    <row r="42" spans="1:12">
      <c r="A42" s="1"/>
      <c r="B42" s="1">
        <v>853414</v>
      </c>
      <c r="C42" s="1" t="s">
        <v>166</v>
      </c>
      <c r="D42" s="1" t="s">
        <v>167</v>
      </c>
      <c r="E42" s="3" t="s">
        <v>168</v>
      </c>
      <c r="F42" s="1" t="s">
        <v>169</v>
      </c>
      <c r="G42" s="1">
        <v>0</v>
      </c>
      <c r="H42" s="1">
        <v>0</v>
      </c>
      <c r="I42" s="1">
        <v>0</v>
      </c>
      <c r="J42" s="1" t="s">
        <v>15</v>
      </c>
      <c r="K42" s="2"/>
      <c r="L42" s="5">
        <f>K42*5420.48</f>
        <v>0</v>
      </c>
    </row>
    <row r="43" spans="1:12">
      <c r="A43" s="1"/>
      <c r="B43" s="1">
        <v>853415</v>
      </c>
      <c r="C43" s="1" t="s">
        <v>170</v>
      </c>
      <c r="D43" s="1" t="s">
        <v>171</v>
      </c>
      <c r="E43" s="3" t="s">
        <v>172</v>
      </c>
      <c r="F43" s="1" t="s">
        <v>173</v>
      </c>
      <c r="G43" s="1">
        <v>0</v>
      </c>
      <c r="H43" s="1">
        <v>0</v>
      </c>
      <c r="I43" s="1">
        <v>0</v>
      </c>
      <c r="J43" s="1" t="s">
        <v>15</v>
      </c>
      <c r="K43" s="2"/>
      <c r="L43" s="5">
        <f>K43*7450.83</f>
        <v>0</v>
      </c>
    </row>
    <row r="44" spans="1:12">
      <c r="A44" s="1"/>
      <c r="B44" s="1">
        <v>853416</v>
      </c>
      <c r="C44" s="1" t="s">
        <v>174</v>
      </c>
      <c r="D44" s="1" t="s">
        <v>175</v>
      </c>
      <c r="E44" s="3" t="s">
        <v>176</v>
      </c>
      <c r="F44" s="1" t="s">
        <v>177</v>
      </c>
      <c r="G44" s="1">
        <v>1</v>
      </c>
      <c r="H44" s="1">
        <v>0</v>
      </c>
      <c r="I44" s="1">
        <v>0</v>
      </c>
      <c r="J44" s="1" t="s">
        <v>15</v>
      </c>
      <c r="K44" s="2"/>
      <c r="L44" s="5">
        <f>K44*10430.42</f>
        <v>0</v>
      </c>
    </row>
    <row r="45" spans="1:12">
      <c r="A45" s="1"/>
      <c r="B45" s="1">
        <v>853417</v>
      </c>
      <c r="C45" s="1" t="s">
        <v>178</v>
      </c>
      <c r="D45" s="1" t="s">
        <v>179</v>
      </c>
      <c r="E45" s="3" t="s">
        <v>180</v>
      </c>
      <c r="F45" s="1" t="s">
        <v>181</v>
      </c>
      <c r="G45" s="1">
        <v>0</v>
      </c>
      <c r="H45" s="1">
        <v>0</v>
      </c>
      <c r="I45" s="1">
        <v>0</v>
      </c>
      <c r="J45" s="1" t="s">
        <v>15</v>
      </c>
      <c r="K45" s="2"/>
      <c r="L45" s="5">
        <f>K45*10839.10</f>
        <v>0</v>
      </c>
    </row>
    <row r="46" spans="1:12">
      <c r="A46" s="1"/>
      <c r="B46" s="1">
        <v>853418</v>
      </c>
      <c r="C46" s="1" t="s">
        <v>182</v>
      </c>
      <c r="D46" s="1" t="s">
        <v>183</v>
      </c>
      <c r="E46" s="3" t="s">
        <v>184</v>
      </c>
      <c r="F46" s="1" t="s">
        <v>185</v>
      </c>
      <c r="G46" s="1">
        <v>3</v>
      </c>
      <c r="H46" s="1">
        <v>0</v>
      </c>
      <c r="I46" s="1">
        <v>0</v>
      </c>
      <c r="J46" s="1" t="s">
        <v>15</v>
      </c>
      <c r="K46" s="2"/>
      <c r="L46" s="5">
        <f>K46*16463.91</f>
        <v>0</v>
      </c>
    </row>
    <row r="47" spans="1:12">
      <c r="A47" s="1"/>
      <c r="B47" s="1">
        <v>853419</v>
      </c>
      <c r="C47" s="1" t="s">
        <v>186</v>
      </c>
      <c r="D47" s="1" t="s">
        <v>187</v>
      </c>
      <c r="E47" s="3" t="s">
        <v>188</v>
      </c>
      <c r="F47" s="1" t="s">
        <v>189</v>
      </c>
      <c r="G47" s="1">
        <v>2</v>
      </c>
      <c r="H47" s="1">
        <v>0</v>
      </c>
      <c r="I47" s="1">
        <v>0</v>
      </c>
      <c r="J47" s="1" t="s">
        <v>15</v>
      </c>
      <c r="K47" s="2"/>
      <c r="L47" s="5">
        <f>K47*9551.78</f>
        <v>0</v>
      </c>
    </row>
    <row r="48" spans="1:12">
      <c r="A48" s="1"/>
      <c r="B48" s="1">
        <v>853420</v>
      </c>
      <c r="C48" s="1" t="s">
        <v>190</v>
      </c>
      <c r="D48" s="1" t="s">
        <v>191</v>
      </c>
      <c r="E48" s="3" t="s">
        <v>192</v>
      </c>
      <c r="F48" s="1" t="s">
        <v>193</v>
      </c>
      <c r="G48" s="1">
        <v>1</v>
      </c>
      <c r="H48" s="1">
        <v>0</v>
      </c>
      <c r="I48" s="1">
        <v>0</v>
      </c>
      <c r="J48" s="1" t="s">
        <v>15</v>
      </c>
      <c r="K48" s="2"/>
      <c r="L48" s="5">
        <f>K48*11933.22</f>
        <v>0</v>
      </c>
    </row>
    <row r="49" spans="1:12">
      <c r="A49" s="1"/>
      <c r="B49" s="1">
        <v>853421</v>
      </c>
      <c r="C49" s="1" t="s">
        <v>194</v>
      </c>
      <c r="D49" s="1" t="s">
        <v>195</v>
      </c>
      <c r="E49" s="3" t="s">
        <v>196</v>
      </c>
      <c r="F49" s="1" t="s">
        <v>197</v>
      </c>
      <c r="G49" s="1">
        <v>1</v>
      </c>
      <c r="H49" s="1">
        <v>0</v>
      </c>
      <c r="I49" s="1">
        <v>0</v>
      </c>
      <c r="J49" s="1" t="s">
        <v>15</v>
      </c>
      <c r="K49" s="2"/>
      <c r="L49" s="5">
        <f>K49*13320.85</f>
        <v>0</v>
      </c>
    </row>
    <row r="50" spans="1:12">
      <c r="A50" s="1"/>
      <c r="B50" s="1">
        <v>853422</v>
      </c>
      <c r="C50" s="1" t="s">
        <v>198</v>
      </c>
      <c r="D50" s="1" t="s">
        <v>199</v>
      </c>
      <c r="E50" s="3" t="s">
        <v>200</v>
      </c>
      <c r="F50" s="1" t="s">
        <v>201</v>
      </c>
      <c r="G50" s="1">
        <v>0</v>
      </c>
      <c r="H50" s="1">
        <v>0</v>
      </c>
      <c r="I50" s="1">
        <v>0</v>
      </c>
      <c r="J50" s="1" t="s">
        <v>15</v>
      </c>
      <c r="K50" s="2"/>
      <c r="L50" s="5">
        <f>K50*18717.18</f>
        <v>0</v>
      </c>
    </row>
    <row r="51" spans="1:12">
      <c r="A51" s="1"/>
      <c r="B51" s="1">
        <v>832977</v>
      </c>
      <c r="C51" s="1" t="s">
        <v>202</v>
      </c>
      <c r="D51" s="1" t="s">
        <v>203</v>
      </c>
      <c r="E51" s="3" t="s">
        <v>204</v>
      </c>
      <c r="F51" s="1" t="s">
        <v>205</v>
      </c>
      <c r="G51" s="1">
        <v>4</v>
      </c>
      <c r="H51" s="1">
        <v>0</v>
      </c>
      <c r="I51" s="1">
        <v>0</v>
      </c>
      <c r="J51" s="1" t="s">
        <v>15</v>
      </c>
      <c r="K51" s="2"/>
      <c r="L51" s="5">
        <f>K51*7155.48</f>
        <v>0</v>
      </c>
    </row>
    <row r="52" spans="1:12">
      <c r="A52" s="1"/>
      <c r="B52" s="1">
        <v>853423</v>
      </c>
      <c r="C52" s="1" t="s">
        <v>206</v>
      </c>
      <c r="D52" s="1" t="s">
        <v>207</v>
      </c>
      <c r="E52" s="3" t="s">
        <v>208</v>
      </c>
      <c r="F52" s="1" t="s">
        <v>209</v>
      </c>
      <c r="G52" s="1">
        <v>4</v>
      </c>
      <c r="H52" s="1">
        <v>0</v>
      </c>
      <c r="I52" s="1">
        <v>0</v>
      </c>
      <c r="J52" s="1" t="s">
        <v>15</v>
      </c>
      <c r="K52" s="2"/>
      <c r="L52" s="5">
        <f>K52*12148.70</f>
        <v>0</v>
      </c>
    </row>
    <row r="53" spans="1:12">
      <c r="A53" s="1"/>
      <c r="B53" s="1">
        <v>853424</v>
      </c>
      <c r="C53" s="1" t="s">
        <v>210</v>
      </c>
      <c r="D53" s="1" t="s">
        <v>211</v>
      </c>
      <c r="E53" s="3" t="s">
        <v>212</v>
      </c>
      <c r="F53" s="1" t="s">
        <v>213</v>
      </c>
      <c r="G53" s="1">
        <v>2</v>
      </c>
      <c r="H53" s="1">
        <v>0</v>
      </c>
      <c r="I53" s="1">
        <v>0</v>
      </c>
      <c r="J53" s="1" t="s">
        <v>15</v>
      </c>
      <c r="K53" s="2"/>
      <c r="L53" s="5">
        <f>K53*14987.12</f>
        <v>0</v>
      </c>
    </row>
    <row r="54" spans="1:12">
      <c r="A54" s="1"/>
      <c r="B54" s="1">
        <v>853425</v>
      </c>
      <c r="C54" s="1" t="s">
        <v>214</v>
      </c>
      <c r="D54" s="1" t="s">
        <v>215</v>
      </c>
      <c r="E54" s="3" t="s">
        <v>216</v>
      </c>
      <c r="F54" s="1" t="s">
        <v>217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K54*847.07</f>
        <v>0</v>
      </c>
    </row>
    <row r="55" spans="1:12">
      <c r="A55" s="1"/>
      <c r="B55" s="1">
        <v>853426</v>
      </c>
      <c r="C55" s="1" t="s">
        <v>218</v>
      </c>
      <c r="D55" s="1" t="s">
        <v>219</v>
      </c>
      <c r="E55" s="3" t="s">
        <v>220</v>
      </c>
      <c r="F55" s="1" t="s">
        <v>221</v>
      </c>
      <c r="G55" s="1" t="s">
        <v>102</v>
      </c>
      <c r="H55" s="1">
        <v>0</v>
      </c>
      <c r="I55" s="1">
        <v>0</v>
      </c>
      <c r="J55" s="1" t="s">
        <v>15</v>
      </c>
      <c r="K55" s="2"/>
      <c r="L55" s="5">
        <f>K55*627.87</f>
        <v>0</v>
      </c>
    </row>
    <row r="56" spans="1:12">
      <c r="A56" s="1"/>
      <c r="B56" s="1">
        <v>831678</v>
      </c>
      <c r="C56" s="1" t="s">
        <v>222</v>
      </c>
      <c r="D56" s="1" t="s">
        <v>223</v>
      </c>
      <c r="E56" s="3" t="s">
        <v>224</v>
      </c>
      <c r="F56" s="1" t="s">
        <v>225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K56*0.00</f>
        <v>0</v>
      </c>
    </row>
    <row r="57" spans="1:12">
      <c r="A57" s="1"/>
      <c r="B57" s="1">
        <v>883039</v>
      </c>
      <c r="C57" s="1" t="s">
        <v>226</v>
      </c>
      <c r="D57" s="1"/>
      <c r="E57" s="3" t="s">
        <v>227</v>
      </c>
      <c r="F57" s="1" t="s">
        <v>228</v>
      </c>
      <c r="G57" s="1">
        <v>8</v>
      </c>
      <c r="H57" s="1">
        <v>0</v>
      </c>
      <c r="I57" s="1">
        <v>0</v>
      </c>
      <c r="J57" s="1" t="s">
        <v>15</v>
      </c>
      <c r="K57" s="2"/>
      <c r="L57" s="5">
        <f>K57*2124.50</f>
        <v>0</v>
      </c>
    </row>
    <row r="58" spans="1:12">
      <c r="A58" s="1"/>
      <c r="B58" s="1">
        <v>883040</v>
      </c>
      <c r="C58" s="1" t="s">
        <v>229</v>
      </c>
      <c r="D58" s="1"/>
      <c r="E58" s="3" t="s">
        <v>230</v>
      </c>
      <c r="F58" s="1" t="s">
        <v>231</v>
      </c>
      <c r="G58" s="1">
        <v>0</v>
      </c>
      <c r="H58" s="1">
        <v>0</v>
      </c>
      <c r="I58" s="1">
        <v>0</v>
      </c>
      <c r="J58" s="1" t="s">
        <v>15</v>
      </c>
      <c r="K58" s="2"/>
      <c r="L58" s="5">
        <f>K58*2868.25</f>
        <v>0</v>
      </c>
    </row>
    <row r="59" spans="1:12">
      <c r="A59" s="1"/>
      <c r="B59" s="1">
        <v>882901</v>
      </c>
      <c r="C59" s="1" t="s">
        <v>232</v>
      </c>
      <c r="D59" s="1" t="s">
        <v>233</v>
      </c>
      <c r="E59" s="3" t="s">
        <v>234</v>
      </c>
      <c r="F59" s="1" t="s">
        <v>235</v>
      </c>
      <c r="G59" s="1">
        <v>2</v>
      </c>
      <c r="H59" s="1">
        <v>0</v>
      </c>
      <c r="I59" s="1">
        <v>0</v>
      </c>
      <c r="J59" s="1" t="s">
        <v>15</v>
      </c>
      <c r="K59" s="2"/>
      <c r="L59" s="5">
        <f>K59*6880.55</f>
        <v>0</v>
      </c>
    </row>
    <row r="60" spans="1:12">
      <c r="A60" s="1"/>
      <c r="B60" s="1">
        <v>882902</v>
      </c>
      <c r="C60" s="1" t="s">
        <v>236</v>
      </c>
      <c r="D60" s="1" t="s">
        <v>237</v>
      </c>
      <c r="E60" s="3" t="s">
        <v>238</v>
      </c>
      <c r="F60" s="1" t="s">
        <v>239</v>
      </c>
      <c r="G60" s="1">
        <v>2</v>
      </c>
      <c r="H60" s="1">
        <v>0</v>
      </c>
      <c r="I60" s="1">
        <v>0</v>
      </c>
      <c r="J60" s="1" t="s">
        <v>15</v>
      </c>
      <c r="K60" s="2"/>
      <c r="L60" s="5">
        <f>K60*9187.69</f>
        <v>0</v>
      </c>
    </row>
    <row r="61" spans="1:12">
      <c r="A61" s="1"/>
      <c r="B61" s="1">
        <v>882127</v>
      </c>
      <c r="C61" s="1" t="s">
        <v>240</v>
      </c>
      <c r="D61" s="1"/>
      <c r="E61" s="3" t="s">
        <v>241</v>
      </c>
      <c r="F61" s="1" t="s">
        <v>242</v>
      </c>
      <c r="G61" s="1" t="s">
        <v>28</v>
      </c>
      <c r="H61" s="1">
        <v>0</v>
      </c>
      <c r="I61" s="1">
        <v>0</v>
      </c>
      <c r="J61" s="1" t="s">
        <v>15</v>
      </c>
      <c r="K61" s="2"/>
      <c r="L61" s="5">
        <f>K61*598.00</f>
        <v>0</v>
      </c>
    </row>
    <row r="62" spans="1:12">
      <c r="A62" s="1"/>
      <c r="B62" s="1">
        <v>882128</v>
      </c>
      <c r="C62" s="1" t="s">
        <v>243</v>
      </c>
      <c r="D62" s="1"/>
      <c r="E62" s="3" t="s">
        <v>244</v>
      </c>
      <c r="F62" s="1" t="s">
        <v>245</v>
      </c>
      <c r="G62" s="1" t="s">
        <v>102</v>
      </c>
      <c r="H62" s="1">
        <v>0</v>
      </c>
      <c r="I62" s="1">
        <v>0</v>
      </c>
      <c r="J62" s="1" t="s">
        <v>15</v>
      </c>
      <c r="K62" s="2"/>
      <c r="L62" s="5">
        <f>K62*616.00</f>
        <v>0</v>
      </c>
    </row>
    <row r="63" spans="1:12">
      <c r="A63" s="1"/>
      <c r="B63" s="1">
        <v>882129</v>
      </c>
      <c r="C63" s="1" t="s">
        <v>246</v>
      </c>
      <c r="D63" s="1"/>
      <c r="E63" s="3" t="s">
        <v>247</v>
      </c>
      <c r="F63" s="1" t="s">
        <v>248</v>
      </c>
      <c r="G63" s="1">
        <v>9</v>
      </c>
      <c r="H63" s="1">
        <v>0</v>
      </c>
      <c r="I63" s="1">
        <v>0</v>
      </c>
      <c r="J63" s="1" t="s">
        <v>15</v>
      </c>
      <c r="K63" s="2"/>
      <c r="L63" s="5">
        <f>K63*650.84</f>
        <v>0</v>
      </c>
    </row>
    <row r="64" spans="1:12">
      <c r="A64" s="1"/>
      <c r="B64" s="1">
        <v>883192</v>
      </c>
      <c r="C64" s="1" t="s">
        <v>249</v>
      </c>
      <c r="D64" s="1"/>
      <c r="E64" s="3" t="s">
        <v>250</v>
      </c>
      <c r="F64" s="1" t="s">
        <v>251</v>
      </c>
      <c r="G64" s="1">
        <v>0</v>
      </c>
      <c r="H64" s="1">
        <v>0</v>
      </c>
      <c r="I64" s="1">
        <v>0</v>
      </c>
      <c r="J64" s="1" t="s">
        <v>15</v>
      </c>
      <c r="K64" s="2"/>
      <c r="L64" s="5">
        <f>K64*2470.00</f>
        <v>0</v>
      </c>
    </row>
    <row r="65" spans="1:12">
      <c r="A65" s="1"/>
      <c r="B65" s="1">
        <v>883193</v>
      </c>
      <c r="C65" s="1" t="s">
        <v>252</v>
      </c>
      <c r="D65" s="1"/>
      <c r="E65" s="3" t="s">
        <v>253</v>
      </c>
      <c r="F65" s="1" t="s">
        <v>251</v>
      </c>
      <c r="G65" s="1">
        <v>0</v>
      </c>
      <c r="H65" s="1">
        <v>0</v>
      </c>
      <c r="I65" s="1">
        <v>0</v>
      </c>
      <c r="J65" s="1" t="s">
        <v>15</v>
      </c>
      <c r="K65" s="2"/>
      <c r="L65" s="5">
        <f>K65*2470.00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2024-12-26T14:35:05+03:00</dcterms:created>
  <dcterms:modified xsi:type="dcterms:W3CDTF">2024-12-26T14:35:05+03:00</dcterms:modified>
  <dc:title>Untitled Spreadsheet</dc:title>
  <dc:description/>
  <dc:subject/>
  <cp:keywords/>
  <cp:category/>
</cp:coreProperties>
</file>