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<sst xmlns="http://schemas.openxmlformats.org/spreadsheetml/2006/main" uniqueCount="981">
  <si>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</si>
  <si>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</si>
  <si>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</si>
  <si>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</si>
  <si>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</si>
  <si>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</si>
  <si>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</si>
  <si>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</si>
  <si>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</si>
  <si>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</si>
  <si>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</si>
  <si>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SNT-240001</t>
  </si>
  <si>
    <t>VPSF153</t>
  </si>
  <si>
    <t>Соединитель из нерж. стали  15×1/2" внутр. резьба "VER-PRO"   (100/5шт)</t>
  </si>
  <si>
    <t>199.33 руб.</t>
  </si>
  <si>
    <t>Уточняйте</t>
  </si>
  <si>
    <t>шт</t>
  </si>
  <si>
    <t>SNT-240002</t>
  </si>
  <si>
    <t>VPSF223</t>
  </si>
  <si>
    <t>Соединитель из нерж. стали  22×1/2" внутр. резьба "VER-PRO"   (70/5шт)</t>
  </si>
  <si>
    <t>233.54 руб.</t>
  </si>
  <si>
    <t>SNT-240003</t>
  </si>
  <si>
    <t>VPSF224</t>
  </si>
  <si>
    <t>Соединитель из нерж. стали  22×3/4" внутр. резьба "VER-PRO"   (60/5шт)</t>
  </si>
  <si>
    <t>279.65 руб.</t>
  </si>
  <si>
    <t>SNT-240004</t>
  </si>
  <si>
    <t>VPSF284</t>
  </si>
  <si>
    <t>Соединитель из нерж. стали  28×3/4" внутр. резьба "VER-PRO"   (50/5шт)</t>
  </si>
  <si>
    <t>346.59 руб.</t>
  </si>
  <si>
    <t>SNT-240005</t>
  </si>
  <si>
    <t>VPSF285</t>
  </si>
  <si>
    <t>Соединитель из нерж. стали  28×1" внутр. резьба  "VER-PRO"   (50/5шт)</t>
  </si>
  <si>
    <t>389.73 руб.</t>
  </si>
  <si>
    <t>SNT-240006</t>
  </si>
  <si>
    <t>VPSF355</t>
  </si>
  <si>
    <t>Соединитель из нерж. стали  35×1"  внутр. резьба "VER-PRO"   (35/5шт)</t>
  </si>
  <si>
    <t>529.55 руб.</t>
  </si>
  <si>
    <t>SNT-240007</t>
  </si>
  <si>
    <t>VPSF356</t>
  </si>
  <si>
    <t>Соединитель из нерж. стали  35×11/4" внутр. резьба  "VER-PRO"   (24/3шт)</t>
  </si>
  <si>
    <t>557.81 руб.</t>
  </si>
  <si>
    <t>SNT-240008</t>
  </si>
  <si>
    <t>VPSM153</t>
  </si>
  <si>
    <t>Соединитель из нерж. стали  15×1/2" нар. резьба "VER-PRO"   (100/5шт)</t>
  </si>
  <si>
    <t>SNT-240009</t>
  </si>
  <si>
    <t>VPSM223</t>
  </si>
  <si>
    <t>Соединитель из нерж. стали  22×1/2" нар. резьба  "VER-PRO"   (70/5шт)</t>
  </si>
  <si>
    <t>SNT-240010</t>
  </si>
  <si>
    <t>VPSM224</t>
  </si>
  <si>
    <t>Соединитель из нерж. стали  22×3/4" нар. резьба  "VER-PRO"   (60/5шт)</t>
  </si>
  <si>
    <t>278.16 руб.</t>
  </si>
  <si>
    <t>SNT-240011</t>
  </si>
  <si>
    <t>VPSM284</t>
  </si>
  <si>
    <t>Соединитель из нерж. стали  28×3/4" нар. резьба  "VER-PRO"   (50/5шт)</t>
  </si>
  <si>
    <t>SNT-240012</t>
  </si>
  <si>
    <t>VPSM285</t>
  </si>
  <si>
    <t>Соединитель из нерж. стали  28×1" нар. резьба  "VER-PRO"   (50/5шт)</t>
  </si>
  <si>
    <t>SNT-240013</t>
  </si>
  <si>
    <t>VPSM355</t>
  </si>
  <si>
    <t>Соединитель из нерж. стали  35×1" нар. резьба  "VER-PRO"   (35/5шт)</t>
  </si>
  <si>
    <t>553.35 руб.</t>
  </si>
  <si>
    <t>SNT-240014</t>
  </si>
  <si>
    <t>VPSM356</t>
  </si>
  <si>
    <t>Соединитель из нерж. стали  35×11/4" нар. резьба  "VER-PRO"   (24/3шт)</t>
  </si>
  <si>
    <t>586.08 руб.</t>
  </si>
  <si>
    <t>SNT-240015</t>
  </si>
  <si>
    <t>VPS1515</t>
  </si>
  <si>
    <t>Муфта из нержавеющей стали 15×15  "VER-PRO"   (100/5шт)</t>
  </si>
  <si>
    <t>80.33 руб.</t>
  </si>
  <si>
    <t>SNT-240016</t>
  </si>
  <si>
    <t>VPS2222</t>
  </si>
  <si>
    <t>Муфта из нержавеющей стали 22×22  "VER-PRO"   (60/5шт)</t>
  </si>
  <si>
    <t>135.36 руб.</t>
  </si>
  <si>
    <t>SNT-240017</t>
  </si>
  <si>
    <t>VPS2828</t>
  </si>
  <si>
    <t>Муфта из нержавеющей стали 28×28  "VER-PRO"   (40/4шт)</t>
  </si>
  <si>
    <t>177.01 руб.</t>
  </si>
  <si>
    <t>SNT-240018</t>
  </si>
  <si>
    <t>VPS3535</t>
  </si>
  <si>
    <t>Муфта из нержавеющей стали 35×35  "VER-PRO"   (30/3шт)</t>
  </si>
  <si>
    <t>238.00 руб.</t>
  </si>
  <si>
    <t>SNT-240019</t>
  </si>
  <si>
    <t>VPS2215</t>
  </si>
  <si>
    <t>Вставка переходная  из нержавеющей стали  22а×15  "VER-PRO"   (100/5шт)</t>
  </si>
  <si>
    <t>SNT-240020</t>
  </si>
  <si>
    <t>VPS2822</t>
  </si>
  <si>
    <t>Вставка переходная  из нержавеющей стали  28а×22  "VER-PRO"   (50/5шт)</t>
  </si>
  <si>
    <t>191.89 руб.</t>
  </si>
  <si>
    <t>SNT-240021</t>
  </si>
  <si>
    <t>VPS3528</t>
  </si>
  <si>
    <t>Вставка переходная  из нержавеющей стали  35а×28  "VER-PRO"   (33/3шт)</t>
  </si>
  <si>
    <t>235.03 руб.</t>
  </si>
  <si>
    <t>SNT-240022</t>
  </si>
  <si>
    <t>VPSC153</t>
  </si>
  <si>
    <t>Соединитель с накидной гайкой из нержавеющей стали 15×1/2"  "VER-PRO"   (100/5шт)</t>
  </si>
  <si>
    <t>263.29 руб.</t>
  </si>
  <si>
    <t>SNT-240023</t>
  </si>
  <si>
    <t>VPSC154</t>
  </si>
  <si>
    <t>Соединитель с накидной гайкой из нержавеющей стали 15×3/4"  "VER-PRO"   (80/5шт)</t>
  </si>
  <si>
    <t>276.68 руб.</t>
  </si>
  <si>
    <t>SNT-240024</t>
  </si>
  <si>
    <t>VPSC224</t>
  </si>
  <si>
    <t>Соединитель с накидной гайкой из нержавеющей стали 22×3/4"  "VER-PRO"   (65/5шт)</t>
  </si>
  <si>
    <t>374.85 руб.</t>
  </si>
  <si>
    <t>SNT-240025</t>
  </si>
  <si>
    <t>VPSC285</t>
  </si>
  <si>
    <t>Соединитель с накидной гайкой из нержавеющей стали 28×1"  "VER-PRO"   (50/5шт)</t>
  </si>
  <si>
    <t>510.21 руб.</t>
  </si>
  <si>
    <t>SNT-240026</t>
  </si>
  <si>
    <t>VPSC356</t>
  </si>
  <si>
    <t>Соединитель с накидной гайкой из нержавеющей стали 35×11/4"  "VER-PRO"   (32/4шт)</t>
  </si>
  <si>
    <t>632.19 руб.</t>
  </si>
  <si>
    <t>SNT-240027</t>
  </si>
  <si>
    <t>VPTF15315</t>
  </si>
  <si>
    <t>Тройник из нерж. стали   15×1/2"×15  внутр. резьба "VER-PRO" (60/5шт)</t>
  </si>
  <si>
    <t>301.96 руб.</t>
  </si>
  <si>
    <t>SNT-240028</t>
  </si>
  <si>
    <t>VPTF22322</t>
  </si>
  <si>
    <t>Тройник из нерж. стали   22×1/2"×22 внутр. резьба "VER-PRO" (40/4шт)</t>
  </si>
  <si>
    <t>380.80 руб.</t>
  </si>
  <si>
    <t>SNT-240029</t>
  </si>
  <si>
    <t>VPTF22422</t>
  </si>
  <si>
    <t>Тройник из нерж. стали   22×3/4"×22 внутр. резьба "VER-PRO" (28/4шт)</t>
  </si>
  <si>
    <t>429.89 руб.</t>
  </si>
  <si>
    <t>SNT-240030</t>
  </si>
  <si>
    <t>VPTF28328</t>
  </si>
  <si>
    <t>Тройник из нерж. стали   28×1/2"×28 внутр. резьба "VER-PRO" (27/3шт)</t>
  </si>
  <si>
    <t>446.25 руб.</t>
  </si>
  <si>
    <t>SNT-240031</t>
  </si>
  <si>
    <t>VPTF28428</t>
  </si>
  <si>
    <t>Тройник из нерж. стали   28×3/4"×28 внутр. резьба "VER-PRO"(20/2шт)</t>
  </si>
  <si>
    <t>0.00 руб.</t>
  </si>
  <si>
    <t>SNT-240032</t>
  </si>
  <si>
    <t>VPTF28528</t>
  </si>
  <si>
    <t>Тройник из нерж. стали   28×1"×28  внутр. резьба "VER-PRO"(20/2шт)</t>
  </si>
  <si>
    <t>SNT-240033</t>
  </si>
  <si>
    <t>VPTM15315</t>
  </si>
  <si>
    <t>Тройник из нерж. стали   15×1/2"×15 нар. резьба "VER-PRO" (60/5шт)</t>
  </si>
  <si>
    <t>293.04 руб.</t>
  </si>
  <si>
    <t>SNT-240034</t>
  </si>
  <si>
    <t>VPTM22322</t>
  </si>
  <si>
    <t>Тройник из нерж. стали   22×1/2"×22 нар. резьба "VER-PRO" (40/4шт)</t>
  </si>
  <si>
    <t>404.60 руб.</t>
  </si>
  <si>
    <t>SNT-240035</t>
  </si>
  <si>
    <t>VPTM22422</t>
  </si>
  <si>
    <t>Тройник из нерж. стали   22×3/4"×22 нар. резьба "VER-PRO" (28/4шт)</t>
  </si>
  <si>
    <t>435.84 руб.</t>
  </si>
  <si>
    <t>SNT-240036</t>
  </si>
  <si>
    <t>VPTM28328</t>
  </si>
  <si>
    <t>Тройник из нерж. стали   28×1/2"×28 нар. резьба "VER-PRO" (27/3шт)</t>
  </si>
  <si>
    <t>477.49 руб.</t>
  </si>
  <si>
    <t>SNT-240037</t>
  </si>
  <si>
    <t>VPTM28428</t>
  </si>
  <si>
    <t>Тройник из нерж. стали   28×3/4"×28 нар. резьба "VER-PRO"(20/2шт)</t>
  </si>
  <si>
    <t>505.75 руб.</t>
  </si>
  <si>
    <t>SNT-240038</t>
  </si>
  <si>
    <t>VPTM28528</t>
  </si>
  <si>
    <t>Тройник из нерж. стали   28×1"×28 нар. резьба "VER-PRO"(20/2шт)</t>
  </si>
  <si>
    <t>590.54 руб.</t>
  </si>
  <si>
    <t>SNT-240039</t>
  </si>
  <si>
    <t>VPT151515</t>
  </si>
  <si>
    <t>Тройник из нержавеющей стали 15×15×15  "VER-PRO" (50/5шт)</t>
  </si>
  <si>
    <t>196.35 руб.</t>
  </si>
  <si>
    <t>SNT-240040</t>
  </si>
  <si>
    <t>VPT222222</t>
  </si>
  <si>
    <t>Тройник из нержавеющей стали 22×22×22  "VER-PRO" (40/4шт)</t>
  </si>
  <si>
    <t>264.78 руб.</t>
  </si>
  <si>
    <t>SNT-240041</t>
  </si>
  <si>
    <t>VPT282828</t>
  </si>
  <si>
    <t>Тройник из нержавеющей стали 28×28×28  "VER-PRO" (24/4шт)</t>
  </si>
  <si>
    <t>333.20 руб.</t>
  </si>
  <si>
    <t>SNT-240042</t>
  </si>
  <si>
    <t>VPT221522</t>
  </si>
  <si>
    <t>Тройник из нержавеющей стали 22×15×22  "VER-PRO" (40/4шт)</t>
  </si>
  <si>
    <t>254.36 руб.</t>
  </si>
  <si>
    <t>SNT-240043</t>
  </si>
  <si>
    <t>VPT281528</t>
  </si>
  <si>
    <t>Тройник из нержавеющей стали 28×15×28  "VER-PRO" (28/4шт)</t>
  </si>
  <si>
    <t>325.76 руб.</t>
  </si>
  <si>
    <t>SNT-240044</t>
  </si>
  <si>
    <t>VPT282228</t>
  </si>
  <si>
    <t>Тройник из нержавеющей стали 28×22×28  "VER-PRO" (24/3шт)</t>
  </si>
  <si>
    <t>331.71 руб.</t>
  </si>
  <si>
    <t>SNT-240045</t>
  </si>
  <si>
    <t>VPT352835</t>
  </si>
  <si>
    <t>Тройник из нержавеющей стали 35×28×35  "VER-PRO" (16/2шт)</t>
  </si>
  <si>
    <t>507.24 руб.</t>
  </si>
  <si>
    <t>SNT-240046</t>
  </si>
  <si>
    <t>VPCL1515</t>
  </si>
  <si>
    <t>Уголок 45° вн-вн из нержавеющей стали  15×15  "VER-PRO" (100/5шт)</t>
  </si>
  <si>
    <t>116.03 руб.</t>
  </si>
  <si>
    <t>SNT-240047</t>
  </si>
  <si>
    <t>VPCL2222</t>
  </si>
  <si>
    <t>Уголок 45° вн-вн из нержавеющей стали  22×22  "VER-PRO" (50/5шт)</t>
  </si>
  <si>
    <t>205.28 руб.</t>
  </si>
  <si>
    <t>SNT-240048</t>
  </si>
  <si>
    <t>VPCL2828</t>
  </si>
  <si>
    <t>Уголок 45° вн-вн из нержавеющей стали  28×28  "VER-PRO" (32/4шт)</t>
  </si>
  <si>
    <t>282.63 руб.</t>
  </si>
  <si>
    <t>SNT-240049</t>
  </si>
  <si>
    <t>VPCL3535</t>
  </si>
  <si>
    <t>Уголок 45° вн-вн из нержавеющей стали  35×35  "VER-PRO" (21/3шт)</t>
  </si>
  <si>
    <t>321.30 руб.</t>
  </si>
  <si>
    <t>SNT-240050</t>
  </si>
  <si>
    <t>VPDL1515</t>
  </si>
  <si>
    <t>Уголок 45° вн-нар из нержавеющей стали  15a×15  "VER-PRO" (80/5шт)</t>
  </si>
  <si>
    <t>133.88 руб.</t>
  </si>
  <si>
    <t>SNT-240051</t>
  </si>
  <si>
    <t>VPDL2222</t>
  </si>
  <si>
    <t>Уголок 45° вн-нар из нержавеющей стали  22а×22  "VER-PRO" (50/5шт)</t>
  </si>
  <si>
    <t>221.64 руб.</t>
  </si>
  <si>
    <t>SNT-240052</t>
  </si>
  <si>
    <t>VPDL2828</t>
  </si>
  <si>
    <t>Уголок 45° вн-нар из нержавеющей стали  28а×28  "VER-PRO" (32/4шт)</t>
  </si>
  <si>
    <t>288.58 руб.</t>
  </si>
  <si>
    <t>SNT-240053</t>
  </si>
  <si>
    <t>VPDL3535</t>
  </si>
  <si>
    <t>Уголок 45° вн-нар из нержавеющей стали  35а×35  "VER-PRO" (18/2шт)</t>
  </si>
  <si>
    <t>461.13 руб.</t>
  </si>
  <si>
    <t>SNT-240054</t>
  </si>
  <si>
    <t>VPAL1515</t>
  </si>
  <si>
    <t>Уголок 90° вн-вн из нержавеющей стали 15×15  "VER-PRO" (80/5шт)</t>
  </si>
  <si>
    <t>SNT-240055</t>
  </si>
  <si>
    <t>VPAL2222</t>
  </si>
  <si>
    <t>Уголок 90° вн-вн из нержавеющей стали 22×22  "VER-PRO" (40/4шт)</t>
  </si>
  <si>
    <t>SNT-240056</t>
  </si>
  <si>
    <t>VPAL2828</t>
  </si>
  <si>
    <t>Уголок 90° вн-вн из нержавеющей стали 28×28 "VER-PRO" (24/3шт)</t>
  </si>
  <si>
    <t>284.11 руб.</t>
  </si>
  <si>
    <t>SNT-240057</t>
  </si>
  <si>
    <t>VPAL3535</t>
  </si>
  <si>
    <t>Уголок 90° вн-вн из нержавеющей стали 35×35  "VER-PRO" (16/2шт)</t>
  </si>
  <si>
    <t>391.21 руб.</t>
  </si>
  <si>
    <t>SNT-240058</t>
  </si>
  <si>
    <t>VPBL1515</t>
  </si>
  <si>
    <t>Уголок 90° вн-нар из нержавеющей стали 15а×15  "VER-PRO" (100/5шт)</t>
  </si>
  <si>
    <t>SNT-240059</t>
  </si>
  <si>
    <t>VPBL2222</t>
  </si>
  <si>
    <t>Уголок 90° вн-нар из нержавеющей стали 22а×22  "VER-PRO" (40/4шт)</t>
  </si>
  <si>
    <t>224.61 руб.</t>
  </si>
  <si>
    <t>SNT-240060</t>
  </si>
  <si>
    <t>VPBL2828</t>
  </si>
  <si>
    <t>Уголок 90° вн-нар из нержавеющей стали 28а×28  "VER-PRO" (21/3шт)</t>
  </si>
  <si>
    <t>290.06 руб.</t>
  </si>
  <si>
    <t>SNT-240061</t>
  </si>
  <si>
    <t>VPBL3535</t>
  </si>
  <si>
    <t>Уголок 90° вн-нар из нержавеющей стали 35а×35  "VER-PRO" (16/2шт)</t>
  </si>
  <si>
    <t>611.36 руб.</t>
  </si>
  <si>
    <t>SNT-240062</t>
  </si>
  <si>
    <t>VPLF153</t>
  </si>
  <si>
    <t>Уголок 90° из нерж. стали 15×1/2" внутр. резьба "VER-PRO" (60/5шт)</t>
  </si>
  <si>
    <t>355.51 руб.</t>
  </si>
  <si>
    <t>SNT-240063</t>
  </si>
  <si>
    <t>VPLF223</t>
  </si>
  <si>
    <t>Уголок 90° из нерж. стали   22×1/2" внутр. резьба "VER-PRO" (60/4шт)</t>
  </si>
  <si>
    <t>419.48 руб.</t>
  </si>
  <si>
    <t>SNT-240064</t>
  </si>
  <si>
    <t>VPLF224</t>
  </si>
  <si>
    <t>Уголок 90° из нерж. стали   22×3/4" внутр. резьба "VER-PRO" (50/5шт)</t>
  </si>
  <si>
    <t>490.88 руб.</t>
  </si>
  <si>
    <t>SNT-240065</t>
  </si>
  <si>
    <t>VPLF284</t>
  </si>
  <si>
    <t>Уголок 90° из нерж. стали   28×3/4" внутр. резьба "VER-PRO" (30/3шт)</t>
  </si>
  <si>
    <t>858.29 руб.</t>
  </si>
  <si>
    <t>SNT-240066</t>
  </si>
  <si>
    <t>VPLF285</t>
  </si>
  <si>
    <t>Уголок 90° из нерж. стали   28×1" внутр. резьба "VER-PRO" (30/3шт)</t>
  </si>
  <si>
    <t>892.50 руб.</t>
  </si>
  <si>
    <t>SNT-240067</t>
  </si>
  <si>
    <t>VPLM153</t>
  </si>
  <si>
    <t>Уголок 90° из нерж. стали   15×1/2" нар. резьба "VER-PRO" (80/5шт)</t>
  </si>
  <si>
    <t>394.19 руб.</t>
  </si>
  <si>
    <t>SNT-240068</t>
  </si>
  <si>
    <t>VPLM223</t>
  </si>
  <si>
    <t>Уголок 90° из нерж. стали   22×1/2" нар. резьба "VER-PRO" (60/4шт)</t>
  </si>
  <si>
    <t>563.76 руб.</t>
  </si>
  <si>
    <t>SNT-240069</t>
  </si>
  <si>
    <t>VPLM224</t>
  </si>
  <si>
    <t>Уголок 90° из нерж. стали   22×3/4" нар. резьба "VER-PRO" (48/4шт)</t>
  </si>
  <si>
    <t>580.13 руб.</t>
  </si>
  <si>
    <t>SNT-240070</t>
  </si>
  <si>
    <t>VPLM284</t>
  </si>
  <si>
    <t>Уголок 90° из нерж. стали   28×3/4" нар. резьба "VER-PRO" (30/2шт)</t>
  </si>
  <si>
    <t>788.38 руб.</t>
  </si>
  <si>
    <t>SNT-240071</t>
  </si>
  <si>
    <t>VPLM285</t>
  </si>
  <si>
    <t>Уголок 90° из нерж. стали   28×1" нар. резьба "VER-PRO" (30/2шт)</t>
  </si>
  <si>
    <t>816.64 руб.</t>
  </si>
  <si>
    <t>SNT-240072</t>
  </si>
  <si>
    <t>VPLC153</t>
  </si>
  <si>
    <t>Уголок с креплением (водорозетка) из нерж. стали   и креплением 15×1/2"  "VER-PRO" (40/5шт)</t>
  </si>
  <si>
    <t>447.74 руб.</t>
  </si>
  <si>
    <t>SNT-240073</t>
  </si>
  <si>
    <t>VPLC223</t>
  </si>
  <si>
    <t>Уголок с креплением (водорозетка) из нерж. стали   и креплением 22×1/2"  "VER-PRO" (40/5шт)</t>
  </si>
  <si>
    <t>617.31 руб.</t>
  </si>
  <si>
    <t>SNT-240074</t>
  </si>
  <si>
    <t>VPLC224</t>
  </si>
  <si>
    <t>Уголок с креплением (водорозетка) из нерж. стали   и креплением 22×3/4"  "VER-PRO" (30/3шт)</t>
  </si>
  <si>
    <t>626.24 руб.</t>
  </si>
  <si>
    <t>SNT-240078</t>
  </si>
  <si>
    <t>VPSF183</t>
  </si>
  <si>
    <t>Соединитель из нерж. стали  18×1/2" внутр. резьба "VER-PRO"   (100/5шт)</t>
  </si>
  <si>
    <t>SNT-240079</t>
  </si>
  <si>
    <t>VPSF184</t>
  </si>
  <si>
    <t>Соединитель из нерж. стали  18×3/4" внутр. резьба "VER-PRO"   (60/5шт)</t>
  </si>
  <si>
    <t>SNT-240080</t>
  </si>
  <si>
    <t>VPSM183</t>
  </si>
  <si>
    <t>Соединитель из нерж. стали  18×1/2" нар. резьба "VER-PRO"   (70/5шт)</t>
  </si>
  <si>
    <t>251.39 руб.</t>
  </si>
  <si>
    <t>SNT-240081</t>
  </si>
  <si>
    <t>VPSM184</t>
  </si>
  <si>
    <t>Соединитель из нерж. стали  18×3/4" нар. резьба "VER-PRO"   (70/5шт)</t>
  </si>
  <si>
    <t>273.70 руб.</t>
  </si>
  <si>
    <t>SNT-240082</t>
  </si>
  <si>
    <t>VPS1818</t>
  </si>
  <si>
    <t>Муфта из нержавеющей стали 18×18   VER-PRO    (80/5шт)</t>
  </si>
  <si>
    <t>104.13 руб.</t>
  </si>
  <si>
    <t>SNT-240083</t>
  </si>
  <si>
    <t>VPS1815</t>
  </si>
  <si>
    <t>Вставка переходная  из нержавеющей стали 18а×15   VER-PRO    (80/5шт)</t>
  </si>
  <si>
    <t>148.75 руб.</t>
  </si>
  <si>
    <t>SNT-240084</t>
  </si>
  <si>
    <t>VPSC183</t>
  </si>
  <si>
    <t>Соединитель с накидной гайкой из нержавеющей стали 18×1/2    VER-PRO    (100/5шт)</t>
  </si>
  <si>
    <t>316.84 руб.</t>
  </si>
  <si>
    <t>SNT-240085</t>
  </si>
  <si>
    <t>VPT181518</t>
  </si>
  <si>
    <t>Тройник из нержавеющей стали 18×15×18   VER-PRO  (50/5шт)</t>
  </si>
  <si>
    <t>215.69 руб.</t>
  </si>
  <si>
    <t>SNT-240086</t>
  </si>
  <si>
    <t>VPT181818</t>
  </si>
  <si>
    <t>Тройник из нержавеющей стали 18×18×18   VER-PRO  (50/5шт)</t>
  </si>
  <si>
    <t>230.56 руб.</t>
  </si>
  <si>
    <t>SNT-240087</t>
  </si>
  <si>
    <t>VPT353535</t>
  </si>
  <si>
    <t>Тройник из нержавеющей стали 35×35×35   VER-PRO  (16/2шт)</t>
  </si>
  <si>
    <t>508.73 руб.</t>
  </si>
  <si>
    <t>SNT-240088</t>
  </si>
  <si>
    <t>VPT221822</t>
  </si>
  <si>
    <t>Тройник из нержавеющей стали 22×18×22   VER-PRO  (40/4шт)</t>
  </si>
  <si>
    <t>SNT-240090</t>
  </si>
  <si>
    <t>VPT351535</t>
  </si>
  <si>
    <t>Тройник из нержавеющей стали 35×15×35   VER-PRO  (16/2шт)</t>
  </si>
  <si>
    <t>502.78 руб.</t>
  </si>
  <si>
    <t>SNT-240091</t>
  </si>
  <si>
    <t>VPT352235</t>
  </si>
  <si>
    <t>Тройник из нержавеющей стали 35×22×35   VER-PRO  (16/2шт)</t>
  </si>
  <si>
    <t>SNT-240092</t>
  </si>
  <si>
    <t>VPCL1818</t>
  </si>
  <si>
    <t>Уголок 45° вн-вн из нержавеющей стали 18×18   VER-PRO  (60/5шт)</t>
  </si>
  <si>
    <t>138.34 руб.</t>
  </si>
  <si>
    <t>SNT-240093</t>
  </si>
  <si>
    <t>VPDL1818</t>
  </si>
  <si>
    <t>Уголок 45° вн-нар из нержавеющей стали  18a×18  "VER-PRO" (60/5шт)</t>
  </si>
  <si>
    <t>172.55 руб.</t>
  </si>
  <si>
    <t>SNT-240094</t>
  </si>
  <si>
    <t>VPAL1818</t>
  </si>
  <si>
    <t>Уголок 90° вн-вн из нержавеющей стали 18×18    VER-PRO  (60/5шт)</t>
  </si>
  <si>
    <t>SNT-240095</t>
  </si>
  <si>
    <t>VPBL1818</t>
  </si>
  <si>
    <t>Уголок 90° вн-нар из нержавеющей стали 18а×18  "VER-PRO" (60/5шт)</t>
  </si>
  <si>
    <t>SNT-240096</t>
  </si>
  <si>
    <t>VPLF183</t>
  </si>
  <si>
    <t>Уголок 90° из нерж. стали 18×1/2" внутр. резьба "VER-PRO" (60/5шт)</t>
  </si>
  <si>
    <t>SNT-240097</t>
  </si>
  <si>
    <t>VPLM183</t>
  </si>
  <si>
    <t>Уголок 90° из нерж. стали   18×1/2" нар. резьба "VER-PRO" (60/5шт)</t>
  </si>
  <si>
    <t>520.63 руб.</t>
  </si>
  <si>
    <t>SNT-240098</t>
  </si>
  <si>
    <t>VPY15</t>
  </si>
  <si>
    <t>Витоновые (FPM) уплотнительные кольца до 150*С для фитингов из нержавеющей стали 15* (50шт)</t>
  </si>
  <si>
    <t>11.90 руб.</t>
  </si>
  <si>
    <t>SNT-240099</t>
  </si>
  <si>
    <t>VPY22</t>
  </si>
  <si>
    <t>Витоновые (FPM) уплотнительные кольца до 150*С для фитингов из нержавеющей стали 22* (50шт)</t>
  </si>
  <si>
    <t>22.31 руб.</t>
  </si>
  <si>
    <t>SNT-240100</t>
  </si>
  <si>
    <t>VPY28</t>
  </si>
  <si>
    <t>Витоновые (FPM) уплотнительные кольца до 150*С для фитингов из нержавеющей стали 28* (50шт)</t>
  </si>
  <si>
    <t>31.24 руб.</t>
  </si>
  <si>
    <t>SNT-240101</t>
  </si>
  <si>
    <t>VPY35</t>
  </si>
  <si>
    <t>Витоновые (FPM) уплотнительные кольца до 150*С для фитингов из нержавеющей стали 35* (50шт)</t>
  </si>
  <si>
    <t>SNT-240102</t>
  </si>
  <si>
    <t>VPG1515A</t>
  </si>
  <si>
    <t>Обвод двухраструбный из нержавеющей стали 15×15  "VER-PRO" (24/1шт)</t>
  </si>
  <si>
    <t>SNT-240103</t>
  </si>
  <si>
    <t>VPG1818A</t>
  </si>
  <si>
    <t>Обвод двухраструбный из нержавеющей стали 18×18  "VER-PRO" (20/1шт)</t>
  </si>
  <si>
    <t>SNT-240104</t>
  </si>
  <si>
    <t>VPG2222A</t>
  </si>
  <si>
    <t>Обвод из нержавеющей стали 22×22  "VER-PRO" (20/1шт)</t>
  </si>
  <si>
    <t>551.86 руб.</t>
  </si>
  <si>
    <t>SNT-240105</t>
  </si>
  <si>
    <t>VPG1515B</t>
  </si>
  <si>
    <t>Обвод однораструбный из нержавеющей стали 15×15  "VER-PRO" (24/1шт)</t>
  </si>
  <si>
    <t>342.13 руб.</t>
  </si>
  <si>
    <t>SNT-240106</t>
  </si>
  <si>
    <t>VPG1818B</t>
  </si>
  <si>
    <t>Обвод однораструбный из нержавеющей стали 18×18  "VER-PRO" (20/1шт)</t>
  </si>
  <si>
    <t>400.14 руб.</t>
  </si>
  <si>
    <t>SNT-240107</t>
  </si>
  <si>
    <t>VPG2222B</t>
  </si>
  <si>
    <t>Обвод однораструбный из нержавеющей стали 22×22  "VER-PRO" (20/1шт)</t>
  </si>
  <si>
    <t>568.23 руб.</t>
  </si>
  <si>
    <t>SNT-240108</t>
  </si>
  <si>
    <t>VPSF427</t>
  </si>
  <si>
    <t>Соединитель прямой с переходом на внутреннюю резьбу42×11/2"  "VER-PRO"   (16/2шт)</t>
  </si>
  <si>
    <t>831.51 руб.</t>
  </si>
  <si>
    <t>SNT-240109</t>
  </si>
  <si>
    <t>VPSF548</t>
  </si>
  <si>
    <t>Соединитель прямой с переходом на внутреннюю резьбу54×2"  "VER-PRO"   (8/2шт)</t>
  </si>
  <si>
    <t>1 114.14 руб.</t>
  </si>
  <si>
    <t>SNT-240110</t>
  </si>
  <si>
    <t>VPSM427</t>
  </si>
  <si>
    <t>Соединитель прямой с переходом на наружную резьбу42×11/2"  "VER-PRO"   (16/2шт)</t>
  </si>
  <si>
    <t>798.79 руб.</t>
  </si>
  <si>
    <t>SNT-240111</t>
  </si>
  <si>
    <t>VPSM548</t>
  </si>
  <si>
    <t>Соединитель прямой с переходом на наружную резьбу54×2"  "VER-PRO"   (8/2шт)</t>
  </si>
  <si>
    <t>1 112.65 руб.</t>
  </si>
  <si>
    <t>SNT-240112</t>
  </si>
  <si>
    <t>VPS4242</t>
  </si>
  <si>
    <t>Муфта из нержавеющей стали42×42  "VER-PRO"   (18/3шт)</t>
  </si>
  <si>
    <t>382.29 руб.</t>
  </si>
  <si>
    <t>SNT-240113</t>
  </si>
  <si>
    <t>VPS5454</t>
  </si>
  <si>
    <t>Муфта из нержавеющей стали54×54  "VER-PRO"   (8/2шт)</t>
  </si>
  <si>
    <t>464.10 руб.</t>
  </si>
  <si>
    <t>SNT-240114</t>
  </si>
  <si>
    <t>VPS1815-A</t>
  </si>
  <si>
    <t>Вставка переходная из нержавеющей стали18×15  "VER-PRO"   (80/5шт)</t>
  </si>
  <si>
    <t>175.53 руб.</t>
  </si>
  <si>
    <t>SNT-240115</t>
  </si>
  <si>
    <t>VPS2215-A</t>
  </si>
  <si>
    <t>Муфта переходная 2-х раструб из нержавеющей стали22×15  "VER-PRO"   (80/5шт)</t>
  </si>
  <si>
    <t>188.91 руб.</t>
  </si>
  <si>
    <t>SNT-240116</t>
  </si>
  <si>
    <t>VPS2218-A</t>
  </si>
  <si>
    <t>Муфта переходная 2-х раструб из нержавеющей стали22×18  "VER-PRO"   (80/5шт)</t>
  </si>
  <si>
    <t>SNT-240117</t>
  </si>
  <si>
    <t>VPS2815-A</t>
  </si>
  <si>
    <t>Муфта переходная 2-х раструб из нержавеющей стали28×15  "VER-PRO"   (60/5шт)</t>
  </si>
  <si>
    <t>SNT-240118</t>
  </si>
  <si>
    <t>VPS2822-A</t>
  </si>
  <si>
    <t>Муфта переходная 2-х раструб из нержавеющей стали28×22  "VER-PRO"   (40/5шт)</t>
  </si>
  <si>
    <t>220.15 руб.</t>
  </si>
  <si>
    <t>SNT-240119</t>
  </si>
  <si>
    <t>VPS3528-A</t>
  </si>
  <si>
    <t>Муфта переходная 2-х раструб из нержавеющей стали35×28  "VER-PRO"   (30/5шт)</t>
  </si>
  <si>
    <t>267.75 руб.</t>
  </si>
  <si>
    <t>SNT-240120</t>
  </si>
  <si>
    <t>VPS4235-A</t>
  </si>
  <si>
    <t>Муфта переходная 2-х раструб из нержавеющей стали 42×35  "VER-PRO"   (18/3шт)</t>
  </si>
  <si>
    <t>SNT-240121</t>
  </si>
  <si>
    <t>VPS5442-A</t>
  </si>
  <si>
    <t>Муфта переходная 2-х раструб из нержавеющей стали54×42  "VER-PRO"   (10/2шт)</t>
  </si>
  <si>
    <t>548.89 руб.</t>
  </si>
  <si>
    <t>SNT-240122</t>
  </si>
  <si>
    <t>VPS2218</t>
  </si>
  <si>
    <t>Вставка переходная из нержавеющей стали22a×18  "VER-PRO"   (80/5шт)</t>
  </si>
  <si>
    <t>166.60 руб.</t>
  </si>
  <si>
    <t>SNT-240123</t>
  </si>
  <si>
    <t>VPS2815</t>
  </si>
  <si>
    <t>Вставка переходная из нержавеющей стали28a×15  "VER-PRO"   (80/5шт)</t>
  </si>
  <si>
    <t>214.20 руб.</t>
  </si>
  <si>
    <t>SNT-240124</t>
  </si>
  <si>
    <t>VPS2818</t>
  </si>
  <si>
    <t>Вставка переходная из нержавеющей стали28a×18  "VER-PRO"   (60/5шт)</t>
  </si>
  <si>
    <t>209.74 руб.</t>
  </si>
  <si>
    <t>SNT-240125</t>
  </si>
  <si>
    <t>VPS3518</t>
  </si>
  <si>
    <t>Вставка переходная из нержавеющей стали35a×18  "VER-PRO"   (35/5шт)</t>
  </si>
  <si>
    <t>SNT-240126</t>
  </si>
  <si>
    <t>VPS3522</t>
  </si>
  <si>
    <t>Вставка переходная из нержавеющей стали35a×22  "VER-PRO"   (30/3шт)</t>
  </si>
  <si>
    <t>SNT-240127</t>
  </si>
  <si>
    <t>VPS4222</t>
  </si>
  <si>
    <t>Вставка переходная из нержавеющей стали42a×22  "VER-PRO"   (21/3шт)</t>
  </si>
  <si>
    <t>337.66 руб.</t>
  </si>
  <si>
    <t>SNT-240128</t>
  </si>
  <si>
    <t>VPS4235</t>
  </si>
  <si>
    <t>Вставка переходная из нержавеющей стали42a×35  "VER-PRO"   (21/3шт)</t>
  </si>
  <si>
    <t>352.54 руб.</t>
  </si>
  <si>
    <t>SNT-240129</t>
  </si>
  <si>
    <t>VPS5435</t>
  </si>
  <si>
    <t>Вставка переходная из нержавеющей стали54a×35  "VER-PRO"   (10/2шт)</t>
  </si>
  <si>
    <t>465.59 руб.</t>
  </si>
  <si>
    <t>SNT-240130</t>
  </si>
  <si>
    <t>VPSC184</t>
  </si>
  <si>
    <t>Соединитель с накидной гайкой из нержавеющей стали18×3/4"  "VER-PRO"   (80/5шт)</t>
  </si>
  <si>
    <t>334.69 руб.</t>
  </si>
  <si>
    <t>SNT-240131</t>
  </si>
  <si>
    <t>VPSC223</t>
  </si>
  <si>
    <t>Соединитель с накидной гайкой из нержавеющей стали22×1/2"  "VER-PRO"   (80/5шт)</t>
  </si>
  <si>
    <t>379.31 руб.</t>
  </si>
  <si>
    <t>SNT-240132</t>
  </si>
  <si>
    <t>VPSC225</t>
  </si>
  <si>
    <t>Соединитель с накидной гайкой из нержавеющей стали22×1"  "VER-PRO"   (50/5шт)</t>
  </si>
  <si>
    <t>SNT-240133</t>
  </si>
  <si>
    <t>VPSC284</t>
  </si>
  <si>
    <t>Соединитель с накидной гайкой из нержавеющей стали28×3/4"  "VER-PRO"   (50/5шт)</t>
  </si>
  <si>
    <t>SNT-240134</t>
  </si>
  <si>
    <t>VPSC355</t>
  </si>
  <si>
    <t>Соединитель с накидной гайкой из нержавеющей стали35×1"  "VER-PRO"   (35/5шт)</t>
  </si>
  <si>
    <t>638.14 руб.</t>
  </si>
  <si>
    <t>SNT-240135</t>
  </si>
  <si>
    <t>VPSC427</t>
  </si>
  <si>
    <t>Соединитель с накидной гайкой из нержавеющей стали42×11/2"  "VER-PRO"   (18/3шт)</t>
  </si>
  <si>
    <t>849.36 руб.</t>
  </si>
  <si>
    <t>SNT-240136</t>
  </si>
  <si>
    <t>VPSC548</t>
  </si>
  <si>
    <t>Соединитель с накидной гайкой из нержавеющей стали54×2"  "VER-PRO"   (12/3шт)</t>
  </si>
  <si>
    <t>1 292.64 руб.</t>
  </si>
  <si>
    <t>SNT-240137</t>
  </si>
  <si>
    <t>VPTF18318</t>
  </si>
  <si>
    <t>Тройник с переходом на внутреннюю резьбу 18×1/2"×18  "VER-PRO" (50/5шт)</t>
  </si>
  <si>
    <t>SNT-240138</t>
  </si>
  <si>
    <t>VPTF18418</t>
  </si>
  <si>
    <t>Тройник с переходом на внутреннюю резьбу 18×3/4"×18  "VER-PRO" (40/5шт)</t>
  </si>
  <si>
    <t>SNT-240139</t>
  </si>
  <si>
    <t>VPTF35535</t>
  </si>
  <si>
    <t>Тройник с переходом на внутреннюю резьбу 35×1"×35  "VER-PRO" (14/2шт)</t>
  </si>
  <si>
    <t>795.81 руб.</t>
  </si>
  <si>
    <t>SNT-240140</t>
  </si>
  <si>
    <t>VPTF35635</t>
  </si>
  <si>
    <t>Тройник с переходом на внутреннюю резьбу 35×11/4"×35  "VER-PRO" (12/2шт)</t>
  </si>
  <si>
    <t>868.70 руб.</t>
  </si>
  <si>
    <t>SNT-240141</t>
  </si>
  <si>
    <t>VPTM18318</t>
  </si>
  <si>
    <t>Тройник с переходом на наружную резьбу 18×1/2"×18  "VER-PRO" (50/5шт)</t>
  </si>
  <si>
    <t>357.00 руб.</t>
  </si>
  <si>
    <t>SNT-240142</t>
  </si>
  <si>
    <t>VPTM18418</t>
  </si>
  <si>
    <t>Тройник с переходом на наружную резьбу 18×3/4"×18  "VER-PRO" (40/5шт)</t>
  </si>
  <si>
    <t>SNT-240143</t>
  </si>
  <si>
    <t>VPTM35535</t>
  </si>
  <si>
    <t>Тройник с переходом на наружную резьбу 35×1"×35  "VER-PRO"(10/2шт)</t>
  </si>
  <si>
    <t>879.11 руб.</t>
  </si>
  <si>
    <t>SNT-240144</t>
  </si>
  <si>
    <t>VPTM35635</t>
  </si>
  <si>
    <t>Тройник с переходом на наружную резьбу 35×11/4"×35  "VER-PRO"(10/2шт)</t>
  </si>
  <si>
    <t>896.96 руб.</t>
  </si>
  <si>
    <t>SNT-240145</t>
  </si>
  <si>
    <t>VPT423542</t>
  </si>
  <si>
    <t>Тройник из нержавеющей стали42×35×42  "VER-PRO" (6/2шт)</t>
  </si>
  <si>
    <t>764.58 руб.</t>
  </si>
  <si>
    <t>SNT-240146</t>
  </si>
  <si>
    <t>VPT424242</t>
  </si>
  <si>
    <t>Тройник из нержавеющей стали42×42×42  "VER-PRO" (6/2шт)</t>
  </si>
  <si>
    <t>780.94 руб.</t>
  </si>
  <si>
    <t>SNT-240147</t>
  </si>
  <si>
    <t>VPT545454</t>
  </si>
  <si>
    <t>Тройник из нержавеющей стали54×54×54  "VER-PRO" (3/1шт)</t>
  </si>
  <si>
    <t>1 050.18 руб.</t>
  </si>
  <si>
    <t>SNT-240148</t>
  </si>
  <si>
    <t>VPT544254</t>
  </si>
  <si>
    <t>Тройник из нержавеющей стали54×42×54  "VER-PRO" (4/1шт)</t>
  </si>
  <si>
    <t>993.65 руб.</t>
  </si>
  <si>
    <t>SNT-240149</t>
  </si>
  <si>
    <t>VPCL4242</t>
  </si>
  <si>
    <t>Уголок 45° внутренний/внутренний из нержавеющей стали 42×42  "VER-PRO" (10/2шт)</t>
  </si>
  <si>
    <t>489.39 руб.</t>
  </si>
  <si>
    <t>SNT-240150</t>
  </si>
  <si>
    <t>VPCL5454</t>
  </si>
  <si>
    <t>Уголок 45° внутренний/внутренний из нержавеющей стали 54×54  "VER-PRO" (6/2шт)</t>
  </si>
  <si>
    <t>629.21 руб.</t>
  </si>
  <si>
    <t>SNT-240151</t>
  </si>
  <si>
    <t>VPDL4242</t>
  </si>
  <si>
    <t>Уголок 45° из нержавеющей стали 42а×42  "VER-PRO" (10/2шт)</t>
  </si>
  <si>
    <t>653.01 руб.</t>
  </si>
  <si>
    <t>SNT-240152</t>
  </si>
  <si>
    <t>VPDL5454</t>
  </si>
  <si>
    <t>Уголок 45° из нержавеющей стали 54а×54  "VER-PRO" (6/2шт)</t>
  </si>
  <si>
    <t>809.20 руб.</t>
  </si>
  <si>
    <t>SNT-240153</t>
  </si>
  <si>
    <t>VPAL4242</t>
  </si>
  <si>
    <t>Уголок 90° внутренний/внутренний из нержавеющей стали 42×42  "VER-PRO" (8/2шт)</t>
  </si>
  <si>
    <t>612.85 руб.</t>
  </si>
  <si>
    <t>SNT-240154</t>
  </si>
  <si>
    <t>VPAL5454</t>
  </si>
  <si>
    <t>Уголок 90° внутренний/внутренний из нержавеющей стали 54×54  "VER-PRO" (4/2шт)</t>
  </si>
  <si>
    <t>800.28 руб.</t>
  </si>
  <si>
    <t>SNT-240155</t>
  </si>
  <si>
    <t>VPBL4242</t>
  </si>
  <si>
    <t>Уголок 90° из нержавеющей стали 42а×42  "VER-PRO" (7/1шт)</t>
  </si>
  <si>
    <t>874.65 руб.</t>
  </si>
  <si>
    <t>SNT-240156</t>
  </si>
  <si>
    <t>VPBL5454</t>
  </si>
  <si>
    <t>Уголок 90° из нержавеющей стали 54а×54  "VER-PRO" (4/1шт)</t>
  </si>
  <si>
    <t>1 126.04 руб.</t>
  </si>
  <si>
    <t>SNT-240157</t>
  </si>
  <si>
    <t>VPLF184</t>
  </si>
  <si>
    <t>Уголок 90° с переходом на внутреннюю резьбу 18×3/4"  "VER-PRO" (50/5шт)</t>
  </si>
  <si>
    <t>SNT-240158</t>
  </si>
  <si>
    <t>VPLF355</t>
  </si>
  <si>
    <t>Уголок 90° с переходом на внутреннюю резьбу 35×1"  "VER-PRO" (21/3шт)</t>
  </si>
  <si>
    <t>1 590.14 руб.</t>
  </si>
  <si>
    <t>SNT-240159</t>
  </si>
  <si>
    <t>VPLF356</t>
  </si>
  <si>
    <t>Уголок 90° с переходом на внутреннюю резьбу 35×11/4"  "VER-PRO" (12/3шт)</t>
  </si>
  <si>
    <t>1 615.43 руб.</t>
  </si>
  <si>
    <t>SNT-240160</t>
  </si>
  <si>
    <t>VPLM184</t>
  </si>
  <si>
    <t>Уголок 90° из нерж. стали   18×3/4" нар. резьба "VER-PRO" (50/5шт)</t>
  </si>
  <si>
    <t>SNT-240161</t>
  </si>
  <si>
    <t>VPLM355</t>
  </si>
  <si>
    <t>Уголок 90° с переходом на наружную резьбу 35×1"  "VER-PRO" (18/2шт)</t>
  </si>
  <si>
    <t>1 381.89 руб.</t>
  </si>
  <si>
    <t>SNT-240162</t>
  </si>
  <si>
    <t>VPLM356</t>
  </si>
  <si>
    <t>Уголок 90° с переходом на наружную резьбу 35×11/4"  "VER-PRO" (12/2шт)</t>
  </si>
  <si>
    <t>1 371.48 руб.</t>
  </si>
  <si>
    <t>SNT-240163</t>
  </si>
  <si>
    <t>VPLC183</t>
  </si>
  <si>
    <t>Уголок с переходом на внутреннюю резьбу и креплением 18×1/2"  "VER-PRO" (30/5шт)</t>
  </si>
  <si>
    <t>513.19 руб.</t>
  </si>
  <si>
    <t>VER-000139</t>
  </si>
  <si>
    <t>VP15G</t>
  </si>
  <si>
    <t>Заглушка из нержавеющей стали 15мм  "VER-PRO" (200/10шт)</t>
  </si>
  <si>
    <t>92.23 руб.</t>
  </si>
  <si>
    <t>VER-000140</t>
  </si>
  <si>
    <t>VP18G</t>
  </si>
  <si>
    <t>Заглушка из нержавеющей стали 18мм  "VER-PRO" (160/10шт)</t>
  </si>
  <si>
    <t>102.64 руб.</t>
  </si>
  <si>
    <t>VER-000141</t>
  </si>
  <si>
    <t>VP22G</t>
  </si>
  <si>
    <t>Заглушка из нержавеющей стали 22мм  "VER-PRO" (120/10шт)</t>
  </si>
  <si>
    <t>108.59 руб.</t>
  </si>
  <si>
    <t>VER-000142</t>
  </si>
  <si>
    <t>VP28G</t>
  </si>
  <si>
    <t>Заглушка из нержавеющей стали 28мм  "VER-PRO" (80/5шт)</t>
  </si>
  <si>
    <t>150.24 руб.</t>
  </si>
  <si>
    <t>VER-000143</t>
  </si>
  <si>
    <t>VP35G</t>
  </si>
  <si>
    <t>Заглушка из нержавеющей стали 35мм  "VER-PRO" (50/5шт)</t>
  </si>
  <si>
    <t>156.19 руб.</t>
  </si>
  <si>
    <t>VER-000144</t>
  </si>
  <si>
    <t>VP42G</t>
  </si>
  <si>
    <t>Заглушка из нержавеющей стали 42мм  "VER-PRO" (30/5шт)</t>
  </si>
  <si>
    <t>232.05 руб.</t>
  </si>
  <si>
    <t>VER-000145</t>
  </si>
  <si>
    <t>VP54G</t>
  </si>
  <si>
    <t>Заглушка из нержавеющей стали 54мм  "VER-PRO" (16/4шт)</t>
  </si>
  <si>
    <t>VER-000312</t>
  </si>
  <si>
    <t>VPS5442</t>
  </si>
  <si>
    <t>Вставка переходная из нержавеющей стали54a×42  "VER-PRO"   (12/2шт)</t>
  </si>
  <si>
    <t>499.80 руб.</t>
  </si>
  <si>
    <t>VER-000313</t>
  </si>
  <si>
    <t>VPTF35335</t>
  </si>
  <si>
    <t>Тройник с переходом на внутреннюю резьбу 35×1/2"×35  "VER-PRO" (16/2шт)</t>
  </si>
  <si>
    <t>VER-000314</t>
  </si>
  <si>
    <t>VPTF42342</t>
  </si>
  <si>
    <t>Тройник с переходом на внутреннюю резьбу 42×1/2"×42  "VER-PRO" (8/2шт)</t>
  </si>
  <si>
    <t>770.53 руб.</t>
  </si>
  <si>
    <t>VER-000315</t>
  </si>
  <si>
    <t>VPTF54354</t>
  </si>
  <si>
    <t>Тройник с переходом на внутреннюю резьбу 54×1/2"×54  "VER-PRO" (6/2шт)</t>
  </si>
  <si>
    <t>908.86 руб.</t>
  </si>
  <si>
    <t>VER-000355</t>
  </si>
  <si>
    <t>VRP153LL</t>
  </si>
  <si>
    <t>Пресс-водорозетка проходная из нержавеющей стали 15×1/2"  "VER-PRO" (20/2шт)</t>
  </si>
  <si>
    <t>1 268.84 руб.</t>
  </si>
  <si>
    <t>VER-001017</t>
  </si>
  <si>
    <t>VPSM76.1-9</t>
  </si>
  <si>
    <t>Соединитель прямой с переходом на наружную резьбу76.1x2 1/2"  "VER-PRO"   (4/1шт)</t>
  </si>
  <si>
    <t>3 541.74 руб.</t>
  </si>
  <si>
    <t>VER-001018</t>
  </si>
  <si>
    <t>VPS64-35</t>
  </si>
  <si>
    <t>Вставка переходная из нержавеющей стали 64ax35  "VER-PRO"   (6/1шт)</t>
  </si>
  <si>
    <t>1 060.59 руб.</t>
  </si>
  <si>
    <t>VER-001019</t>
  </si>
  <si>
    <t>VPS64-42</t>
  </si>
  <si>
    <t>Вставка переходная из нержавеющей стали 64ax42  "VER-PRO"   (6/1шт)</t>
  </si>
  <si>
    <t>1 248.01 руб.</t>
  </si>
  <si>
    <t>VER-001020</t>
  </si>
  <si>
    <t>VPS64-54</t>
  </si>
  <si>
    <t>Вставка переходная из нержавеющей стали 64ax54  "VER-PRO"   (6/1шт)</t>
  </si>
  <si>
    <t>1 249.50 руб.</t>
  </si>
  <si>
    <t>VER-001021</t>
  </si>
  <si>
    <t>VPS76.1-54</t>
  </si>
  <si>
    <t>Вставка переходная из нержавеющей стали 76.1ax54  "VER-PRO"   (3/1шт)</t>
  </si>
  <si>
    <t>1 628.81 руб.</t>
  </si>
  <si>
    <t>VER-001022</t>
  </si>
  <si>
    <t>VPS88.9-54</t>
  </si>
  <si>
    <t>Вставка переходная из нержавеющей стали 88.9ax54  "VER-PRO"   (2/1шт)</t>
  </si>
  <si>
    <t>2 023.00 руб.</t>
  </si>
  <si>
    <t>VER-001023</t>
  </si>
  <si>
    <t>VPS88.9-76.1</t>
  </si>
  <si>
    <t>Вставка переходная из нержавеющей стали 88.9ax76.1  "VER-PRO"   (2/1шт)</t>
  </si>
  <si>
    <t>2 067.63 руб.</t>
  </si>
  <si>
    <t>VER-001024</t>
  </si>
  <si>
    <t>VPS108-54</t>
  </si>
  <si>
    <t>Вставка переходная из нержавеющей стали 108ax54  "VER-PRO"   (10/1шт)</t>
  </si>
  <si>
    <t>2 571.89 руб.</t>
  </si>
  <si>
    <t>VER-001025</t>
  </si>
  <si>
    <t>VPS108-76.1</t>
  </si>
  <si>
    <t>Вставка переходная из нержавеющей стали 108ax76.1  "VER-PRO"   (10/1шт)</t>
  </si>
  <si>
    <t>2 650.73 руб.</t>
  </si>
  <si>
    <t>VER-001026</t>
  </si>
  <si>
    <t>VPS108-88.9</t>
  </si>
  <si>
    <t>Вставка переходная из нержавеющей стали 108ax88.9  "VER-PRO"   (8/1шт)</t>
  </si>
  <si>
    <t>2 699.81 руб.</t>
  </si>
  <si>
    <t>VER-001027</t>
  </si>
  <si>
    <t>VPTF64-4</t>
  </si>
  <si>
    <t>Тройник с переходом на внутреннюю резьбу 64x3/4"x64  "VER-PRO" (3/1шт)</t>
  </si>
  <si>
    <t>1 811.78 руб.</t>
  </si>
  <si>
    <t>VER-001028</t>
  </si>
  <si>
    <t>VPTF76.1-4</t>
  </si>
  <si>
    <t>Тройник с переходом на внутреннюю резьбу 76.1x3/4"x76.1  "VER-PRO" (2/1шт)</t>
  </si>
  <si>
    <t>2 103.33 руб.</t>
  </si>
  <si>
    <t>VER-001029</t>
  </si>
  <si>
    <t>VPTF88.9-4</t>
  </si>
  <si>
    <t>Тройник с переходом на внутреннюю резьбу 88.9x3/4"x88.9  "VER-PRO" (10/1шт)</t>
  </si>
  <si>
    <t>2 845.59 руб.</t>
  </si>
  <si>
    <t>VER-001030</t>
  </si>
  <si>
    <t>VPTF108-4</t>
  </si>
  <si>
    <t>Тройник с переходом на внутреннюю резьбу 108x3/4"x108  "VER-PRO" (5/1шт)</t>
  </si>
  <si>
    <t>3 854.11 руб.</t>
  </si>
  <si>
    <t>VER-001031</t>
  </si>
  <si>
    <t>VPT64</t>
  </si>
  <si>
    <t>Тройник из нержавеющей стали64x64x64  "VER-PRO" (2/1шт)</t>
  </si>
  <si>
    <t>1 785.00 руб.</t>
  </si>
  <si>
    <t>VER-001032</t>
  </si>
  <si>
    <t>VPT76.1</t>
  </si>
  <si>
    <t>Тройник из нержавеющей стали76.1x76.1x76.1  "VER-PRO" (8/1шт)</t>
  </si>
  <si>
    <t>2 405.29 руб.</t>
  </si>
  <si>
    <t>VER-001033</t>
  </si>
  <si>
    <t>VPT88.9</t>
  </si>
  <si>
    <t>Тройник из нержавеющей стали88.9x88.9x88.9  "VER-PRO" (5/1шт)</t>
  </si>
  <si>
    <t>3 208.54 руб.</t>
  </si>
  <si>
    <t>VER-001034</t>
  </si>
  <si>
    <t>VPT108</t>
  </si>
  <si>
    <t>Тройник из нержавеющей стали108x108x108  "VER-PRO" (2/1шт)</t>
  </si>
  <si>
    <t>4 438.70 руб.</t>
  </si>
  <si>
    <t>VER-001035</t>
  </si>
  <si>
    <t>VPCL64</t>
  </si>
  <si>
    <t>Уголок 45° внутренний/внутренний из нержавеющей стали 64x64  "VER-PRO" (2/1шт)</t>
  </si>
  <si>
    <t>1 871.28 руб.</t>
  </si>
  <si>
    <t>VER-001036</t>
  </si>
  <si>
    <t>VPCL76.1</t>
  </si>
  <si>
    <t>Уголок 45° внутренний/внутренний из нержавеющей стали 76.1x76.1  "VER-PRO" (10/1шт)</t>
  </si>
  <si>
    <t>2 302.65 руб.</t>
  </si>
  <si>
    <t>VER-001037</t>
  </si>
  <si>
    <t>VPCL88.9</t>
  </si>
  <si>
    <t>Уголок 45° внутренний/внутренний из нержавеющей стали 88.9x88.9  "VER-PRO" (7/1шт)</t>
  </si>
  <si>
    <t>2 975.00 руб.</t>
  </si>
  <si>
    <t>VER-001038</t>
  </si>
  <si>
    <t>VPCL108</t>
  </si>
  <si>
    <t>Уголок 45° внутренний/внутренний из нержавеющей стали 108x108  "VER-PRO" (4/1шт)</t>
  </si>
  <si>
    <t>4 035.59 руб.</t>
  </si>
  <si>
    <t>VER-001039</t>
  </si>
  <si>
    <t>VPDL64</t>
  </si>
  <si>
    <t>Уголок 45° из нержавеющей стали 64ax64a  "VER-PRO" (2/1шт)</t>
  </si>
  <si>
    <t>2 076.55 руб.</t>
  </si>
  <si>
    <t>VER-001040</t>
  </si>
  <si>
    <t>VPDL76.1</t>
  </si>
  <si>
    <t>Уголок 45° из нержавеющей стали 76.1ax76.1a  "VER-PRO" (10/1шт)</t>
  </si>
  <si>
    <t>2 668.58 руб.</t>
  </si>
  <si>
    <t>VER-001041</t>
  </si>
  <si>
    <t>VPDL88.9</t>
  </si>
  <si>
    <t>Уголок 45° из нержавеющей стали 88.9ax88.9a  "VER-PRO" (7/1шт)</t>
  </si>
  <si>
    <t>3 407.86 руб.</t>
  </si>
  <si>
    <t>VER-001042</t>
  </si>
  <si>
    <t>VPAL64</t>
  </si>
  <si>
    <t>Уголок 90° внутренний/внутренний из нержавеющей стали 64x64  "VER-PRO" (15/1шт)</t>
  </si>
  <si>
    <t>1 673.44 руб.</t>
  </si>
  <si>
    <t>VER-001043</t>
  </si>
  <si>
    <t>VPAL76.1</t>
  </si>
  <si>
    <t>Уголок 90° внутренний/внутренний из нержавеющей стали 76.1x76.1  "VER-PRO" (9/1шт)</t>
  </si>
  <si>
    <t>2 481.15 руб.</t>
  </si>
  <si>
    <t>VER-001044</t>
  </si>
  <si>
    <t>VPAL88.9</t>
  </si>
  <si>
    <t>Уголок 90° внутренний/внутренний из нержавеющей стали 88.9x88.9  "VER-PRO" (6/1шт)</t>
  </si>
  <si>
    <t>3 211.51 руб.</t>
  </si>
  <si>
    <t>VER-001045</t>
  </si>
  <si>
    <t>VPAL108</t>
  </si>
  <si>
    <t>Уголок 90° внутренний/внутренний из нержавеющей стали 108x108  "VER-PRO" (14/1шт)</t>
  </si>
  <si>
    <t>4 300.36 руб.</t>
  </si>
  <si>
    <t>VER-001046</t>
  </si>
  <si>
    <t>VPBL64</t>
  </si>
  <si>
    <t>Уголок 90° из нержавеющей стали 64а×64  "VER-PRO" (14/1шт)</t>
  </si>
  <si>
    <t>2 350.25 руб.</t>
  </si>
  <si>
    <t>VER-001047</t>
  </si>
  <si>
    <t>VPBL76.1</t>
  </si>
  <si>
    <t>Уголок 90° из нержавеющей стали 76.1ax76.1  "VER-PRO" (9/1шт)</t>
  </si>
  <si>
    <t>2 876.83 руб.</t>
  </si>
  <si>
    <t>VER-001048</t>
  </si>
  <si>
    <t>VPBL88.9</t>
  </si>
  <si>
    <t>Уголок 90° из нержавеющей стали 88.9ax88.9  "VER-PRO" (6/1шт)</t>
  </si>
  <si>
    <t>3 812.46 руб.</t>
  </si>
  <si>
    <t>VER-001049</t>
  </si>
  <si>
    <t>VPBL108</t>
  </si>
  <si>
    <t>Уголок 90° из нержавеющей стали 108ax108  "VER-PRO" (4/1шт)</t>
  </si>
  <si>
    <t>4 925.11 руб.</t>
  </si>
  <si>
    <t>VER-001050</t>
  </si>
  <si>
    <t>VPS64</t>
  </si>
  <si>
    <t>Муфта надвижная раструб - раструб 64x64 (4/1шт)</t>
  </si>
  <si>
    <t>1 557.41 руб.</t>
  </si>
  <si>
    <t>VER-001051</t>
  </si>
  <si>
    <t>VPS76.1</t>
  </si>
  <si>
    <t>Муфта надвижная раструб - раструб 76.1x76.1 (12/1шт)</t>
  </si>
  <si>
    <t>2 057.21 руб.</t>
  </si>
  <si>
    <t>VER-001052</t>
  </si>
  <si>
    <t>VPS88.9</t>
  </si>
  <si>
    <t>Муфта надвижная раструб - раструб 88.9x88.9 (8/1шт)</t>
  </si>
  <si>
    <t>VER-001053</t>
  </si>
  <si>
    <t>VPS108</t>
  </si>
  <si>
    <t>Муфта надвижная раструб - раструб 108x108 (4/1шт)</t>
  </si>
  <si>
    <t>3 221.93 руб.</t>
  </si>
  <si>
    <t>VER-001054</t>
  </si>
  <si>
    <t>VPOD64-9</t>
  </si>
  <si>
    <t>Фланец из нерж. стали с прессовым соединением OD64x2 1/2" (1шт)</t>
  </si>
  <si>
    <t>6 716.06 руб.</t>
  </si>
  <si>
    <t>VER-001055</t>
  </si>
  <si>
    <t>VPOD76.1-9</t>
  </si>
  <si>
    <t>Фланец из нерж. стали с прессовым соединением OD76.1x2 1/2" (1шт)</t>
  </si>
  <si>
    <t>6 704.16 руб.</t>
  </si>
  <si>
    <t>VER-001056</t>
  </si>
  <si>
    <t>VPOD76.1-10</t>
  </si>
  <si>
    <t>Фланец из нерж. стали с прессовым соединением OD76.1x3" (6/1шт)</t>
  </si>
  <si>
    <t>7 263.46 руб.</t>
  </si>
  <si>
    <t>VER-001057</t>
  </si>
  <si>
    <t>VPOD88.9-11</t>
  </si>
  <si>
    <t>Фланец из нерж. стали с прессовым соединением OD88.9x3.5" (6/1шт)</t>
  </si>
  <si>
    <t>7 764.75 руб.</t>
  </si>
  <si>
    <t>VER-001058</t>
  </si>
  <si>
    <t>VPOD108-12</t>
  </si>
  <si>
    <t>Фланец из нерж. стали с прессовым соединением OD108x4" (4/1шт)</t>
  </si>
  <si>
    <t>9 412.90 руб.</t>
  </si>
  <si>
    <t>VER-001175</t>
  </si>
  <si>
    <t>VPY4242</t>
  </si>
  <si>
    <t>Витоновые (EPDM) уплотнительные кольца для фитингов из нержавеющей стали 42x42 (500шт)</t>
  </si>
  <si>
    <t>16.36 руб.</t>
  </si>
  <si>
    <t>VER-001176</t>
  </si>
  <si>
    <t>VPY5454</t>
  </si>
  <si>
    <t>Витоновые (EPDM) уплотнительные кольца для фитингов из нержавеющей стали 54x54 (300шт)</t>
  </si>
  <si>
    <t>VER-001177</t>
  </si>
  <si>
    <t>VPSM154</t>
  </si>
  <si>
    <t>Соединитель прямой с переходом на наружную резьбу15×3/4"  "VER-PRO"   (80/5шт)</t>
  </si>
  <si>
    <t>211.23 руб.</t>
  </si>
  <si>
    <t>VER-001178</t>
  </si>
  <si>
    <t>VPS3515</t>
  </si>
  <si>
    <t>Вставка переходная из нержавеющей стали35a×15  "VER-PRO"   (48/4шт)</t>
  </si>
  <si>
    <t>VER-001179</t>
  </si>
  <si>
    <t>VPS4228</t>
  </si>
  <si>
    <t>Вставка переходная из нержавеющей стали42a×28  "VER-PRO"   (32/4шт)</t>
  </si>
  <si>
    <t>354.03 руб.</t>
  </si>
  <si>
    <t>VER-001180</t>
  </si>
  <si>
    <t>VPS5428</t>
  </si>
  <si>
    <t>Вставка переходная из нержавеющей стали54a×28  "VER-PRO"   (14/2шт)</t>
  </si>
  <si>
    <t>VER-001181</t>
  </si>
  <si>
    <t>VPTF35435</t>
  </si>
  <si>
    <t>Тройник с переходом на внутреннюю резьбу 35×3/4"×35  "VER-PRO" (20/2шт)</t>
  </si>
  <si>
    <t>651.53 руб.</t>
  </si>
  <si>
    <t>VER-001182</t>
  </si>
  <si>
    <t>VPDL108</t>
  </si>
  <si>
    <t>Уголок 45° из нержавеющей стали 108ax108a  "VER-PRO" (2/1шт)</t>
  </si>
  <si>
    <t>4 461.01 руб.</t>
  </si>
  <si>
    <t>VER-001183</t>
  </si>
  <si>
    <t>VPG2828A</t>
  </si>
  <si>
    <t>Обвод из нержавеющей стали 28×28  "VER-PRO" (12/1шт)</t>
  </si>
  <si>
    <t>742.26 руб.</t>
  </si>
  <si>
    <t>VER-001184</t>
  </si>
  <si>
    <t>VPBM153</t>
  </si>
  <si>
    <t>Вставка из нерж. стали с наружной резьбой 15х1/2" (100/5шт)</t>
  </si>
  <si>
    <t>VER-001185</t>
  </si>
  <si>
    <t>VPBM154</t>
  </si>
  <si>
    <t>Вставка из нерж. стали с наружной резьбой 15х3/4" (90/5шт)</t>
  </si>
  <si>
    <t>VER-001186</t>
  </si>
  <si>
    <t>VPBM223</t>
  </si>
  <si>
    <t>Вставка из нерж. стали с наружной резьбой 22х1/2" (90/5шт)</t>
  </si>
  <si>
    <t>252.88 руб.</t>
  </si>
  <si>
    <t>VER-001187</t>
  </si>
  <si>
    <t>VPBM224</t>
  </si>
  <si>
    <t>Вставка из нерж. стали с наружной резьбой 22х3/4" (90/5шт)</t>
  </si>
  <si>
    <t>VER-001188</t>
  </si>
  <si>
    <t>VPBM225</t>
  </si>
  <si>
    <t>Вставка из нерж. стали с наружной резьбой 22х1" (50/5шт)</t>
  </si>
  <si>
    <t>362.95 руб.</t>
  </si>
  <si>
    <t>VER-001189</t>
  </si>
  <si>
    <t>VPBM283</t>
  </si>
  <si>
    <t>Вставка из нерж. стали с наружной резьбой 28х1/2" (60/5шт)</t>
  </si>
  <si>
    <t>351.05 руб.</t>
  </si>
  <si>
    <t>VER-001190</t>
  </si>
  <si>
    <t>VPBM284</t>
  </si>
  <si>
    <t>Вставка из нерж. стали с наружной резьбой 28х3/4" (60/5шт)</t>
  </si>
  <si>
    <t>365.93 руб.</t>
  </si>
  <si>
    <t>VER-001191</t>
  </si>
  <si>
    <t>VPBM285</t>
  </si>
  <si>
    <t>Вставка из нерж. стали с наружной резьбой 28х1" (50/5шт)</t>
  </si>
  <si>
    <t>409.06 руб.</t>
  </si>
  <si>
    <t>VER-001192</t>
  </si>
  <si>
    <t>VPBM356</t>
  </si>
  <si>
    <t>Вставка из нерж. стали с наружной резьбой 35×1 1/4" (21/3шт)</t>
  </si>
  <si>
    <t>583.10 руб.</t>
  </si>
  <si>
    <t>VER-001193</t>
  </si>
  <si>
    <t>VPBM427</t>
  </si>
  <si>
    <t>Вставка из нерж. стали с наружной резьбой 42×1 1/2" (16/2шт)</t>
  </si>
  <si>
    <t>844.90 руб.</t>
  </si>
  <si>
    <t>VER-001194</t>
  </si>
  <si>
    <t>VPBM548</t>
  </si>
  <si>
    <t>Вставка из нерж. стали с наружной резьбой 54×2" (10/1шт)</t>
  </si>
  <si>
    <t>1 120.09 руб.</t>
  </si>
  <si>
    <t>VER-001195</t>
  </si>
  <si>
    <t>VPBF153</t>
  </si>
  <si>
    <t>Вставка из нерж. стали с внутренней резьбой 15х1/2" (100/5шт)</t>
  </si>
  <si>
    <t>203.79 руб.</t>
  </si>
  <si>
    <t>VER-001196</t>
  </si>
  <si>
    <t>VPBF154</t>
  </si>
  <si>
    <t>Вставка из нерж. стали с внутренней резьбой 15х3/4" (90/5шт)</t>
  </si>
  <si>
    <t>VER-001197</t>
  </si>
  <si>
    <t>VPBF223</t>
  </si>
  <si>
    <t>Вставка из нерж. стали с внутренней резьбой 22х1/2" (90/5шт)</t>
  </si>
  <si>
    <t>VER-001198</t>
  </si>
  <si>
    <t>VPBF224</t>
  </si>
  <si>
    <t>Вставка из нерж. стали с внутренней резьбой 22х3/4" (90/5шт)</t>
  </si>
  <si>
    <t>VER-001199</t>
  </si>
  <si>
    <t>VPBF225</t>
  </si>
  <si>
    <t>Вставка из нерж. стали с внутренней резьбой 22х1" (50/5шт)</t>
  </si>
  <si>
    <t>VER-001200</t>
  </si>
  <si>
    <t>VPBF283</t>
  </si>
  <si>
    <t>Вставка из нерж. стали с внутренней резьбой 28х1/2" (60/5шт)</t>
  </si>
  <si>
    <t>VER-001201</t>
  </si>
  <si>
    <t>VPBF284</t>
  </si>
  <si>
    <t>Вставка из нерж. стали с внутренней резьбой 28х3/4" (60/5шт)</t>
  </si>
  <si>
    <t>VER-001202</t>
  </si>
  <si>
    <t>VPBF285</t>
  </si>
  <si>
    <t>Вставка из нерж. стали с внутренней резьбой 28х1" (50/5шт)</t>
  </si>
  <si>
    <t>398.65 руб.</t>
  </si>
  <si>
    <t>VER-001203</t>
  </si>
  <si>
    <t>VPBF356</t>
  </si>
  <si>
    <t>Вставка из нерж. стали с внутренней резьбой 35×1 1/4" (21/3шт)</t>
  </si>
  <si>
    <t>595.00 руб.</t>
  </si>
  <si>
    <t>VER-001204</t>
  </si>
  <si>
    <t>VPBF427</t>
  </si>
  <si>
    <t>Вставка из нерж. стали с внутренней резьбой 42×1 1/2" (16/2шт)</t>
  </si>
  <si>
    <t>777.96 руб.</t>
  </si>
  <si>
    <t>VER-001205</t>
  </si>
  <si>
    <t>VPBF548</t>
  </si>
  <si>
    <t>Вставка из нерж. стали с внутренней резьбой 54×2" (10/1шт)</t>
  </si>
  <si>
    <t>VER-001206</t>
  </si>
  <si>
    <t>VP15-716</t>
  </si>
  <si>
    <t>Отвод 90° 15x70x60 (45/5шт)</t>
  </si>
  <si>
    <t>190.40 руб.</t>
  </si>
  <si>
    <t>VER-001207</t>
  </si>
  <si>
    <t>VP15-1060</t>
  </si>
  <si>
    <t>Отвод 90° 15x100x600 (50/5шт)</t>
  </si>
  <si>
    <t>599.46 руб.</t>
  </si>
  <si>
    <t>VER-001436</t>
  </si>
  <si>
    <t>VPOD50-8</t>
  </si>
  <si>
    <t>Фланец из нерж. стали с прессовым соединением 54x2" (2/1шт)</t>
  </si>
  <si>
    <t>5 466.56 руб.</t>
  </si>
  <si>
    <t>VER-001437</t>
  </si>
  <si>
    <t>VPXF1515</t>
  </si>
  <si>
    <t>Пресс-крестовина из нержавеющей стали OD15x15(40/5шт)</t>
  </si>
  <si>
    <t>257.34 руб.</t>
  </si>
  <si>
    <t>VER-001438</t>
  </si>
  <si>
    <t>VPXF1815</t>
  </si>
  <si>
    <t>Пресс-крестовина из нержавеющей стали OD18x15(30/5шт)</t>
  </si>
  <si>
    <t>304.94 руб.</t>
  </si>
  <si>
    <t>VER-001439</t>
  </si>
  <si>
    <t>VPXF1818</t>
  </si>
  <si>
    <t>Пресс-крестовина из нержавеющей стали OD18x18(30/5шт)</t>
  </si>
  <si>
    <t>VER-001440</t>
  </si>
  <si>
    <t>VPXF2215</t>
  </si>
  <si>
    <t>Пресс-крестовина из нержавеющей стали OD22x15(18/2шт)</t>
  </si>
  <si>
    <t>VER-001441</t>
  </si>
  <si>
    <t>VPXF2218</t>
  </si>
  <si>
    <t>Пресс-крестовина из нержавеющей стали OD22x18(18/2шт)</t>
  </si>
  <si>
    <t>VER-001442</t>
  </si>
  <si>
    <t>VPXF2222</t>
  </si>
  <si>
    <t>Пресс-крестовина из нержавеющей стали OD22x22(18/2шт)</t>
  </si>
  <si>
    <t>VER-001443</t>
  </si>
  <si>
    <t>VPXF2822</t>
  </si>
  <si>
    <t>Пресс-крестовина из нержавеющей стали OD28x22(12/2шт)</t>
  </si>
  <si>
    <t>440.30 руб.</t>
  </si>
  <si>
    <t>VER-001444</t>
  </si>
  <si>
    <t>VPXF2828</t>
  </si>
  <si>
    <t>Пресс-крестовина из нержавеющей стали OD28x28(12/2шт)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</si>
</sst>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5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SUM(L2:L256)</f>
        <v>0</v>
      </c>
    </row>
    <row r="2" spans="1:12">
      <c r="A2" s="1"/>
      <c r="B2" s="1">
        <v>829167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K2*199.33</f>
        <v>0</v>
      </c>
    </row>
    <row r="3" spans="1:12">
      <c r="A3" s="1"/>
      <c r="B3" s="1">
        <v>829168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K3*233.54</f>
        <v>0</v>
      </c>
    </row>
    <row r="4" spans="1:12">
      <c r="A4" s="1"/>
      <c r="B4" s="1">
        <v>829169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K4*279.65</f>
        <v>0</v>
      </c>
    </row>
    <row r="5" spans="1:12">
      <c r="A5" s="1"/>
      <c r="B5" s="1">
        <v>829170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K5*346.59</f>
        <v>0</v>
      </c>
    </row>
    <row r="6" spans="1:12">
      <c r="A6" s="1"/>
      <c r="B6" s="1">
        <v>829171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K6*389.73</f>
        <v>0</v>
      </c>
    </row>
    <row r="7" spans="1:12">
      <c r="A7" s="1"/>
      <c r="B7" s="1">
        <v>829172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K7*529.55</f>
        <v>0</v>
      </c>
    </row>
    <row r="8" spans="1:12">
      <c r="A8" s="1"/>
      <c r="B8" s="1">
        <v>829173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K8*557.81</f>
        <v>0</v>
      </c>
    </row>
    <row r="9" spans="1:12">
      <c r="A9" s="1"/>
      <c r="B9" s="1">
        <v>829174</v>
      </c>
      <c r="C9" s="1" t="s">
        <v>41</v>
      </c>
      <c r="D9" s="1" t="s">
        <v>42</v>
      </c>
      <c r="E9" s="3" t="s">
        <v>43</v>
      </c>
      <c r="F9" s="1" t="s">
        <v>14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K9*199.33</f>
        <v>0</v>
      </c>
    </row>
    <row r="10" spans="1:12">
      <c r="A10" s="1"/>
      <c r="B10" s="1">
        <v>829175</v>
      </c>
      <c r="C10" s="1" t="s">
        <v>44</v>
      </c>
      <c r="D10" s="1" t="s">
        <v>45</v>
      </c>
      <c r="E10" s="3" t="s">
        <v>46</v>
      </c>
      <c r="F10" s="1" t="s">
        <v>20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K10*233.54</f>
        <v>0</v>
      </c>
    </row>
    <row r="11" spans="1:12">
      <c r="A11" s="1"/>
      <c r="B11" s="1">
        <v>829176</v>
      </c>
      <c r="C11" s="1" t="s">
        <v>47</v>
      </c>
      <c r="D11" s="1" t="s">
        <v>48</v>
      </c>
      <c r="E11" s="3" t="s">
        <v>49</v>
      </c>
      <c r="F11" s="1" t="s">
        <v>50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K11*278.16</f>
        <v>0</v>
      </c>
    </row>
    <row r="12" spans="1:12">
      <c r="A12" s="1"/>
      <c r="B12" s="1">
        <v>829177</v>
      </c>
      <c r="C12" s="1" t="s">
        <v>51</v>
      </c>
      <c r="D12" s="1" t="s">
        <v>52</v>
      </c>
      <c r="E12" s="3" t="s">
        <v>53</v>
      </c>
      <c r="F12" s="1" t="s">
        <v>28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K12*346.59</f>
        <v>0</v>
      </c>
    </row>
    <row r="13" spans="1:12">
      <c r="A13" s="1"/>
      <c r="B13" s="1">
        <v>829178</v>
      </c>
      <c r="C13" s="1" t="s">
        <v>54</v>
      </c>
      <c r="D13" s="1" t="s">
        <v>55</v>
      </c>
      <c r="E13" s="3" t="s">
        <v>56</v>
      </c>
      <c r="F13" s="1" t="s">
        <v>32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K13*389.73</f>
        <v>0</v>
      </c>
    </row>
    <row r="14" spans="1:12">
      <c r="A14" s="1"/>
      <c r="B14" s="1">
        <v>829179</v>
      </c>
      <c r="C14" s="1" t="s">
        <v>57</v>
      </c>
      <c r="D14" s="1" t="s">
        <v>58</v>
      </c>
      <c r="E14" s="3" t="s">
        <v>59</v>
      </c>
      <c r="F14" s="1" t="s">
        <v>60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K14*553.35</f>
        <v>0</v>
      </c>
    </row>
    <row r="15" spans="1:12">
      <c r="A15" s="1"/>
      <c r="B15" s="1">
        <v>829180</v>
      </c>
      <c r="C15" s="1" t="s">
        <v>61</v>
      </c>
      <c r="D15" s="1" t="s">
        <v>62</v>
      </c>
      <c r="E15" s="3" t="s">
        <v>63</v>
      </c>
      <c r="F15" s="1" t="s">
        <v>64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K15*586.08</f>
        <v>0</v>
      </c>
    </row>
    <row r="16" spans="1:12">
      <c r="A16" s="1"/>
      <c r="B16" s="1">
        <v>829181</v>
      </c>
      <c r="C16" s="1" t="s">
        <v>65</v>
      </c>
      <c r="D16" s="1" t="s">
        <v>66</v>
      </c>
      <c r="E16" s="3" t="s">
        <v>67</v>
      </c>
      <c r="F16" s="1" t="s">
        <v>68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K16*80.33</f>
        <v>0</v>
      </c>
    </row>
    <row r="17" spans="1:12">
      <c r="A17" s="1"/>
      <c r="B17" s="1">
        <v>829182</v>
      </c>
      <c r="C17" s="1" t="s">
        <v>69</v>
      </c>
      <c r="D17" s="1" t="s">
        <v>70</v>
      </c>
      <c r="E17" s="3" t="s">
        <v>71</v>
      </c>
      <c r="F17" s="1" t="s">
        <v>72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K17*135.36</f>
        <v>0</v>
      </c>
    </row>
    <row r="18" spans="1:12">
      <c r="A18" s="1"/>
      <c r="B18" s="1">
        <v>829183</v>
      </c>
      <c r="C18" s="1" t="s">
        <v>73</v>
      </c>
      <c r="D18" s="1" t="s">
        <v>74</v>
      </c>
      <c r="E18" s="3" t="s">
        <v>75</v>
      </c>
      <c r="F18" s="1" t="s">
        <v>76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K18*177.01</f>
        <v>0</v>
      </c>
    </row>
    <row r="19" spans="1:12">
      <c r="A19" s="1"/>
      <c r="B19" s="1">
        <v>829184</v>
      </c>
      <c r="C19" s="1" t="s">
        <v>77</v>
      </c>
      <c r="D19" s="1" t="s">
        <v>78</v>
      </c>
      <c r="E19" s="3" t="s">
        <v>79</v>
      </c>
      <c r="F19" s="1" t="s">
        <v>80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K19*238.00</f>
        <v>0</v>
      </c>
    </row>
    <row r="20" spans="1:12">
      <c r="A20" s="1"/>
      <c r="B20" s="1">
        <v>829185</v>
      </c>
      <c r="C20" s="1" t="s">
        <v>81</v>
      </c>
      <c r="D20" s="1" t="s">
        <v>82</v>
      </c>
      <c r="E20" s="3" t="s">
        <v>83</v>
      </c>
      <c r="F20" s="1" t="s">
        <v>76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K20*177.01</f>
        <v>0</v>
      </c>
    </row>
    <row r="21" spans="1:12">
      <c r="A21" s="1"/>
      <c r="B21" s="1">
        <v>829186</v>
      </c>
      <c r="C21" s="1" t="s">
        <v>84</v>
      </c>
      <c r="D21" s="1" t="s">
        <v>85</v>
      </c>
      <c r="E21" s="3" t="s">
        <v>86</v>
      </c>
      <c r="F21" s="1" t="s">
        <v>87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K21*191.89</f>
        <v>0</v>
      </c>
    </row>
    <row r="22" spans="1:12">
      <c r="A22" s="1"/>
      <c r="B22" s="1">
        <v>829187</v>
      </c>
      <c r="C22" s="1" t="s">
        <v>88</v>
      </c>
      <c r="D22" s="1" t="s">
        <v>89</v>
      </c>
      <c r="E22" s="3" t="s">
        <v>90</v>
      </c>
      <c r="F22" s="1" t="s">
        <v>91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K22*235.03</f>
        <v>0</v>
      </c>
    </row>
    <row r="23" spans="1:12">
      <c r="A23" s="1"/>
      <c r="B23" s="1">
        <v>829188</v>
      </c>
      <c r="C23" s="1" t="s">
        <v>92</v>
      </c>
      <c r="D23" s="1" t="s">
        <v>93</v>
      </c>
      <c r="E23" s="3" t="s">
        <v>94</v>
      </c>
      <c r="F23" s="1" t="s">
        <v>95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K23*263.29</f>
        <v>0</v>
      </c>
    </row>
    <row r="24" spans="1:12">
      <c r="A24" s="1"/>
      <c r="B24" s="1">
        <v>829189</v>
      </c>
      <c r="C24" s="1" t="s">
        <v>96</v>
      </c>
      <c r="D24" s="1" t="s">
        <v>97</v>
      </c>
      <c r="E24" s="3" t="s">
        <v>98</v>
      </c>
      <c r="F24" s="1" t="s">
        <v>99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K24*276.68</f>
        <v>0</v>
      </c>
    </row>
    <row r="25" spans="1:12">
      <c r="A25" s="1"/>
      <c r="B25" s="1">
        <v>829190</v>
      </c>
      <c r="C25" s="1" t="s">
        <v>100</v>
      </c>
      <c r="D25" s="1" t="s">
        <v>101</v>
      </c>
      <c r="E25" s="3" t="s">
        <v>102</v>
      </c>
      <c r="F25" s="1" t="s">
        <v>103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K25*374.85</f>
        <v>0</v>
      </c>
    </row>
    <row r="26" spans="1:12">
      <c r="A26" s="1"/>
      <c r="B26" s="1">
        <v>829191</v>
      </c>
      <c r="C26" s="1" t="s">
        <v>104</v>
      </c>
      <c r="D26" s="1" t="s">
        <v>105</v>
      </c>
      <c r="E26" s="3" t="s">
        <v>106</v>
      </c>
      <c r="F26" s="1" t="s">
        <v>107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K26*510.21</f>
        <v>0</v>
      </c>
    </row>
    <row r="27" spans="1:12">
      <c r="A27" s="1"/>
      <c r="B27" s="1">
        <v>829192</v>
      </c>
      <c r="C27" s="1" t="s">
        <v>108</v>
      </c>
      <c r="D27" s="1" t="s">
        <v>109</v>
      </c>
      <c r="E27" s="3" t="s">
        <v>110</v>
      </c>
      <c r="F27" s="1" t="s">
        <v>111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K27*632.19</f>
        <v>0</v>
      </c>
    </row>
    <row r="28" spans="1:12">
      <c r="A28" s="1"/>
      <c r="B28" s="1">
        <v>829193</v>
      </c>
      <c r="C28" s="1" t="s">
        <v>112</v>
      </c>
      <c r="D28" s="1" t="s">
        <v>113</v>
      </c>
      <c r="E28" s="3" t="s">
        <v>114</v>
      </c>
      <c r="F28" s="1" t="s">
        <v>115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K28*301.96</f>
        <v>0</v>
      </c>
    </row>
    <row r="29" spans="1:12">
      <c r="A29" s="1"/>
      <c r="B29" s="1">
        <v>829194</v>
      </c>
      <c r="C29" s="1" t="s">
        <v>116</v>
      </c>
      <c r="D29" s="1" t="s">
        <v>117</v>
      </c>
      <c r="E29" s="3" t="s">
        <v>118</v>
      </c>
      <c r="F29" s="1" t="s">
        <v>119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K29*380.80</f>
        <v>0</v>
      </c>
    </row>
    <row r="30" spans="1:12">
      <c r="A30" s="1"/>
      <c r="B30" s="1">
        <v>829195</v>
      </c>
      <c r="C30" s="1" t="s">
        <v>120</v>
      </c>
      <c r="D30" s="1" t="s">
        <v>121</v>
      </c>
      <c r="E30" s="3" t="s">
        <v>122</v>
      </c>
      <c r="F30" s="1" t="s">
        <v>123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K30*429.89</f>
        <v>0</v>
      </c>
    </row>
    <row r="31" spans="1:12">
      <c r="A31" s="1"/>
      <c r="B31" s="1">
        <v>829196</v>
      </c>
      <c r="C31" s="1" t="s">
        <v>124</v>
      </c>
      <c r="D31" s="1" t="s">
        <v>125</v>
      </c>
      <c r="E31" s="3" t="s">
        <v>126</v>
      </c>
      <c r="F31" s="1" t="s">
        <v>127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K31*446.25</f>
        <v>0</v>
      </c>
    </row>
    <row r="32" spans="1:12">
      <c r="A32" s="1"/>
      <c r="B32" s="1">
        <v>829197</v>
      </c>
      <c r="C32" s="1" t="s">
        <v>128</v>
      </c>
      <c r="D32" s="1" t="s">
        <v>129</v>
      </c>
      <c r="E32" s="3" t="s">
        <v>130</v>
      </c>
      <c r="F32" s="1" t="s">
        <v>131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K32*0.00</f>
        <v>0</v>
      </c>
    </row>
    <row r="33" spans="1:12">
      <c r="A33" s="1"/>
      <c r="B33" s="1">
        <v>829198</v>
      </c>
      <c r="C33" s="1" t="s">
        <v>132</v>
      </c>
      <c r="D33" s="1" t="s">
        <v>133</v>
      </c>
      <c r="E33" s="3" t="s">
        <v>134</v>
      </c>
      <c r="F33" s="1" t="s">
        <v>131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K33*0.00</f>
        <v>0</v>
      </c>
    </row>
    <row r="34" spans="1:12">
      <c r="A34" s="1"/>
      <c r="B34" s="1">
        <v>829199</v>
      </c>
      <c r="C34" s="1" t="s">
        <v>135</v>
      </c>
      <c r="D34" s="1" t="s">
        <v>136</v>
      </c>
      <c r="E34" s="3" t="s">
        <v>137</v>
      </c>
      <c r="F34" s="1" t="s">
        <v>138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K34*293.04</f>
        <v>0</v>
      </c>
    </row>
    <row r="35" spans="1:12">
      <c r="A35" s="1"/>
      <c r="B35" s="1">
        <v>829200</v>
      </c>
      <c r="C35" s="1" t="s">
        <v>139</v>
      </c>
      <c r="D35" s="1" t="s">
        <v>140</v>
      </c>
      <c r="E35" s="3" t="s">
        <v>141</v>
      </c>
      <c r="F35" s="1" t="s">
        <v>142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K35*404.60</f>
        <v>0</v>
      </c>
    </row>
    <row r="36" spans="1:12">
      <c r="A36" s="1"/>
      <c r="B36" s="1">
        <v>829201</v>
      </c>
      <c r="C36" s="1" t="s">
        <v>143</v>
      </c>
      <c r="D36" s="1" t="s">
        <v>144</v>
      </c>
      <c r="E36" s="3" t="s">
        <v>145</v>
      </c>
      <c r="F36" s="1" t="s">
        <v>146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K36*435.84</f>
        <v>0</v>
      </c>
    </row>
    <row r="37" spans="1:12">
      <c r="A37" s="1"/>
      <c r="B37" s="1">
        <v>829202</v>
      </c>
      <c r="C37" s="1" t="s">
        <v>147</v>
      </c>
      <c r="D37" s="1" t="s">
        <v>148</v>
      </c>
      <c r="E37" s="3" t="s">
        <v>149</v>
      </c>
      <c r="F37" s="1" t="s">
        <v>150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K37*477.49</f>
        <v>0</v>
      </c>
    </row>
    <row r="38" spans="1:12">
      <c r="A38" s="1"/>
      <c r="B38" s="1">
        <v>829203</v>
      </c>
      <c r="C38" s="1" t="s">
        <v>151</v>
      </c>
      <c r="D38" s="1" t="s">
        <v>152</v>
      </c>
      <c r="E38" s="3" t="s">
        <v>153</v>
      </c>
      <c r="F38" s="1" t="s">
        <v>154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K38*505.75</f>
        <v>0</v>
      </c>
    </row>
    <row r="39" spans="1:12">
      <c r="A39" s="1"/>
      <c r="B39" s="1">
        <v>829204</v>
      </c>
      <c r="C39" s="1" t="s">
        <v>155</v>
      </c>
      <c r="D39" s="1" t="s">
        <v>156</v>
      </c>
      <c r="E39" s="3" t="s">
        <v>157</v>
      </c>
      <c r="F39" s="1" t="s">
        <v>158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K39*590.54</f>
        <v>0</v>
      </c>
    </row>
    <row r="40" spans="1:12">
      <c r="A40" s="1"/>
      <c r="B40" s="1">
        <v>829205</v>
      </c>
      <c r="C40" s="1" t="s">
        <v>159</v>
      </c>
      <c r="D40" s="1" t="s">
        <v>160</v>
      </c>
      <c r="E40" s="3" t="s">
        <v>161</v>
      </c>
      <c r="F40" s="1" t="s">
        <v>162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K40*196.35</f>
        <v>0</v>
      </c>
    </row>
    <row r="41" spans="1:12">
      <c r="A41" s="1"/>
      <c r="B41" s="1">
        <v>829206</v>
      </c>
      <c r="C41" s="1" t="s">
        <v>163</v>
      </c>
      <c r="D41" s="1" t="s">
        <v>164</v>
      </c>
      <c r="E41" s="3" t="s">
        <v>165</v>
      </c>
      <c r="F41" s="1" t="s">
        <v>166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K41*264.78</f>
        <v>0</v>
      </c>
    </row>
    <row r="42" spans="1:12">
      <c r="A42" s="1"/>
      <c r="B42" s="1">
        <v>829207</v>
      </c>
      <c r="C42" s="1" t="s">
        <v>167</v>
      </c>
      <c r="D42" s="1" t="s">
        <v>168</v>
      </c>
      <c r="E42" s="3" t="s">
        <v>169</v>
      </c>
      <c r="F42" s="1" t="s">
        <v>170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K42*333.20</f>
        <v>0</v>
      </c>
    </row>
    <row r="43" spans="1:12">
      <c r="A43" s="1"/>
      <c r="B43" s="1">
        <v>829208</v>
      </c>
      <c r="C43" s="1" t="s">
        <v>171</v>
      </c>
      <c r="D43" s="1" t="s">
        <v>172</v>
      </c>
      <c r="E43" s="3" t="s">
        <v>173</v>
      </c>
      <c r="F43" s="1" t="s">
        <v>174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K43*254.36</f>
        <v>0</v>
      </c>
    </row>
    <row r="44" spans="1:12">
      <c r="A44" s="1"/>
      <c r="B44" s="1">
        <v>829209</v>
      </c>
      <c r="C44" s="1" t="s">
        <v>175</v>
      </c>
      <c r="D44" s="1" t="s">
        <v>176</v>
      </c>
      <c r="E44" s="3" t="s">
        <v>177</v>
      </c>
      <c r="F44" s="1" t="s">
        <v>178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K44*325.76</f>
        <v>0</v>
      </c>
    </row>
    <row r="45" spans="1:12">
      <c r="A45" s="1"/>
      <c r="B45" s="1">
        <v>829210</v>
      </c>
      <c r="C45" s="1" t="s">
        <v>179</v>
      </c>
      <c r="D45" s="1" t="s">
        <v>180</v>
      </c>
      <c r="E45" s="3" t="s">
        <v>181</v>
      </c>
      <c r="F45" s="1" t="s">
        <v>182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K45*331.71</f>
        <v>0</v>
      </c>
    </row>
    <row r="46" spans="1:12">
      <c r="A46" s="1"/>
      <c r="B46" s="1">
        <v>829211</v>
      </c>
      <c r="C46" s="1" t="s">
        <v>183</v>
      </c>
      <c r="D46" s="1" t="s">
        <v>184</v>
      </c>
      <c r="E46" s="3" t="s">
        <v>185</v>
      </c>
      <c r="F46" s="1" t="s">
        <v>186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K46*507.24</f>
        <v>0</v>
      </c>
    </row>
    <row r="47" spans="1:12">
      <c r="A47" s="1"/>
      <c r="B47" s="1">
        <v>829212</v>
      </c>
      <c r="C47" s="1" t="s">
        <v>187</v>
      </c>
      <c r="D47" s="1" t="s">
        <v>188</v>
      </c>
      <c r="E47" s="3" t="s">
        <v>189</v>
      </c>
      <c r="F47" s="1" t="s">
        <v>190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K47*116.03</f>
        <v>0</v>
      </c>
    </row>
    <row r="48" spans="1:12">
      <c r="A48" s="1"/>
      <c r="B48" s="1">
        <v>829213</v>
      </c>
      <c r="C48" s="1" t="s">
        <v>191</v>
      </c>
      <c r="D48" s="1" t="s">
        <v>192</v>
      </c>
      <c r="E48" s="3" t="s">
        <v>193</v>
      </c>
      <c r="F48" s="1" t="s">
        <v>194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K48*205.28</f>
        <v>0</v>
      </c>
    </row>
    <row r="49" spans="1:12">
      <c r="A49" s="1"/>
      <c r="B49" s="1">
        <v>829214</v>
      </c>
      <c r="C49" s="1" t="s">
        <v>195</v>
      </c>
      <c r="D49" s="1" t="s">
        <v>196</v>
      </c>
      <c r="E49" s="3" t="s">
        <v>197</v>
      </c>
      <c r="F49" s="1" t="s">
        <v>198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K49*282.63</f>
        <v>0</v>
      </c>
    </row>
    <row r="50" spans="1:12">
      <c r="A50" s="1"/>
      <c r="B50" s="1">
        <v>829215</v>
      </c>
      <c r="C50" s="1" t="s">
        <v>199</v>
      </c>
      <c r="D50" s="1" t="s">
        <v>200</v>
      </c>
      <c r="E50" s="3" t="s">
        <v>201</v>
      </c>
      <c r="F50" s="1" t="s">
        <v>202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K50*321.30</f>
        <v>0</v>
      </c>
    </row>
    <row r="51" spans="1:12">
      <c r="A51" s="1"/>
      <c r="B51" s="1">
        <v>829216</v>
      </c>
      <c r="C51" s="1" t="s">
        <v>203</v>
      </c>
      <c r="D51" s="1" t="s">
        <v>204</v>
      </c>
      <c r="E51" s="3" t="s">
        <v>205</v>
      </c>
      <c r="F51" s="1" t="s">
        <v>206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K51*133.88</f>
        <v>0</v>
      </c>
    </row>
    <row r="52" spans="1:12">
      <c r="A52" s="1"/>
      <c r="B52" s="1">
        <v>829217</v>
      </c>
      <c r="C52" s="1" t="s">
        <v>207</v>
      </c>
      <c r="D52" s="1" t="s">
        <v>208</v>
      </c>
      <c r="E52" s="3" t="s">
        <v>209</v>
      </c>
      <c r="F52" s="1" t="s">
        <v>210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K52*221.64</f>
        <v>0</v>
      </c>
    </row>
    <row r="53" spans="1:12">
      <c r="A53" s="1"/>
      <c r="B53" s="1">
        <v>829218</v>
      </c>
      <c r="C53" s="1" t="s">
        <v>211</v>
      </c>
      <c r="D53" s="1" t="s">
        <v>212</v>
      </c>
      <c r="E53" s="3" t="s">
        <v>213</v>
      </c>
      <c r="F53" s="1" t="s">
        <v>214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K53*288.58</f>
        <v>0</v>
      </c>
    </row>
    <row r="54" spans="1:12">
      <c r="A54" s="1"/>
      <c r="B54" s="1">
        <v>829219</v>
      </c>
      <c r="C54" s="1" t="s">
        <v>215</v>
      </c>
      <c r="D54" s="1" t="s">
        <v>216</v>
      </c>
      <c r="E54" s="3" t="s">
        <v>217</v>
      </c>
      <c r="F54" s="1" t="s">
        <v>218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K54*461.13</f>
        <v>0</v>
      </c>
    </row>
    <row r="55" spans="1:12">
      <c r="A55" s="1"/>
      <c r="B55" s="1">
        <v>829220</v>
      </c>
      <c r="C55" s="1" t="s">
        <v>219</v>
      </c>
      <c r="D55" s="1" t="s">
        <v>220</v>
      </c>
      <c r="E55" s="3" t="s">
        <v>221</v>
      </c>
      <c r="F55" s="1" t="s">
        <v>190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K55*116.03</f>
        <v>0</v>
      </c>
    </row>
    <row r="56" spans="1:12">
      <c r="A56" s="1"/>
      <c r="B56" s="1">
        <v>829221</v>
      </c>
      <c r="C56" s="1" t="s">
        <v>222</v>
      </c>
      <c r="D56" s="1" t="s">
        <v>223</v>
      </c>
      <c r="E56" s="3" t="s">
        <v>224</v>
      </c>
      <c r="F56" s="1" t="s">
        <v>194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K56*205.28</f>
        <v>0</v>
      </c>
    </row>
    <row r="57" spans="1:12">
      <c r="A57" s="1"/>
      <c r="B57" s="1">
        <v>829222</v>
      </c>
      <c r="C57" s="1" t="s">
        <v>225</v>
      </c>
      <c r="D57" s="1" t="s">
        <v>226</v>
      </c>
      <c r="E57" s="3" t="s">
        <v>227</v>
      </c>
      <c r="F57" s="1" t="s">
        <v>228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K57*284.11</f>
        <v>0</v>
      </c>
    </row>
    <row r="58" spans="1:12">
      <c r="A58" s="1"/>
      <c r="B58" s="1">
        <v>829223</v>
      </c>
      <c r="C58" s="1" t="s">
        <v>229</v>
      </c>
      <c r="D58" s="1" t="s">
        <v>230</v>
      </c>
      <c r="E58" s="3" t="s">
        <v>231</v>
      </c>
      <c r="F58" s="1" t="s">
        <v>232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K58*391.21</f>
        <v>0</v>
      </c>
    </row>
    <row r="59" spans="1:12">
      <c r="A59" s="1"/>
      <c r="B59" s="1">
        <v>829224</v>
      </c>
      <c r="C59" s="1" t="s">
        <v>233</v>
      </c>
      <c r="D59" s="1" t="s">
        <v>234</v>
      </c>
      <c r="E59" s="3" t="s">
        <v>235</v>
      </c>
      <c r="F59" s="1" t="s">
        <v>72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K59*135.36</f>
        <v>0</v>
      </c>
    </row>
    <row r="60" spans="1:12">
      <c r="A60" s="1"/>
      <c r="B60" s="1">
        <v>829225</v>
      </c>
      <c r="C60" s="1" t="s">
        <v>236</v>
      </c>
      <c r="D60" s="1" t="s">
        <v>237</v>
      </c>
      <c r="E60" s="3" t="s">
        <v>238</v>
      </c>
      <c r="F60" s="1" t="s">
        <v>239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K60*224.61</f>
        <v>0</v>
      </c>
    </row>
    <row r="61" spans="1:12">
      <c r="A61" s="1"/>
      <c r="B61" s="1">
        <v>829226</v>
      </c>
      <c r="C61" s="1" t="s">
        <v>240</v>
      </c>
      <c r="D61" s="1" t="s">
        <v>241</v>
      </c>
      <c r="E61" s="3" t="s">
        <v>242</v>
      </c>
      <c r="F61" s="1" t="s">
        <v>243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K61*290.06</f>
        <v>0</v>
      </c>
    </row>
    <row r="62" spans="1:12">
      <c r="A62" s="1"/>
      <c r="B62" s="1">
        <v>829227</v>
      </c>
      <c r="C62" s="1" t="s">
        <v>244</v>
      </c>
      <c r="D62" s="1" t="s">
        <v>245</v>
      </c>
      <c r="E62" s="3" t="s">
        <v>246</v>
      </c>
      <c r="F62" s="1" t="s">
        <v>247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K62*611.36</f>
        <v>0</v>
      </c>
    </row>
    <row r="63" spans="1:12">
      <c r="A63" s="1"/>
      <c r="B63" s="1">
        <v>829228</v>
      </c>
      <c r="C63" s="1" t="s">
        <v>248</v>
      </c>
      <c r="D63" s="1" t="s">
        <v>249</v>
      </c>
      <c r="E63" s="3" t="s">
        <v>250</v>
      </c>
      <c r="F63" s="1" t="s">
        <v>251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K63*355.51</f>
        <v>0</v>
      </c>
    </row>
    <row r="64" spans="1:12">
      <c r="A64" s="1"/>
      <c r="B64" s="1">
        <v>829229</v>
      </c>
      <c r="C64" s="1" t="s">
        <v>252</v>
      </c>
      <c r="D64" s="1" t="s">
        <v>253</v>
      </c>
      <c r="E64" s="3" t="s">
        <v>254</v>
      </c>
      <c r="F64" s="1" t="s">
        <v>255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K64*419.48</f>
        <v>0</v>
      </c>
    </row>
    <row r="65" spans="1:12">
      <c r="A65" s="1"/>
      <c r="B65" s="1">
        <v>829230</v>
      </c>
      <c r="C65" s="1" t="s">
        <v>256</v>
      </c>
      <c r="D65" s="1" t="s">
        <v>257</v>
      </c>
      <c r="E65" s="3" t="s">
        <v>258</v>
      </c>
      <c r="F65" s="1" t="s">
        <v>259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K65*490.88</f>
        <v>0</v>
      </c>
    </row>
    <row r="66" spans="1:12">
      <c r="A66" s="1"/>
      <c r="B66" s="1">
        <v>829231</v>
      </c>
      <c r="C66" s="1" t="s">
        <v>260</v>
      </c>
      <c r="D66" s="1" t="s">
        <v>261</v>
      </c>
      <c r="E66" s="3" t="s">
        <v>262</v>
      </c>
      <c r="F66" s="1" t="s">
        <v>263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K66*858.29</f>
        <v>0</v>
      </c>
    </row>
    <row r="67" spans="1:12">
      <c r="A67" s="1"/>
      <c r="B67" s="1">
        <v>829232</v>
      </c>
      <c r="C67" s="1" t="s">
        <v>264</v>
      </c>
      <c r="D67" s="1" t="s">
        <v>265</v>
      </c>
      <c r="E67" s="3" t="s">
        <v>266</v>
      </c>
      <c r="F67" s="1" t="s">
        <v>267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K67*892.50</f>
        <v>0</v>
      </c>
    </row>
    <row r="68" spans="1:12">
      <c r="A68" s="1"/>
      <c r="B68" s="1">
        <v>829233</v>
      </c>
      <c r="C68" s="1" t="s">
        <v>268</v>
      </c>
      <c r="D68" s="1" t="s">
        <v>269</v>
      </c>
      <c r="E68" s="3" t="s">
        <v>270</v>
      </c>
      <c r="F68" s="1" t="s">
        <v>271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K68*394.19</f>
        <v>0</v>
      </c>
    </row>
    <row r="69" spans="1:12">
      <c r="A69" s="1"/>
      <c r="B69" s="1">
        <v>829234</v>
      </c>
      <c r="C69" s="1" t="s">
        <v>272</v>
      </c>
      <c r="D69" s="1" t="s">
        <v>273</v>
      </c>
      <c r="E69" s="3" t="s">
        <v>274</v>
      </c>
      <c r="F69" s="1" t="s">
        <v>275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K69*563.76</f>
        <v>0</v>
      </c>
    </row>
    <row r="70" spans="1:12">
      <c r="A70" s="1"/>
      <c r="B70" s="1">
        <v>829235</v>
      </c>
      <c r="C70" s="1" t="s">
        <v>276</v>
      </c>
      <c r="D70" s="1" t="s">
        <v>277</v>
      </c>
      <c r="E70" s="3" t="s">
        <v>278</v>
      </c>
      <c r="F70" s="1" t="s">
        <v>279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K70*580.13</f>
        <v>0</v>
      </c>
    </row>
    <row r="71" spans="1:12">
      <c r="A71" s="1"/>
      <c r="B71" s="1">
        <v>829236</v>
      </c>
      <c r="C71" s="1" t="s">
        <v>280</v>
      </c>
      <c r="D71" s="1" t="s">
        <v>281</v>
      </c>
      <c r="E71" s="3" t="s">
        <v>282</v>
      </c>
      <c r="F71" s="1" t="s">
        <v>283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K71*788.38</f>
        <v>0</v>
      </c>
    </row>
    <row r="72" spans="1:12">
      <c r="A72" s="1"/>
      <c r="B72" s="1">
        <v>829237</v>
      </c>
      <c r="C72" s="1" t="s">
        <v>284</v>
      </c>
      <c r="D72" s="1" t="s">
        <v>285</v>
      </c>
      <c r="E72" s="3" t="s">
        <v>286</v>
      </c>
      <c r="F72" s="1" t="s">
        <v>287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K72*816.64</f>
        <v>0</v>
      </c>
    </row>
    <row r="73" spans="1:12">
      <c r="A73" s="1"/>
      <c r="B73" s="1">
        <v>829238</v>
      </c>
      <c r="C73" s="1" t="s">
        <v>288</v>
      </c>
      <c r="D73" s="1" t="s">
        <v>289</v>
      </c>
      <c r="E73" s="3" t="s">
        <v>290</v>
      </c>
      <c r="F73" s="1" t="s">
        <v>291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K73*447.74</f>
        <v>0</v>
      </c>
    </row>
    <row r="74" spans="1:12">
      <c r="A74" s="1"/>
      <c r="B74" s="1">
        <v>829239</v>
      </c>
      <c r="C74" s="1" t="s">
        <v>292</v>
      </c>
      <c r="D74" s="1" t="s">
        <v>293</v>
      </c>
      <c r="E74" s="3" t="s">
        <v>294</v>
      </c>
      <c r="F74" s="1" t="s">
        <v>295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K74*617.31</f>
        <v>0</v>
      </c>
    </row>
    <row r="75" spans="1:12">
      <c r="A75" s="1"/>
      <c r="B75" s="1">
        <v>829240</v>
      </c>
      <c r="C75" s="1" t="s">
        <v>296</v>
      </c>
      <c r="D75" s="1" t="s">
        <v>297</v>
      </c>
      <c r="E75" s="3" t="s">
        <v>298</v>
      </c>
      <c r="F75" s="1" t="s">
        <v>299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K75*626.24</f>
        <v>0</v>
      </c>
    </row>
    <row r="76" spans="1:12">
      <c r="A76" s="1"/>
      <c r="B76" s="1">
        <v>832288</v>
      </c>
      <c r="C76" s="1" t="s">
        <v>300</v>
      </c>
      <c r="D76" s="1" t="s">
        <v>301</v>
      </c>
      <c r="E76" s="3" t="s">
        <v>302</v>
      </c>
      <c r="F76" s="1" t="s">
        <v>91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K76*235.03</f>
        <v>0</v>
      </c>
    </row>
    <row r="77" spans="1:12">
      <c r="A77" s="1"/>
      <c r="B77" s="1">
        <v>832289</v>
      </c>
      <c r="C77" s="1" t="s">
        <v>303</v>
      </c>
      <c r="D77" s="1" t="s">
        <v>304</v>
      </c>
      <c r="E77" s="3" t="s">
        <v>305</v>
      </c>
      <c r="F77" s="1" t="s">
        <v>198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K77*282.63</f>
        <v>0</v>
      </c>
    </row>
    <row r="78" spans="1:12">
      <c r="A78" s="1"/>
      <c r="B78" s="1">
        <v>832290</v>
      </c>
      <c r="C78" s="1" t="s">
        <v>306</v>
      </c>
      <c r="D78" s="1" t="s">
        <v>307</v>
      </c>
      <c r="E78" s="3" t="s">
        <v>308</v>
      </c>
      <c r="F78" s="1" t="s">
        <v>309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K78*251.39</f>
        <v>0</v>
      </c>
    </row>
    <row r="79" spans="1:12">
      <c r="A79" s="1"/>
      <c r="B79" s="1">
        <v>832291</v>
      </c>
      <c r="C79" s="1" t="s">
        <v>310</v>
      </c>
      <c r="D79" s="1" t="s">
        <v>311</v>
      </c>
      <c r="E79" s="3" t="s">
        <v>312</v>
      </c>
      <c r="F79" s="1" t="s">
        <v>313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K79*273.70</f>
        <v>0</v>
      </c>
    </row>
    <row r="80" spans="1:12">
      <c r="A80" s="1"/>
      <c r="B80" s="1">
        <v>832292</v>
      </c>
      <c r="C80" s="1" t="s">
        <v>314</v>
      </c>
      <c r="D80" s="1" t="s">
        <v>315</v>
      </c>
      <c r="E80" s="3" t="s">
        <v>316</v>
      </c>
      <c r="F80" s="1" t="s">
        <v>317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K80*104.13</f>
        <v>0</v>
      </c>
    </row>
    <row r="81" spans="1:12">
      <c r="A81" s="1"/>
      <c r="B81" s="1">
        <v>836380</v>
      </c>
      <c r="C81" s="1" t="s">
        <v>318</v>
      </c>
      <c r="D81" s="1" t="s">
        <v>319</v>
      </c>
      <c r="E81" s="3" t="s">
        <v>320</v>
      </c>
      <c r="F81" s="1" t="s">
        <v>321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K81*148.75</f>
        <v>0</v>
      </c>
    </row>
    <row r="82" spans="1:12">
      <c r="A82" s="1"/>
      <c r="B82" s="1">
        <v>832293</v>
      </c>
      <c r="C82" s="1" t="s">
        <v>322</v>
      </c>
      <c r="D82" s="1" t="s">
        <v>323</v>
      </c>
      <c r="E82" s="3" t="s">
        <v>324</v>
      </c>
      <c r="F82" s="1" t="s">
        <v>325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K82*316.84</f>
        <v>0</v>
      </c>
    </row>
    <row r="83" spans="1:12">
      <c r="A83" s="1"/>
      <c r="B83" s="1">
        <v>832294</v>
      </c>
      <c r="C83" s="1" t="s">
        <v>326</v>
      </c>
      <c r="D83" s="1" t="s">
        <v>327</v>
      </c>
      <c r="E83" s="3" t="s">
        <v>328</v>
      </c>
      <c r="F83" s="1" t="s">
        <v>329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K83*215.69</f>
        <v>0</v>
      </c>
    </row>
    <row r="84" spans="1:12">
      <c r="A84" s="1"/>
      <c r="B84" s="1">
        <v>832295</v>
      </c>
      <c r="C84" s="1" t="s">
        <v>330</v>
      </c>
      <c r="D84" s="1" t="s">
        <v>331</v>
      </c>
      <c r="E84" s="3" t="s">
        <v>332</v>
      </c>
      <c r="F84" s="1" t="s">
        <v>333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K84*230.56</f>
        <v>0</v>
      </c>
    </row>
    <row r="85" spans="1:12">
      <c r="A85" s="1"/>
      <c r="B85" s="1">
        <v>832296</v>
      </c>
      <c r="C85" s="1" t="s">
        <v>334</v>
      </c>
      <c r="D85" s="1" t="s">
        <v>335</v>
      </c>
      <c r="E85" s="3" t="s">
        <v>336</v>
      </c>
      <c r="F85" s="1" t="s">
        <v>337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K85*508.73</f>
        <v>0</v>
      </c>
    </row>
    <row r="86" spans="1:12">
      <c r="A86" s="1"/>
      <c r="B86" s="1">
        <v>832297</v>
      </c>
      <c r="C86" s="1" t="s">
        <v>338</v>
      </c>
      <c r="D86" s="1" t="s">
        <v>339</v>
      </c>
      <c r="E86" s="3" t="s">
        <v>340</v>
      </c>
      <c r="F86" s="1" t="s">
        <v>95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K86*263.29</f>
        <v>0</v>
      </c>
    </row>
    <row r="87" spans="1:12">
      <c r="A87" s="1"/>
      <c r="B87" s="1">
        <v>832299</v>
      </c>
      <c r="C87" s="1" t="s">
        <v>341</v>
      </c>
      <c r="D87" s="1" t="s">
        <v>342</v>
      </c>
      <c r="E87" s="3" t="s">
        <v>343</v>
      </c>
      <c r="F87" s="1" t="s">
        <v>344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K87*502.78</f>
        <v>0</v>
      </c>
    </row>
    <row r="88" spans="1:12">
      <c r="A88" s="1"/>
      <c r="B88" s="1">
        <v>832300</v>
      </c>
      <c r="C88" s="1" t="s">
        <v>345</v>
      </c>
      <c r="D88" s="1" t="s">
        <v>346</v>
      </c>
      <c r="E88" s="3" t="s">
        <v>347</v>
      </c>
      <c r="F88" s="1" t="s">
        <v>344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K88*502.78</f>
        <v>0</v>
      </c>
    </row>
    <row r="89" spans="1:12">
      <c r="A89" s="1"/>
      <c r="B89" s="1">
        <v>832301</v>
      </c>
      <c r="C89" s="1" t="s">
        <v>348</v>
      </c>
      <c r="D89" s="1" t="s">
        <v>349</v>
      </c>
      <c r="E89" s="3" t="s">
        <v>350</v>
      </c>
      <c r="F89" s="1" t="s">
        <v>351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K89*138.34</f>
        <v>0</v>
      </c>
    </row>
    <row r="90" spans="1:12">
      <c r="A90" s="1"/>
      <c r="B90" s="1">
        <v>832302</v>
      </c>
      <c r="C90" s="1" t="s">
        <v>352</v>
      </c>
      <c r="D90" s="1" t="s">
        <v>353</v>
      </c>
      <c r="E90" s="3" t="s">
        <v>354</v>
      </c>
      <c r="F90" s="1" t="s">
        <v>355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K90*172.55</f>
        <v>0</v>
      </c>
    </row>
    <row r="91" spans="1:12">
      <c r="A91" s="1"/>
      <c r="B91" s="1">
        <v>832303</v>
      </c>
      <c r="C91" s="1" t="s">
        <v>356</v>
      </c>
      <c r="D91" s="1" t="s">
        <v>357</v>
      </c>
      <c r="E91" s="3" t="s">
        <v>358</v>
      </c>
      <c r="F91" s="1" t="s">
        <v>351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K91*138.34</f>
        <v>0</v>
      </c>
    </row>
    <row r="92" spans="1:12">
      <c r="A92" s="1"/>
      <c r="B92" s="1">
        <v>832304</v>
      </c>
      <c r="C92" s="1" t="s">
        <v>359</v>
      </c>
      <c r="D92" s="1" t="s">
        <v>360</v>
      </c>
      <c r="E92" s="3" t="s">
        <v>361</v>
      </c>
      <c r="F92" s="1" t="s">
        <v>355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K92*172.55</f>
        <v>0</v>
      </c>
    </row>
    <row r="93" spans="1:12">
      <c r="A93" s="1"/>
      <c r="B93" s="1">
        <v>832305</v>
      </c>
      <c r="C93" s="1" t="s">
        <v>362</v>
      </c>
      <c r="D93" s="1" t="s">
        <v>363</v>
      </c>
      <c r="E93" s="3" t="s">
        <v>364</v>
      </c>
      <c r="F93" s="1" t="s">
        <v>119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K93*380.80</f>
        <v>0</v>
      </c>
    </row>
    <row r="94" spans="1:12">
      <c r="A94" s="1"/>
      <c r="B94" s="1">
        <v>832306</v>
      </c>
      <c r="C94" s="1" t="s">
        <v>365</v>
      </c>
      <c r="D94" s="1" t="s">
        <v>366</v>
      </c>
      <c r="E94" s="3" t="s">
        <v>367</v>
      </c>
      <c r="F94" s="1" t="s">
        <v>368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K94*520.63</f>
        <v>0</v>
      </c>
    </row>
    <row r="95" spans="1:12">
      <c r="A95" s="1"/>
      <c r="B95" s="1">
        <v>832282</v>
      </c>
      <c r="C95" s="1" t="s">
        <v>369</v>
      </c>
      <c r="D95" s="1" t="s">
        <v>370</v>
      </c>
      <c r="E95" s="3" t="s">
        <v>371</v>
      </c>
      <c r="F95" s="1" t="s">
        <v>372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K95*11.90</f>
        <v>0</v>
      </c>
    </row>
    <row r="96" spans="1:12">
      <c r="A96" s="1"/>
      <c r="B96" s="1">
        <v>832283</v>
      </c>
      <c r="C96" s="1" t="s">
        <v>373</v>
      </c>
      <c r="D96" s="1" t="s">
        <v>374</v>
      </c>
      <c r="E96" s="3" t="s">
        <v>375</v>
      </c>
      <c r="F96" s="1" t="s">
        <v>376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K96*22.31</f>
        <v>0</v>
      </c>
    </row>
    <row r="97" spans="1:12">
      <c r="A97" s="1"/>
      <c r="B97" s="1">
        <v>832284</v>
      </c>
      <c r="C97" s="1" t="s">
        <v>377</v>
      </c>
      <c r="D97" s="1" t="s">
        <v>378</v>
      </c>
      <c r="E97" s="3" t="s">
        <v>379</v>
      </c>
      <c r="F97" s="1" t="s">
        <v>380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K97*31.24</f>
        <v>0</v>
      </c>
    </row>
    <row r="98" spans="1:12">
      <c r="A98" s="1"/>
      <c r="B98" s="1">
        <v>832285</v>
      </c>
      <c r="C98" s="1" t="s">
        <v>381</v>
      </c>
      <c r="D98" s="1" t="s">
        <v>382</v>
      </c>
      <c r="E98" s="3" t="s">
        <v>383</v>
      </c>
      <c r="F98" s="1" t="s">
        <v>372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K98*11.90</f>
        <v>0</v>
      </c>
    </row>
    <row r="99" spans="1:12">
      <c r="A99" s="1"/>
      <c r="B99" s="1">
        <v>832307</v>
      </c>
      <c r="C99" s="1" t="s">
        <v>384</v>
      </c>
      <c r="D99" s="1" t="s">
        <v>385</v>
      </c>
      <c r="E99" s="3" t="s">
        <v>386</v>
      </c>
      <c r="F99" s="1" t="s">
        <v>28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K99*346.59</f>
        <v>0</v>
      </c>
    </row>
    <row r="100" spans="1:12">
      <c r="A100" s="1"/>
      <c r="B100" s="1">
        <v>832308</v>
      </c>
      <c r="C100" s="1" t="s">
        <v>387</v>
      </c>
      <c r="D100" s="1" t="s">
        <v>388</v>
      </c>
      <c r="E100" s="3" t="s">
        <v>389</v>
      </c>
      <c r="F100" s="1" t="s">
        <v>32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K100*389.73</f>
        <v>0</v>
      </c>
    </row>
    <row r="101" spans="1:12">
      <c r="A101" s="1"/>
      <c r="B101" s="1">
        <v>832309</v>
      </c>
      <c r="C101" s="1" t="s">
        <v>390</v>
      </c>
      <c r="D101" s="1" t="s">
        <v>391</v>
      </c>
      <c r="E101" s="3" t="s">
        <v>392</v>
      </c>
      <c r="F101" s="1" t="s">
        <v>393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K101*551.86</f>
        <v>0</v>
      </c>
    </row>
    <row r="102" spans="1:12">
      <c r="A102" s="1"/>
      <c r="B102" s="1">
        <v>832310</v>
      </c>
      <c r="C102" s="1" t="s">
        <v>394</v>
      </c>
      <c r="D102" s="1" t="s">
        <v>395</v>
      </c>
      <c r="E102" s="3" t="s">
        <v>396</v>
      </c>
      <c r="F102" s="1" t="s">
        <v>397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K102*342.13</f>
        <v>0</v>
      </c>
    </row>
    <row r="103" spans="1:12">
      <c r="A103" s="1"/>
      <c r="B103" s="1">
        <v>832311</v>
      </c>
      <c r="C103" s="1" t="s">
        <v>398</v>
      </c>
      <c r="D103" s="1" t="s">
        <v>399</v>
      </c>
      <c r="E103" s="3" t="s">
        <v>400</v>
      </c>
      <c r="F103" s="1" t="s">
        <v>401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K103*400.14</f>
        <v>0</v>
      </c>
    </row>
    <row r="104" spans="1:12">
      <c r="A104" s="1"/>
      <c r="B104" s="1">
        <v>832312</v>
      </c>
      <c r="C104" s="1" t="s">
        <v>402</v>
      </c>
      <c r="D104" s="1" t="s">
        <v>403</v>
      </c>
      <c r="E104" s="3" t="s">
        <v>404</v>
      </c>
      <c r="F104" s="1" t="s">
        <v>405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K104*568.23</f>
        <v>0</v>
      </c>
    </row>
    <row r="105" spans="1:12">
      <c r="A105" s="1"/>
      <c r="B105" s="1">
        <v>834523</v>
      </c>
      <c r="C105" s="1" t="s">
        <v>406</v>
      </c>
      <c r="D105" s="1" t="s">
        <v>407</v>
      </c>
      <c r="E105" s="3" t="s">
        <v>408</v>
      </c>
      <c r="F105" s="1" t="s">
        <v>409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K105*831.51</f>
        <v>0</v>
      </c>
    </row>
    <row r="106" spans="1:12">
      <c r="A106" s="1"/>
      <c r="B106" s="1">
        <v>834524</v>
      </c>
      <c r="C106" s="1" t="s">
        <v>410</v>
      </c>
      <c r="D106" s="1" t="s">
        <v>411</v>
      </c>
      <c r="E106" s="3" t="s">
        <v>412</v>
      </c>
      <c r="F106" s="1" t="s">
        <v>413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K106*1114.14</f>
        <v>0</v>
      </c>
    </row>
    <row r="107" spans="1:12">
      <c r="A107" s="1"/>
      <c r="B107" s="1">
        <v>834525</v>
      </c>
      <c r="C107" s="1" t="s">
        <v>414</v>
      </c>
      <c r="D107" s="1" t="s">
        <v>415</v>
      </c>
      <c r="E107" s="3" t="s">
        <v>416</v>
      </c>
      <c r="F107" s="1" t="s">
        <v>417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K107*798.79</f>
        <v>0</v>
      </c>
    </row>
    <row r="108" spans="1:12">
      <c r="A108" s="1"/>
      <c r="B108" s="1">
        <v>834526</v>
      </c>
      <c r="C108" s="1" t="s">
        <v>418</v>
      </c>
      <c r="D108" s="1" t="s">
        <v>419</v>
      </c>
      <c r="E108" s="3" t="s">
        <v>420</v>
      </c>
      <c r="F108" s="1" t="s">
        <v>421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K108*1112.65</f>
        <v>0</v>
      </c>
    </row>
    <row r="109" spans="1:12">
      <c r="A109" s="1"/>
      <c r="B109" s="1">
        <v>834527</v>
      </c>
      <c r="C109" s="1" t="s">
        <v>422</v>
      </c>
      <c r="D109" s="1" t="s">
        <v>423</v>
      </c>
      <c r="E109" s="3" t="s">
        <v>424</v>
      </c>
      <c r="F109" s="1" t="s">
        <v>425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K109*382.29</f>
        <v>0</v>
      </c>
    </row>
    <row r="110" spans="1:12">
      <c r="A110" s="1"/>
      <c r="B110" s="1">
        <v>834528</v>
      </c>
      <c r="C110" s="1" t="s">
        <v>426</v>
      </c>
      <c r="D110" s="1" t="s">
        <v>427</v>
      </c>
      <c r="E110" s="3" t="s">
        <v>428</v>
      </c>
      <c r="F110" s="1" t="s">
        <v>429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K110*464.10</f>
        <v>0</v>
      </c>
    </row>
    <row r="111" spans="1:12">
      <c r="A111" s="1"/>
      <c r="B111" s="1">
        <v>834529</v>
      </c>
      <c r="C111" s="1" t="s">
        <v>430</v>
      </c>
      <c r="D111" s="1" t="s">
        <v>431</v>
      </c>
      <c r="E111" s="3" t="s">
        <v>432</v>
      </c>
      <c r="F111" s="1" t="s">
        <v>433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K111*175.53</f>
        <v>0</v>
      </c>
    </row>
    <row r="112" spans="1:12">
      <c r="A112" s="1"/>
      <c r="B112" s="1">
        <v>834530</v>
      </c>
      <c r="C112" s="1" t="s">
        <v>434</v>
      </c>
      <c r="D112" s="1" t="s">
        <v>435</v>
      </c>
      <c r="E112" s="3" t="s">
        <v>436</v>
      </c>
      <c r="F112" s="1" t="s">
        <v>437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K112*188.91</f>
        <v>0</v>
      </c>
    </row>
    <row r="113" spans="1:12">
      <c r="A113" s="1"/>
      <c r="B113" s="1">
        <v>834531</v>
      </c>
      <c r="C113" s="1" t="s">
        <v>438</v>
      </c>
      <c r="D113" s="1" t="s">
        <v>439</v>
      </c>
      <c r="E113" s="3" t="s">
        <v>440</v>
      </c>
      <c r="F113" s="1" t="s">
        <v>437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K113*188.91</f>
        <v>0</v>
      </c>
    </row>
    <row r="114" spans="1:12">
      <c r="A114" s="1"/>
      <c r="B114" s="1">
        <v>834532</v>
      </c>
      <c r="C114" s="1" t="s">
        <v>441</v>
      </c>
      <c r="D114" s="1" t="s">
        <v>442</v>
      </c>
      <c r="E114" s="3" t="s">
        <v>443</v>
      </c>
      <c r="F114" s="1" t="s">
        <v>174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K114*254.36</f>
        <v>0</v>
      </c>
    </row>
    <row r="115" spans="1:12">
      <c r="A115" s="1"/>
      <c r="B115" s="1">
        <v>834533</v>
      </c>
      <c r="C115" s="1" t="s">
        <v>444</v>
      </c>
      <c r="D115" s="1" t="s">
        <v>445</v>
      </c>
      <c r="E115" s="3" t="s">
        <v>446</v>
      </c>
      <c r="F115" s="1" t="s">
        <v>447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K115*220.15</f>
        <v>0</v>
      </c>
    </row>
    <row r="116" spans="1:12">
      <c r="A116" s="1"/>
      <c r="B116" s="1">
        <v>834534</v>
      </c>
      <c r="C116" s="1" t="s">
        <v>448</v>
      </c>
      <c r="D116" s="1" t="s">
        <v>449</v>
      </c>
      <c r="E116" s="3" t="s">
        <v>450</v>
      </c>
      <c r="F116" s="1" t="s">
        <v>451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K116*267.75</f>
        <v>0</v>
      </c>
    </row>
    <row r="117" spans="1:12">
      <c r="A117" s="1"/>
      <c r="B117" s="1">
        <v>834535</v>
      </c>
      <c r="C117" s="1" t="s">
        <v>452</v>
      </c>
      <c r="D117" s="1" t="s">
        <v>453</v>
      </c>
      <c r="E117" s="3" t="s">
        <v>454</v>
      </c>
      <c r="F117" s="1" t="s">
        <v>255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K117*419.48</f>
        <v>0</v>
      </c>
    </row>
    <row r="118" spans="1:12">
      <c r="A118" s="1"/>
      <c r="B118" s="1">
        <v>834536</v>
      </c>
      <c r="C118" s="1" t="s">
        <v>455</v>
      </c>
      <c r="D118" s="1" t="s">
        <v>456</v>
      </c>
      <c r="E118" s="3" t="s">
        <v>457</v>
      </c>
      <c r="F118" s="1" t="s">
        <v>458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K118*548.89</f>
        <v>0</v>
      </c>
    </row>
    <row r="119" spans="1:12">
      <c r="A119" s="1"/>
      <c r="B119" s="1">
        <v>834537</v>
      </c>
      <c r="C119" s="1" t="s">
        <v>459</v>
      </c>
      <c r="D119" s="1" t="s">
        <v>460</v>
      </c>
      <c r="E119" s="3" t="s">
        <v>461</v>
      </c>
      <c r="F119" s="1" t="s">
        <v>462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K119*166.60</f>
        <v>0</v>
      </c>
    </row>
    <row r="120" spans="1:12">
      <c r="A120" s="1"/>
      <c r="B120" s="1">
        <v>834538</v>
      </c>
      <c r="C120" s="1" t="s">
        <v>463</v>
      </c>
      <c r="D120" s="1" t="s">
        <v>464</v>
      </c>
      <c r="E120" s="3" t="s">
        <v>465</v>
      </c>
      <c r="F120" s="1" t="s">
        <v>466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K120*214.20</f>
        <v>0</v>
      </c>
    </row>
    <row r="121" spans="1:12">
      <c r="A121" s="1"/>
      <c r="B121" s="1">
        <v>834539</v>
      </c>
      <c r="C121" s="1" t="s">
        <v>467</v>
      </c>
      <c r="D121" s="1" t="s">
        <v>468</v>
      </c>
      <c r="E121" s="3" t="s">
        <v>469</v>
      </c>
      <c r="F121" s="1" t="s">
        <v>470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K121*209.74</f>
        <v>0</v>
      </c>
    </row>
    <row r="122" spans="1:12">
      <c r="A122" s="1"/>
      <c r="B122" s="1">
        <v>834540</v>
      </c>
      <c r="C122" s="1" t="s">
        <v>471</v>
      </c>
      <c r="D122" s="1" t="s">
        <v>472</v>
      </c>
      <c r="E122" s="3" t="s">
        <v>473</v>
      </c>
      <c r="F122" s="1" t="s">
        <v>80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K122*238.00</f>
        <v>0</v>
      </c>
    </row>
    <row r="123" spans="1:12">
      <c r="A123" s="1"/>
      <c r="B123" s="1">
        <v>834541</v>
      </c>
      <c r="C123" s="1" t="s">
        <v>474</v>
      </c>
      <c r="D123" s="1" t="s">
        <v>475</v>
      </c>
      <c r="E123" s="3" t="s">
        <v>476</v>
      </c>
      <c r="F123" s="1" t="s">
        <v>91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K123*235.03</f>
        <v>0</v>
      </c>
    </row>
    <row r="124" spans="1:12">
      <c r="A124" s="1"/>
      <c r="B124" s="1">
        <v>834542</v>
      </c>
      <c r="C124" s="1" t="s">
        <v>477</v>
      </c>
      <c r="D124" s="1" t="s">
        <v>478</v>
      </c>
      <c r="E124" s="3" t="s">
        <v>479</v>
      </c>
      <c r="F124" s="1" t="s">
        <v>480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K124*337.66</f>
        <v>0</v>
      </c>
    </row>
    <row r="125" spans="1:12">
      <c r="A125" s="1"/>
      <c r="B125" s="1">
        <v>834543</v>
      </c>
      <c r="C125" s="1" t="s">
        <v>481</v>
      </c>
      <c r="D125" s="1" t="s">
        <v>482</v>
      </c>
      <c r="E125" s="3" t="s">
        <v>483</v>
      </c>
      <c r="F125" s="1" t="s">
        <v>484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K125*352.54</f>
        <v>0</v>
      </c>
    </row>
    <row r="126" spans="1:12">
      <c r="A126" s="1"/>
      <c r="B126" s="1">
        <v>834544</v>
      </c>
      <c r="C126" s="1" t="s">
        <v>485</v>
      </c>
      <c r="D126" s="1" t="s">
        <v>486</v>
      </c>
      <c r="E126" s="3" t="s">
        <v>487</v>
      </c>
      <c r="F126" s="1" t="s">
        <v>488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K126*465.59</f>
        <v>0</v>
      </c>
    </row>
    <row r="127" spans="1:12">
      <c r="A127" s="1"/>
      <c r="B127" s="1">
        <v>834545</v>
      </c>
      <c r="C127" s="1" t="s">
        <v>489</v>
      </c>
      <c r="D127" s="1" t="s">
        <v>490</v>
      </c>
      <c r="E127" s="3" t="s">
        <v>491</v>
      </c>
      <c r="F127" s="1" t="s">
        <v>492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K127*334.69</f>
        <v>0</v>
      </c>
    </row>
    <row r="128" spans="1:12">
      <c r="A128" s="1"/>
      <c r="B128" s="1">
        <v>834546</v>
      </c>
      <c r="C128" s="1" t="s">
        <v>493</v>
      </c>
      <c r="D128" s="1" t="s">
        <v>494</v>
      </c>
      <c r="E128" s="3" t="s">
        <v>495</v>
      </c>
      <c r="F128" s="1" t="s">
        <v>496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K128*379.31</f>
        <v>0</v>
      </c>
    </row>
    <row r="129" spans="1:12">
      <c r="A129" s="1"/>
      <c r="B129" s="1">
        <v>834547</v>
      </c>
      <c r="C129" s="1" t="s">
        <v>497</v>
      </c>
      <c r="D129" s="1" t="s">
        <v>498</v>
      </c>
      <c r="E129" s="3" t="s">
        <v>499</v>
      </c>
      <c r="F129" s="1" t="s">
        <v>401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K129*400.14</f>
        <v>0</v>
      </c>
    </row>
    <row r="130" spans="1:12">
      <c r="A130" s="1"/>
      <c r="B130" s="1">
        <v>834548</v>
      </c>
      <c r="C130" s="1" t="s">
        <v>500</v>
      </c>
      <c r="D130" s="1" t="s">
        <v>501</v>
      </c>
      <c r="E130" s="3" t="s">
        <v>502</v>
      </c>
      <c r="F130" s="1" t="s">
        <v>337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K130*508.73</f>
        <v>0</v>
      </c>
    </row>
    <row r="131" spans="1:12">
      <c r="A131" s="1"/>
      <c r="B131" s="1">
        <v>834549</v>
      </c>
      <c r="C131" s="1" t="s">
        <v>503</v>
      </c>
      <c r="D131" s="1" t="s">
        <v>504</v>
      </c>
      <c r="E131" s="3" t="s">
        <v>505</v>
      </c>
      <c r="F131" s="1" t="s">
        <v>506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K131*638.14</f>
        <v>0</v>
      </c>
    </row>
    <row r="132" spans="1:12">
      <c r="A132" s="1"/>
      <c r="B132" s="1">
        <v>834550</v>
      </c>
      <c r="C132" s="1" t="s">
        <v>507</v>
      </c>
      <c r="D132" s="1" t="s">
        <v>508</v>
      </c>
      <c r="E132" s="3" t="s">
        <v>509</v>
      </c>
      <c r="F132" s="1" t="s">
        <v>510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K132*849.36</f>
        <v>0</v>
      </c>
    </row>
    <row r="133" spans="1:12">
      <c r="A133" s="1"/>
      <c r="B133" s="1">
        <v>834551</v>
      </c>
      <c r="C133" s="1" t="s">
        <v>511</v>
      </c>
      <c r="D133" s="1" t="s">
        <v>512</v>
      </c>
      <c r="E133" s="3" t="s">
        <v>513</v>
      </c>
      <c r="F133" s="1" t="s">
        <v>514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K133*1292.64</f>
        <v>0</v>
      </c>
    </row>
    <row r="134" spans="1:12">
      <c r="A134" s="1"/>
      <c r="B134" s="1">
        <v>834552</v>
      </c>
      <c r="C134" s="1" t="s">
        <v>515</v>
      </c>
      <c r="D134" s="1" t="s">
        <v>516</v>
      </c>
      <c r="E134" s="3" t="s">
        <v>517</v>
      </c>
      <c r="F134" s="1" t="s">
        <v>182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K134*331.71</f>
        <v>0</v>
      </c>
    </row>
    <row r="135" spans="1:12">
      <c r="A135" s="1"/>
      <c r="B135" s="1">
        <v>834553</v>
      </c>
      <c r="C135" s="1" t="s">
        <v>518</v>
      </c>
      <c r="D135" s="1" t="s">
        <v>519</v>
      </c>
      <c r="E135" s="3" t="s">
        <v>520</v>
      </c>
      <c r="F135" s="1" t="s">
        <v>32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K135*389.73</f>
        <v>0</v>
      </c>
    </row>
    <row r="136" spans="1:12">
      <c r="A136" s="1"/>
      <c r="B136" s="1">
        <v>834554</v>
      </c>
      <c r="C136" s="1" t="s">
        <v>521</v>
      </c>
      <c r="D136" s="1" t="s">
        <v>522</v>
      </c>
      <c r="E136" s="3" t="s">
        <v>523</v>
      </c>
      <c r="F136" s="1" t="s">
        <v>524</v>
      </c>
      <c r="G136" s="1" t="s">
        <v>15</v>
      </c>
      <c r="H136" s="1" t="s">
        <v>15</v>
      </c>
      <c r="I136" s="1" t="s">
        <v>15</v>
      </c>
      <c r="J136" s="1" t="s">
        <v>16</v>
      </c>
      <c r="K136" s="2"/>
      <c r="L136" s="5">
        <f>K136*795.81</f>
        <v>0</v>
      </c>
    </row>
    <row r="137" spans="1:12">
      <c r="A137" s="1"/>
      <c r="B137" s="1">
        <v>834555</v>
      </c>
      <c r="C137" s="1" t="s">
        <v>525</v>
      </c>
      <c r="D137" s="1" t="s">
        <v>526</v>
      </c>
      <c r="E137" s="3" t="s">
        <v>527</v>
      </c>
      <c r="F137" s="1" t="s">
        <v>528</v>
      </c>
      <c r="G137" s="1" t="s">
        <v>15</v>
      </c>
      <c r="H137" s="1" t="s">
        <v>15</v>
      </c>
      <c r="I137" s="1" t="s">
        <v>15</v>
      </c>
      <c r="J137" s="1" t="s">
        <v>16</v>
      </c>
      <c r="K137" s="2"/>
      <c r="L137" s="5">
        <f>K137*868.70</f>
        <v>0</v>
      </c>
    </row>
    <row r="138" spans="1:12">
      <c r="A138" s="1"/>
      <c r="B138" s="1">
        <v>834556</v>
      </c>
      <c r="C138" s="1" t="s">
        <v>529</v>
      </c>
      <c r="D138" s="1" t="s">
        <v>530</v>
      </c>
      <c r="E138" s="3" t="s">
        <v>531</v>
      </c>
      <c r="F138" s="1" t="s">
        <v>532</v>
      </c>
      <c r="G138" s="1" t="s">
        <v>15</v>
      </c>
      <c r="H138" s="1" t="s">
        <v>15</v>
      </c>
      <c r="I138" s="1" t="s">
        <v>15</v>
      </c>
      <c r="J138" s="1" t="s">
        <v>16</v>
      </c>
      <c r="K138" s="2"/>
      <c r="L138" s="5">
        <f>K138*357.00</f>
        <v>0</v>
      </c>
    </row>
    <row r="139" spans="1:12">
      <c r="A139" s="1"/>
      <c r="B139" s="1">
        <v>834557</v>
      </c>
      <c r="C139" s="1" t="s">
        <v>533</v>
      </c>
      <c r="D139" s="1" t="s">
        <v>534</v>
      </c>
      <c r="E139" s="3" t="s">
        <v>535</v>
      </c>
      <c r="F139" s="1" t="s">
        <v>255</v>
      </c>
      <c r="G139" s="1" t="s">
        <v>15</v>
      </c>
      <c r="H139" s="1" t="s">
        <v>15</v>
      </c>
      <c r="I139" s="1" t="s">
        <v>15</v>
      </c>
      <c r="J139" s="1" t="s">
        <v>16</v>
      </c>
      <c r="K139" s="2"/>
      <c r="L139" s="5">
        <f>K139*419.48</f>
        <v>0</v>
      </c>
    </row>
    <row r="140" spans="1:12">
      <c r="A140" s="1"/>
      <c r="B140" s="1">
        <v>834558</v>
      </c>
      <c r="C140" s="1" t="s">
        <v>536</v>
      </c>
      <c r="D140" s="1" t="s">
        <v>537</v>
      </c>
      <c r="E140" s="3" t="s">
        <v>538</v>
      </c>
      <c r="F140" s="1" t="s">
        <v>539</v>
      </c>
      <c r="G140" s="1" t="s">
        <v>15</v>
      </c>
      <c r="H140" s="1" t="s">
        <v>15</v>
      </c>
      <c r="I140" s="1" t="s">
        <v>15</v>
      </c>
      <c r="J140" s="1" t="s">
        <v>16</v>
      </c>
      <c r="K140" s="2"/>
      <c r="L140" s="5">
        <f>K140*879.11</f>
        <v>0</v>
      </c>
    </row>
    <row r="141" spans="1:12">
      <c r="A141" s="1"/>
      <c r="B141" s="1">
        <v>834559</v>
      </c>
      <c r="C141" s="1" t="s">
        <v>540</v>
      </c>
      <c r="D141" s="1" t="s">
        <v>541</v>
      </c>
      <c r="E141" s="3" t="s">
        <v>542</v>
      </c>
      <c r="F141" s="1" t="s">
        <v>543</v>
      </c>
      <c r="G141" s="1" t="s">
        <v>15</v>
      </c>
      <c r="H141" s="1" t="s">
        <v>15</v>
      </c>
      <c r="I141" s="1" t="s">
        <v>15</v>
      </c>
      <c r="J141" s="1" t="s">
        <v>16</v>
      </c>
      <c r="K141" s="2"/>
      <c r="L141" s="5">
        <f>K141*896.96</f>
        <v>0</v>
      </c>
    </row>
    <row r="142" spans="1:12">
      <c r="A142" s="1"/>
      <c r="B142" s="1">
        <v>834560</v>
      </c>
      <c r="C142" s="1" t="s">
        <v>544</v>
      </c>
      <c r="D142" s="1" t="s">
        <v>545</v>
      </c>
      <c r="E142" s="3" t="s">
        <v>546</v>
      </c>
      <c r="F142" s="1" t="s">
        <v>547</v>
      </c>
      <c r="G142" s="1" t="s">
        <v>15</v>
      </c>
      <c r="H142" s="1" t="s">
        <v>15</v>
      </c>
      <c r="I142" s="1" t="s">
        <v>15</v>
      </c>
      <c r="J142" s="1" t="s">
        <v>16</v>
      </c>
      <c r="K142" s="2"/>
      <c r="L142" s="5">
        <f>K142*764.58</f>
        <v>0</v>
      </c>
    </row>
    <row r="143" spans="1:12">
      <c r="A143" s="1"/>
      <c r="B143" s="1">
        <v>834561</v>
      </c>
      <c r="C143" s="1" t="s">
        <v>548</v>
      </c>
      <c r="D143" s="1" t="s">
        <v>549</v>
      </c>
      <c r="E143" s="3" t="s">
        <v>550</v>
      </c>
      <c r="F143" s="1" t="s">
        <v>551</v>
      </c>
      <c r="G143" s="1" t="s">
        <v>15</v>
      </c>
      <c r="H143" s="1" t="s">
        <v>15</v>
      </c>
      <c r="I143" s="1" t="s">
        <v>15</v>
      </c>
      <c r="J143" s="1" t="s">
        <v>16</v>
      </c>
      <c r="K143" s="2"/>
      <c r="L143" s="5">
        <f>K143*780.94</f>
        <v>0</v>
      </c>
    </row>
    <row r="144" spans="1:12">
      <c r="A144" s="1"/>
      <c r="B144" s="1">
        <v>834562</v>
      </c>
      <c r="C144" s="1" t="s">
        <v>552</v>
      </c>
      <c r="D144" s="1" t="s">
        <v>553</v>
      </c>
      <c r="E144" s="3" t="s">
        <v>554</v>
      </c>
      <c r="F144" s="1" t="s">
        <v>555</v>
      </c>
      <c r="G144" s="1" t="s">
        <v>15</v>
      </c>
      <c r="H144" s="1" t="s">
        <v>15</v>
      </c>
      <c r="I144" s="1" t="s">
        <v>15</v>
      </c>
      <c r="J144" s="1" t="s">
        <v>16</v>
      </c>
      <c r="K144" s="2"/>
      <c r="L144" s="5">
        <f>K144*1050.18</f>
        <v>0</v>
      </c>
    </row>
    <row r="145" spans="1:12">
      <c r="A145" s="1"/>
      <c r="B145" s="1">
        <v>834563</v>
      </c>
      <c r="C145" s="1" t="s">
        <v>556</v>
      </c>
      <c r="D145" s="1" t="s">
        <v>557</v>
      </c>
      <c r="E145" s="3" t="s">
        <v>558</v>
      </c>
      <c r="F145" s="1" t="s">
        <v>559</v>
      </c>
      <c r="G145" s="1" t="s">
        <v>15</v>
      </c>
      <c r="H145" s="1" t="s">
        <v>15</v>
      </c>
      <c r="I145" s="1" t="s">
        <v>15</v>
      </c>
      <c r="J145" s="1" t="s">
        <v>16</v>
      </c>
      <c r="K145" s="2"/>
      <c r="L145" s="5">
        <f>K145*993.65</f>
        <v>0</v>
      </c>
    </row>
    <row r="146" spans="1:12">
      <c r="A146" s="1"/>
      <c r="B146" s="1">
        <v>834564</v>
      </c>
      <c r="C146" s="1" t="s">
        <v>560</v>
      </c>
      <c r="D146" s="1" t="s">
        <v>561</v>
      </c>
      <c r="E146" s="3" t="s">
        <v>562</v>
      </c>
      <c r="F146" s="1" t="s">
        <v>563</v>
      </c>
      <c r="G146" s="1" t="s">
        <v>15</v>
      </c>
      <c r="H146" s="1" t="s">
        <v>15</v>
      </c>
      <c r="I146" s="1" t="s">
        <v>15</v>
      </c>
      <c r="J146" s="1" t="s">
        <v>16</v>
      </c>
      <c r="K146" s="2"/>
      <c r="L146" s="5">
        <f>K146*489.39</f>
        <v>0</v>
      </c>
    </row>
    <row r="147" spans="1:12">
      <c r="A147" s="1"/>
      <c r="B147" s="1">
        <v>834565</v>
      </c>
      <c r="C147" s="1" t="s">
        <v>564</v>
      </c>
      <c r="D147" s="1" t="s">
        <v>565</v>
      </c>
      <c r="E147" s="3" t="s">
        <v>566</v>
      </c>
      <c r="F147" s="1" t="s">
        <v>567</v>
      </c>
      <c r="G147" s="1" t="s">
        <v>15</v>
      </c>
      <c r="H147" s="1" t="s">
        <v>15</v>
      </c>
      <c r="I147" s="1" t="s">
        <v>15</v>
      </c>
      <c r="J147" s="1" t="s">
        <v>16</v>
      </c>
      <c r="K147" s="2"/>
      <c r="L147" s="5">
        <f>K147*629.21</f>
        <v>0</v>
      </c>
    </row>
    <row r="148" spans="1:12">
      <c r="A148" s="1"/>
      <c r="B148" s="1">
        <v>834566</v>
      </c>
      <c r="C148" s="1" t="s">
        <v>568</v>
      </c>
      <c r="D148" s="1" t="s">
        <v>569</v>
      </c>
      <c r="E148" s="3" t="s">
        <v>570</v>
      </c>
      <c r="F148" s="1" t="s">
        <v>571</v>
      </c>
      <c r="G148" s="1" t="s">
        <v>15</v>
      </c>
      <c r="H148" s="1" t="s">
        <v>15</v>
      </c>
      <c r="I148" s="1" t="s">
        <v>15</v>
      </c>
      <c r="J148" s="1" t="s">
        <v>16</v>
      </c>
      <c r="K148" s="2"/>
      <c r="L148" s="5">
        <f>K148*653.01</f>
        <v>0</v>
      </c>
    </row>
    <row r="149" spans="1:12">
      <c r="A149" s="1"/>
      <c r="B149" s="1">
        <v>834567</v>
      </c>
      <c r="C149" s="1" t="s">
        <v>572</v>
      </c>
      <c r="D149" s="1" t="s">
        <v>573</v>
      </c>
      <c r="E149" s="3" t="s">
        <v>574</v>
      </c>
      <c r="F149" s="1" t="s">
        <v>575</v>
      </c>
      <c r="G149" s="1" t="s">
        <v>15</v>
      </c>
      <c r="H149" s="1" t="s">
        <v>15</v>
      </c>
      <c r="I149" s="1" t="s">
        <v>15</v>
      </c>
      <c r="J149" s="1" t="s">
        <v>16</v>
      </c>
      <c r="K149" s="2"/>
      <c r="L149" s="5">
        <f>K149*809.20</f>
        <v>0</v>
      </c>
    </row>
    <row r="150" spans="1:12">
      <c r="A150" s="1"/>
      <c r="B150" s="1">
        <v>834568</v>
      </c>
      <c r="C150" s="1" t="s">
        <v>576</v>
      </c>
      <c r="D150" s="1" t="s">
        <v>577</v>
      </c>
      <c r="E150" s="3" t="s">
        <v>578</v>
      </c>
      <c r="F150" s="1" t="s">
        <v>579</v>
      </c>
      <c r="G150" s="1" t="s">
        <v>15</v>
      </c>
      <c r="H150" s="1" t="s">
        <v>15</v>
      </c>
      <c r="I150" s="1" t="s">
        <v>15</v>
      </c>
      <c r="J150" s="1" t="s">
        <v>16</v>
      </c>
      <c r="K150" s="2"/>
      <c r="L150" s="5">
        <f>K150*612.85</f>
        <v>0</v>
      </c>
    </row>
    <row r="151" spans="1:12">
      <c r="A151" s="1"/>
      <c r="B151" s="1">
        <v>834569</v>
      </c>
      <c r="C151" s="1" t="s">
        <v>580</v>
      </c>
      <c r="D151" s="1" t="s">
        <v>581</v>
      </c>
      <c r="E151" s="3" t="s">
        <v>582</v>
      </c>
      <c r="F151" s="1" t="s">
        <v>583</v>
      </c>
      <c r="G151" s="1" t="s">
        <v>15</v>
      </c>
      <c r="H151" s="1" t="s">
        <v>15</v>
      </c>
      <c r="I151" s="1" t="s">
        <v>15</v>
      </c>
      <c r="J151" s="1" t="s">
        <v>16</v>
      </c>
      <c r="K151" s="2"/>
      <c r="L151" s="5">
        <f>K151*800.28</f>
        <v>0</v>
      </c>
    </row>
    <row r="152" spans="1:12">
      <c r="A152" s="1"/>
      <c r="B152" s="1">
        <v>834570</v>
      </c>
      <c r="C152" s="1" t="s">
        <v>584</v>
      </c>
      <c r="D152" s="1" t="s">
        <v>585</v>
      </c>
      <c r="E152" s="3" t="s">
        <v>586</v>
      </c>
      <c r="F152" s="1" t="s">
        <v>587</v>
      </c>
      <c r="G152" s="1" t="s">
        <v>15</v>
      </c>
      <c r="H152" s="1" t="s">
        <v>15</v>
      </c>
      <c r="I152" s="1" t="s">
        <v>15</v>
      </c>
      <c r="J152" s="1" t="s">
        <v>16</v>
      </c>
      <c r="K152" s="2"/>
      <c r="L152" s="5">
        <f>K152*874.65</f>
        <v>0</v>
      </c>
    </row>
    <row r="153" spans="1:12">
      <c r="A153" s="1"/>
      <c r="B153" s="1">
        <v>834571</v>
      </c>
      <c r="C153" s="1" t="s">
        <v>588</v>
      </c>
      <c r="D153" s="1" t="s">
        <v>589</v>
      </c>
      <c r="E153" s="3" t="s">
        <v>590</v>
      </c>
      <c r="F153" s="1" t="s">
        <v>591</v>
      </c>
      <c r="G153" s="1" t="s">
        <v>15</v>
      </c>
      <c r="H153" s="1" t="s">
        <v>15</v>
      </c>
      <c r="I153" s="1" t="s">
        <v>15</v>
      </c>
      <c r="J153" s="1" t="s">
        <v>16</v>
      </c>
      <c r="K153" s="2"/>
      <c r="L153" s="5">
        <f>K153*1126.04</f>
        <v>0</v>
      </c>
    </row>
    <row r="154" spans="1:12">
      <c r="A154" s="1"/>
      <c r="B154" s="1">
        <v>834572</v>
      </c>
      <c r="C154" s="1" t="s">
        <v>592</v>
      </c>
      <c r="D154" s="1" t="s">
        <v>593</v>
      </c>
      <c r="E154" s="3" t="s">
        <v>594</v>
      </c>
      <c r="F154" s="1" t="s">
        <v>259</v>
      </c>
      <c r="G154" s="1" t="s">
        <v>15</v>
      </c>
      <c r="H154" s="1" t="s">
        <v>15</v>
      </c>
      <c r="I154" s="1" t="s">
        <v>15</v>
      </c>
      <c r="J154" s="1" t="s">
        <v>16</v>
      </c>
      <c r="K154" s="2"/>
      <c r="L154" s="5">
        <f>K154*490.88</f>
        <v>0</v>
      </c>
    </row>
    <row r="155" spans="1:12">
      <c r="A155" s="1"/>
      <c r="B155" s="1">
        <v>834573</v>
      </c>
      <c r="C155" s="1" t="s">
        <v>595</v>
      </c>
      <c r="D155" s="1" t="s">
        <v>596</v>
      </c>
      <c r="E155" s="3" t="s">
        <v>597</v>
      </c>
      <c r="F155" s="1" t="s">
        <v>598</v>
      </c>
      <c r="G155" s="1" t="s">
        <v>15</v>
      </c>
      <c r="H155" s="1" t="s">
        <v>15</v>
      </c>
      <c r="I155" s="1" t="s">
        <v>15</v>
      </c>
      <c r="J155" s="1" t="s">
        <v>16</v>
      </c>
      <c r="K155" s="2"/>
      <c r="L155" s="5">
        <f>K155*1590.14</f>
        <v>0</v>
      </c>
    </row>
    <row r="156" spans="1:12">
      <c r="A156" s="1"/>
      <c r="B156" s="1">
        <v>834574</v>
      </c>
      <c r="C156" s="1" t="s">
        <v>599</v>
      </c>
      <c r="D156" s="1" t="s">
        <v>600</v>
      </c>
      <c r="E156" s="3" t="s">
        <v>601</v>
      </c>
      <c r="F156" s="1" t="s">
        <v>602</v>
      </c>
      <c r="G156" s="1" t="s">
        <v>15</v>
      </c>
      <c r="H156" s="1" t="s">
        <v>15</v>
      </c>
      <c r="I156" s="1" t="s">
        <v>15</v>
      </c>
      <c r="J156" s="1" t="s">
        <v>16</v>
      </c>
      <c r="K156" s="2"/>
      <c r="L156" s="5">
        <f>K156*1615.43</f>
        <v>0</v>
      </c>
    </row>
    <row r="157" spans="1:12">
      <c r="A157" s="1"/>
      <c r="B157" s="1">
        <v>834575</v>
      </c>
      <c r="C157" s="1" t="s">
        <v>603</v>
      </c>
      <c r="D157" s="1" t="s">
        <v>604</v>
      </c>
      <c r="E157" s="3" t="s">
        <v>605</v>
      </c>
      <c r="F157" s="1" t="s">
        <v>64</v>
      </c>
      <c r="G157" s="1" t="s">
        <v>15</v>
      </c>
      <c r="H157" s="1" t="s">
        <v>15</v>
      </c>
      <c r="I157" s="1" t="s">
        <v>15</v>
      </c>
      <c r="J157" s="1" t="s">
        <v>16</v>
      </c>
      <c r="K157" s="2"/>
      <c r="L157" s="5">
        <f>K157*586.08</f>
        <v>0</v>
      </c>
    </row>
    <row r="158" spans="1:12">
      <c r="A158" s="1"/>
      <c r="B158" s="1">
        <v>834576</v>
      </c>
      <c r="C158" s="1" t="s">
        <v>606</v>
      </c>
      <c r="D158" s="1" t="s">
        <v>607</v>
      </c>
      <c r="E158" s="3" t="s">
        <v>608</v>
      </c>
      <c r="F158" s="1" t="s">
        <v>609</v>
      </c>
      <c r="G158" s="1" t="s">
        <v>15</v>
      </c>
      <c r="H158" s="1" t="s">
        <v>15</v>
      </c>
      <c r="I158" s="1" t="s">
        <v>15</v>
      </c>
      <c r="J158" s="1" t="s">
        <v>16</v>
      </c>
      <c r="K158" s="2"/>
      <c r="L158" s="5">
        <f>K158*1381.89</f>
        <v>0</v>
      </c>
    </row>
    <row r="159" spans="1:12">
      <c r="A159" s="1"/>
      <c r="B159" s="1">
        <v>834577</v>
      </c>
      <c r="C159" s="1" t="s">
        <v>610</v>
      </c>
      <c r="D159" s="1" t="s">
        <v>611</v>
      </c>
      <c r="E159" s="3" t="s">
        <v>612</v>
      </c>
      <c r="F159" s="1" t="s">
        <v>613</v>
      </c>
      <c r="G159" s="1" t="s">
        <v>15</v>
      </c>
      <c r="H159" s="1" t="s">
        <v>15</v>
      </c>
      <c r="I159" s="1" t="s">
        <v>15</v>
      </c>
      <c r="J159" s="1" t="s">
        <v>16</v>
      </c>
      <c r="K159" s="2"/>
      <c r="L159" s="5">
        <f>K159*1371.48</f>
        <v>0</v>
      </c>
    </row>
    <row r="160" spans="1:12">
      <c r="A160" s="1"/>
      <c r="B160" s="1">
        <v>834578</v>
      </c>
      <c r="C160" s="1" t="s">
        <v>614</v>
      </c>
      <c r="D160" s="1" t="s">
        <v>615</v>
      </c>
      <c r="E160" s="3" t="s">
        <v>616</v>
      </c>
      <c r="F160" s="1" t="s">
        <v>617</v>
      </c>
      <c r="G160" s="1" t="s">
        <v>15</v>
      </c>
      <c r="H160" s="1" t="s">
        <v>15</v>
      </c>
      <c r="I160" s="1" t="s">
        <v>15</v>
      </c>
      <c r="J160" s="1" t="s">
        <v>16</v>
      </c>
      <c r="K160" s="2"/>
      <c r="L160" s="5">
        <f>K160*513.19</f>
        <v>0</v>
      </c>
    </row>
    <row r="161" spans="1:12">
      <c r="A161" s="1"/>
      <c r="B161" s="1">
        <v>837315</v>
      </c>
      <c r="C161" s="1" t="s">
        <v>618</v>
      </c>
      <c r="D161" s="1" t="s">
        <v>619</v>
      </c>
      <c r="E161" s="3" t="s">
        <v>620</v>
      </c>
      <c r="F161" s="1" t="s">
        <v>621</v>
      </c>
      <c r="G161" s="1" t="s">
        <v>15</v>
      </c>
      <c r="H161" s="1" t="s">
        <v>15</v>
      </c>
      <c r="I161" s="1" t="s">
        <v>15</v>
      </c>
      <c r="J161" s="1" t="s">
        <v>16</v>
      </c>
      <c r="K161" s="2"/>
      <c r="L161" s="5">
        <f>K161*92.23</f>
        <v>0</v>
      </c>
    </row>
    <row r="162" spans="1:12">
      <c r="A162" s="1"/>
      <c r="B162" s="1">
        <v>837316</v>
      </c>
      <c r="C162" s="1" t="s">
        <v>622</v>
      </c>
      <c r="D162" s="1" t="s">
        <v>623</v>
      </c>
      <c r="E162" s="3" t="s">
        <v>624</v>
      </c>
      <c r="F162" s="1" t="s">
        <v>625</v>
      </c>
      <c r="G162" s="1" t="s">
        <v>15</v>
      </c>
      <c r="H162" s="1" t="s">
        <v>15</v>
      </c>
      <c r="I162" s="1" t="s">
        <v>15</v>
      </c>
      <c r="J162" s="1" t="s">
        <v>16</v>
      </c>
      <c r="K162" s="2"/>
      <c r="L162" s="5">
        <f>K162*102.64</f>
        <v>0</v>
      </c>
    </row>
    <row r="163" spans="1:12">
      <c r="A163" s="1"/>
      <c r="B163" s="1">
        <v>837317</v>
      </c>
      <c r="C163" s="1" t="s">
        <v>626</v>
      </c>
      <c r="D163" s="1" t="s">
        <v>627</v>
      </c>
      <c r="E163" s="3" t="s">
        <v>628</v>
      </c>
      <c r="F163" s="1" t="s">
        <v>629</v>
      </c>
      <c r="G163" s="1" t="s">
        <v>15</v>
      </c>
      <c r="H163" s="1" t="s">
        <v>15</v>
      </c>
      <c r="I163" s="1" t="s">
        <v>15</v>
      </c>
      <c r="J163" s="1" t="s">
        <v>16</v>
      </c>
      <c r="K163" s="2"/>
      <c r="L163" s="5">
        <f>K163*108.59</f>
        <v>0</v>
      </c>
    </row>
    <row r="164" spans="1:12">
      <c r="A164" s="1"/>
      <c r="B164" s="1">
        <v>837318</v>
      </c>
      <c r="C164" s="1" t="s">
        <v>630</v>
      </c>
      <c r="D164" s="1" t="s">
        <v>631</v>
      </c>
      <c r="E164" s="3" t="s">
        <v>632</v>
      </c>
      <c r="F164" s="1" t="s">
        <v>633</v>
      </c>
      <c r="G164" s="1" t="s">
        <v>15</v>
      </c>
      <c r="H164" s="1" t="s">
        <v>15</v>
      </c>
      <c r="I164" s="1" t="s">
        <v>15</v>
      </c>
      <c r="J164" s="1" t="s">
        <v>16</v>
      </c>
      <c r="K164" s="2"/>
      <c r="L164" s="5">
        <f>K164*150.24</f>
        <v>0</v>
      </c>
    </row>
    <row r="165" spans="1:12">
      <c r="A165" s="1"/>
      <c r="B165" s="1">
        <v>837319</v>
      </c>
      <c r="C165" s="1" t="s">
        <v>634</v>
      </c>
      <c r="D165" s="1" t="s">
        <v>635</v>
      </c>
      <c r="E165" s="3" t="s">
        <v>636</v>
      </c>
      <c r="F165" s="1" t="s">
        <v>637</v>
      </c>
      <c r="G165" s="1" t="s">
        <v>15</v>
      </c>
      <c r="H165" s="1" t="s">
        <v>15</v>
      </c>
      <c r="I165" s="1" t="s">
        <v>15</v>
      </c>
      <c r="J165" s="1" t="s">
        <v>16</v>
      </c>
      <c r="K165" s="2"/>
      <c r="L165" s="5">
        <f>K165*156.19</f>
        <v>0</v>
      </c>
    </row>
    <row r="166" spans="1:12">
      <c r="A166" s="1"/>
      <c r="B166" s="1">
        <v>837320</v>
      </c>
      <c r="C166" s="1" t="s">
        <v>638</v>
      </c>
      <c r="D166" s="1" t="s">
        <v>639</v>
      </c>
      <c r="E166" s="3" t="s">
        <v>640</v>
      </c>
      <c r="F166" s="1" t="s">
        <v>641</v>
      </c>
      <c r="G166" s="1" t="s">
        <v>15</v>
      </c>
      <c r="H166" s="1" t="s">
        <v>15</v>
      </c>
      <c r="I166" s="1" t="s">
        <v>15</v>
      </c>
      <c r="J166" s="1" t="s">
        <v>16</v>
      </c>
      <c r="K166" s="2"/>
      <c r="L166" s="5">
        <f>K166*232.05</f>
        <v>0</v>
      </c>
    </row>
    <row r="167" spans="1:12">
      <c r="A167" s="1"/>
      <c r="B167" s="1">
        <v>837321</v>
      </c>
      <c r="C167" s="1" t="s">
        <v>642</v>
      </c>
      <c r="D167" s="1" t="s">
        <v>643</v>
      </c>
      <c r="E167" s="3" t="s">
        <v>644</v>
      </c>
      <c r="F167" s="1" t="s">
        <v>228</v>
      </c>
      <c r="G167" s="1" t="s">
        <v>15</v>
      </c>
      <c r="H167" s="1" t="s">
        <v>15</v>
      </c>
      <c r="I167" s="1" t="s">
        <v>15</v>
      </c>
      <c r="J167" s="1" t="s">
        <v>16</v>
      </c>
      <c r="K167" s="2"/>
      <c r="L167" s="5">
        <f>K167*284.11</f>
        <v>0</v>
      </c>
    </row>
    <row r="168" spans="1:12">
      <c r="A168" s="1"/>
      <c r="B168" s="1">
        <v>871406</v>
      </c>
      <c r="C168" s="1" t="s">
        <v>645</v>
      </c>
      <c r="D168" s="1" t="s">
        <v>646</v>
      </c>
      <c r="E168" s="3" t="s">
        <v>647</v>
      </c>
      <c r="F168" s="1" t="s">
        <v>648</v>
      </c>
      <c r="G168" s="1" t="s">
        <v>15</v>
      </c>
      <c r="H168" s="1" t="s">
        <v>15</v>
      </c>
      <c r="I168" s="1" t="s">
        <v>15</v>
      </c>
      <c r="J168" s="1" t="s">
        <v>16</v>
      </c>
      <c r="K168" s="2"/>
      <c r="L168" s="5">
        <f>K168*499.80</f>
        <v>0</v>
      </c>
    </row>
    <row r="169" spans="1:12">
      <c r="A169" s="1"/>
      <c r="B169" s="1">
        <v>871407</v>
      </c>
      <c r="C169" s="1" t="s">
        <v>649</v>
      </c>
      <c r="D169" s="1" t="s">
        <v>650</v>
      </c>
      <c r="E169" s="3" t="s">
        <v>651</v>
      </c>
      <c r="F169" s="1" t="s">
        <v>579</v>
      </c>
      <c r="G169" s="1" t="s">
        <v>15</v>
      </c>
      <c r="H169" s="1" t="s">
        <v>15</v>
      </c>
      <c r="I169" s="1" t="s">
        <v>15</v>
      </c>
      <c r="J169" s="1" t="s">
        <v>16</v>
      </c>
      <c r="K169" s="2"/>
      <c r="L169" s="5">
        <f>K169*612.85</f>
        <v>0</v>
      </c>
    </row>
    <row r="170" spans="1:12">
      <c r="A170" s="1"/>
      <c r="B170" s="1">
        <v>871408</v>
      </c>
      <c r="C170" s="1" t="s">
        <v>652</v>
      </c>
      <c r="D170" s="1" t="s">
        <v>653</v>
      </c>
      <c r="E170" s="3" t="s">
        <v>654</v>
      </c>
      <c r="F170" s="1" t="s">
        <v>655</v>
      </c>
      <c r="G170" s="1" t="s">
        <v>15</v>
      </c>
      <c r="H170" s="1" t="s">
        <v>15</v>
      </c>
      <c r="I170" s="1" t="s">
        <v>15</v>
      </c>
      <c r="J170" s="1" t="s">
        <v>16</v>
      </c>
      <c r="K170" s="2"/>
      <c r="L170" s="5">
        <f>K170*770.53</f>
        <v>0</v>
      </c>
    </row>
    <row r="171" spans="1:12">
      <c r="A171" s="1"/>
      <c r="B171" s="1">
        <v>871409</v>
      </c>
      <c r="C171" s="1" t="s">
        <v>656</v>
      </c>
      <c r="D171" s="1" t="s">
        <v>657</v>
      </c>
      <c r="E171" s="3" t="s">
        <v>658</v>
      </c>
      <c r="F171" s="1" t="s">
        <v>659</v>
      </c>
      <c r="G171" s="1" t="s">
        <v>15</v>
      </c>
      <c r="H171" s="1" t="s">
        <v>15</v>
      </c>
      <c r="I171" s="1" t="s">
        <v>15</v>
      </c>
      <c r="J171" s="1" t="s">
        <v>16</v>
      </c>
      <c r="K171" s="2"/>
      <c r="L171" s="5">
        <f>K171*908.86</f>
        <v>0</v>
      </c>
    </row>
    <row r="172" spans="1:12">
      <c r="A172" s="1"/>
      <c r="B172" s="1">
        <v>878049</v>
      </c>
      <c r="C172" s="1" t="s">
        <v>660</v>
      </c>
      <c r="D172" s="1" t="s">
        <v>661</v>
      </c>
      <c r="E172" s="3" t="s">
        <v>662</v>
      </c>
      <c r="F172" s="1" t="s">
        <v>663</v>
      </c>
      <c r="G172" s="1" t="s">
        <v>15</v>
      </c>
      <c r="H172" s="1" t="s">
        <v>15</v>
      </c>
      <c r="I172" s="1" t="s">
        <v>15</v>
      </c>
      <c r="J172" s="1" t="s">
        <v>16</v>
      </c>
      <c r="K172" s="2"/>
      <c r="L172" s="5">
        <f>K172*1268.84</f>
        <v>0</v>
      </c>
    </row>
    <row r="173" spans="1:12">
      <c r="A173" s="1"/>
      <c r="B173" s="1">
        <v>884948</v>
      </c>
      <c r="C173" s="1" t="s">
        <v>664</v>
      </c>
      <c r="D173" s="1" t="s">
        <v>665</v>
      </c>
      <c r="E173" s="3" t="s">
        <v>666</v>
      </c>
      <c r="F173" s="1" t="s">
        <v>667</v>
      </c>
      <c r="G173" s="1" t="s">
        <v>15</v>
      </c>
      <c r="H173" s="1" t="s">
        <v>15</v>
      </c>
      <c r="I173" s="1" t="s">
        <v>15</v>
      </c>
      <c r="J173" s="1" t="s">
        <v>16</v>
      </c>
      <c r="K173" s="2"/>
      <c r="L173" s="5">
        <f>K173*3541.74</f>
        <v>0</v>
      </c>
    </row>
    <row r="174" spans="1:12">
      <c r="A174" s="1"/>
      <c r="B174" s="1">
        <v>884949</v>
      </c>
      <c r="C174" s="1" t="s">
        <v>668</v>
      </c>
      <c r="D174" s="1" t="s">
        <v>669</v>
      </c>
      <c r="E174" s="3" t="s">
        <v>670</v>
      </c>
      <c r="F174" s="1" t="s">
        <v>671</v>
      </c>
      <c r="G174" s="1" t="s">
        <v>15</v>
      </c>
      <c r="H174" s="1" t="s">
        <v>15</v>
      </c>
      <c r="I174" s="1" t="s">
        <v>15</v>
      </c>
      <c r="J174" s="1" t="s">
        <v>16</v>
      </c>
      <c r="K174" s="2"/>
      <c r="L174" s="5">
        <f>K174*1060.59</f>
        <v>0</v>
      </c>
    </row>
    <row r="175" spans="1:12">
      <c r="A175" s="1"/>
      <c r="B175" s="1">
        <v>884950</v>
      </c>
      <c r="C175" s="1" t="s">
        <v>672</v>
      </c>
      <c r="D175" s="1" t="s">
        <v>673</v>
      </c>
      <c r="E175" s="3" t="s">
        <v>674</v>
      </c>
      <c r="F175" s="1" t="s">
        <v>675</v>
      </c>
      <c r="G175" s="1" t="s">
        <v>15</v>
      </c>
      <c r="H175" s="1" t="s">
        <v>15</v>
      </c>
      <c r="I175" s="1" t="s">
        <v>15</v>
      </c>
      <c r="J175" s="1" t="s">
        <v>16</v>
      </c>
      <c r="K175" s="2"/>
      <c r="L175" s="5">
        <f>K175*1248.01</f>
        <v>0</v>
      </c>
    </row>
    <row r="176" spans="1:12">
      <c r="A176" s="1"/>
      <c r="B176" s="1">
        <v>884951</v>
      </c>
      <c r="C176" s="1" t="s">
        <v>676</v>
      </c>
      <c r="D176" s="1" t="s">
        <v>677</v>
      </c>
      <c r="E176" s="3" t="s">
        <v>678</v>
      </c>
      <c r="F176" s="1" t="s">
        <v>679</v>
      </c>
      <c r="G176" s="1" t="s">
        <v>15</v>
      </c>
      <c r="H176" s="1" t="s">
        <v>15</v>
      </c>
      <c r="I176" s="1" t="s">
        <v>15</v>
      </c>
      <c r="J176" s="1" t="s">
        <v>16</v>
      </c>
      <c r="K176" s="2"/>
      <c r="L176" s="5">
        <f>K176*1249.50</f>
        <v>0</v>
      </c>
    </row>
    <row r="177" spans="1:12">
      <c r="A177" s="1"/>
      <c r="B177" s="1">
        <v>884952</v>
      </c>
      <c r="C177" s="1" t="s">
        <v>680</v>
      </c>
      <c r="D177" s="1" t="s">
        <v>681</v>
      </c>
      <c r="E177" s="3" t="s">
        <v>682</v>
      </c>
      <c r="F177" s="1" t="s">
        <v>683</v>
      </c>
      <c r="G177" s="1" t="s">
        <v>15</v>
      </c>
      <c r="H177" s="1" t="s">
        <v>15</v>
      </c>
      <c r="I177" s="1" t="s">
        <v>15</v>
      </c>
      <c r="J177" s="1" t="s">
        <v>16</v>
      </c>
      <c r="K177" s="2"/>
      <c r="L177" s="5">
        <f>K177*1628.81</f>
        <v>0</v>
      </c>
    </row>
    <row r="178" spans="1:12">
      <c r="A178" s="1"/>
      <c r="B178" s="1">
        <v>884953</v>
      </c>
      <c r="C178" s="1" t="s">
        <v>684</v>
      </c>
      <c r="D178" s="1" t="s">
        <v>685</v>
      </c>
      <c r="E178" s="3" t="s">
        <v>686</v>
      </c>
      <c r="F178" s="1" t="s">
        <v>687</v>
      </c>
      <c r="G178" s="1" t="s">
        <v>15</v>
      </c>
      <c r="H178" s="1" t="s">
        <v>15</v>
      </c>
      <c r="I178" s="1" t="s">
        <v>15</v>
      </c>
      <c r="J178" s="1" t="s">
        <v>16</v>
      </c>
      <c r="K178" s="2"/>
      <c r="L178" s="5">
        <f>K178*2023.00</f>
        <v>0</v>
      </c>
    </row>
    <row r="179" spans="1:12">
      <c r="A179" s="1"/>
      <c r="B179" s="1">
        <v>884954</v>
      </c>
      <c r="C179" s="1" t="s">
        <v>688</v>
      </c>
      <c r="D179" s="1" t="s">
        <v>689</v>
      </c>
      <c r="E179" s="3" t="s">
        <v>690</v>
      </c>
      <c r="F179" s="1" t="s">
        <v>691</v>
      </c>
      <c r="G179" s="1" t="s">
        <v>15</v>
      </c>
      <c r="H179" s="1" t="s">
        <v>15</v>
      </c>
      <c r="I179" s="1" t="s">
        <v>15</v>
      </c>
      <c r="J179" s="1" t="s">
        <v>16</v>
      </c>
      <c r="K179" s="2"/>
      <c r="L179" s="5">
        <f>K179*2067.63</f>
        <v>0</v>
      </c>
    </row>
    <row r="180" spans="1:12">
      <c r="A180" s="1"/>
      <c r="B180" s="1">
        <v>884955</v>
      </c>
      <c r="C180" s="1" t="s">
        <v>692</v>
      </c>
      <c r="D180" s="1" t="s">
        <v>693</v>
      </c>
      <c r="E180" s="3" t="s">
        <v>694</v>
      </c>
      <c r="F180" s="1" t="s">
        <v>695</v>
      </c>
      <c r="G180" s="1" t="s">
        <v>15</v>
      </c>
      <c r="H180" s="1" t="s">
        <v>15</v>
      </c>
      <c r="I180" s="1" t="s">
        <v>15</v>
      </c>
      <c r="J180" s="1" t="s">
        <v>16</v>
      </c>
      <c r="K180" s="2"/>
      <c r="L180" s="5">
        <f>K180*2571.89</f>
        <v>0</v>
      </c>
    </row>
    <row r="181" spans="1:12">
      <c r="A181" s="1"/>
      <c r="B181" s="1">
        <v>884956</v>
      </c>
      <c r="C181" s="1" t="s">
        <v>696</v>
      </c>
      <c r="D181" s="1" t="s">
        <v>697</v>
      </c>
      <c r="E181" s="3" t="s">
        <v>698</v>
      </c>
      <c r="F181" s="1" t="s">
        <v>699</v>
      </c>
      <c r="G181" s="1" t="s">
        <v>15</v>
      </c>
      <c r="H181" s="1" t="s">
        <v>15</v>
      </c>
      <c r="I181" s="1" t="s">
        <v>15</v>
      </c>
      <c r="J181" s="1" t="s">
        <v>16</v>
      </c>
      <c r="K181" s="2"/>
      <c r="L181" s="5">
        <f>K181*2650.73</f>
        <v>0</v>
      </c>
    </row>
    <row r="182" spans="1:12">
      <c r="A182" s="1"/>
      <c r="B182" s="1">
        <v>884957</v>
      </c>
      <c r="C182" s="1" t="s">
        <v>700</v>
      </c>
      <c r="D182" s="1" t="s">
        <v>701</v>
      </c>
      <c r="E182" s="3" t="s">
        <v>702</v>
      </c>
      <c r="F182" s="1" t="s">
        <v>703</v>
      </c>
      <c r="G182" s="1" t="s">
        <v>15</v>
      </c>
      <c r="H182" s="1" t="s">
        <v>15</v>
      </c>
      <c r="I182" s="1" t="s">
        <v>15</v>
      </c>
      <c r="J182" s="1" t="s">
        <v>16</v>
      </c>
      <c r="K182" s="2"/>
      <c r="L182" s="5">
        <f>K182*2699.81</f>
        <v>0</v>
      </c>
    </row>
    <row r="183" spans="1:12">
      <c r="A183" s="1"/>
      <c r="B183" s="1">
        <v>884958</v>
      </c>
      <c r="C183" s="1" t="s">
        <v>704</v>
      </c>
      <c r="D183" s="1" t="s">
        <v>705</v>
      </c>
      <c r="E183" s="3" t="s">
        <v>706</v>
      </c>
      <c r="F183" s="1" t="s">
        <v>707</v>
      </c>
      <c r="G183" s="1" t="s">
        <v>15</v>
      </c>
      <c r="H183" s="1" t="s">
        <v>15</v>
      </c>
      <c r="I183" s="1" t="s">
        <v>15</v>
      </c>
      <c r="J183" s="1" t="s">
        <v>16</v>
      </c>
      <c r="K183" s="2"/>
      <c r="L183" s="5">
        <f>K183*1811.78</f>
        <v>0</v>
      </c>
    </row>
    <row r="184" spans="1:12">
      <c r="A184" s="1"/>
      <c r="B184" s="1">
        <v>884959</v>
      </c>
      <c r="C184" s="1" t="s">
        <v>708</v>
      </c>
      <c r="D184" s="1" t="s">
        <v>709</v>
      </c>
      <c r="E184" s="3" t="s">
        <v>710</v>
      </c>
      <c r="F184" s="1" t="s">
        <v>711</v>
      </c>
      <c r="G184" s="1" t="s">
        <v>15</v>
      </c>
      <c r="H184" s="1" t="s">
        <v>15</v>
      </c>
      <c r="I184" s="1" t="s">
        <v>15</v>
      </c>
      <c r="J184" s="1" t="s">
        <v>16</v>
      </c>
      <c r="K184" s="2"/>
      <c r="L184" s="5">
        <f>K184*2103.33</f>
        <v>0</v>
      </c>
    </row>
    <row r="185" spans="1:12">
      <c r="A185" s="1"/>
      <c r="B185" s="1">
        <v>884960</v>
      </c>
      <c r="C185" s="1" t="s">
        <v>712</v>
      </c>
      <c r="D185" s="1" t="s">
        <v>713</v>
      </c>
      <c r="E185" s="3" t="s">
        <v>714</v>
      </c>
      <c r="F185" s="1" t="s">
        <v>715</v>
      </c>
      <c r="G185" s="1" t="s">
        <v>15</v>
      </c>
      <c r="H185" s="1" t="s">
        <v>15</v>
      </c>
      <c r="I185" s="1" t="s">
        <v>15</v>
      </c>
      <c r="J185" s="1" t="s">
        <v>16</v>
      </c>
      <c r="K185" s="2"/>
      <c r="L185" s="5">
        <f>K185*2845.59</f>
        <v>0</v>
      </c>
    </row>
    <row r="186" spans="1:12">
      <c r="A186" s="1"/>
      <c r="B186" s="1">
        <v>884961</v>
      </c>
      <c r="C186" s="1" t="s">
        <v>716</v>
      </c>
      <c r="D186" s="1" t="s">
        <v>717</v>
      </c>
      <c r="E186" s="3" t="s">
        <v>718</v>
      </c>
      <c r="F186" s="1" t="s">
        <v>719</v>
      </c>
      <c r="G186" s="1" t="s">
        <v>15</v>
      </c>
      <c r="H186" s="1" t="s">
        <v>15</v>
      </c>
      <c r="I186" s="1" t="s">
        <v>15</v>
      </c>
      <c r="J186" s="1" t="s">
        <v>16</v>
      </c>
      <c r="K186" s="2"/>
      <c r="L186" s="5">
        <f>K186*3854.11</f>
        <v>0</v>
      </c>
    </row>
    <row r="187" spans="1:12">
      <c r="A187" s="1"/>
      <c r="B187" s="1">
        <v>884962</v>
      </c>
      <c r="C187" s="1" t="s">
        <v>720</v>
      </c>
      <c r="D187" s="1" t="s">
        <v>721</v>
      </c>
      <c r="E187" s="3" t="s">
        <v>722</v>
      </c>
      <c r="F187" s="1" t="s">
        <v>723</v>
      </c>
      <c r="G187" s="1" t="s">
        <v>15</v>
      </c>
      <c r="H187" s="1" t="s">
        <v>15</v>
      </c>
      <c r="I187" s="1" t="s">
        <v>15</v>
      </c>
      <c r="J187" s="1" t="s">
        <v>16</v>
      </c>
      <c r="K187" s="2"/>
      <c r="L187" s="5">
        <f>K187*1785.00</f>
        <v>0</v>
      </c>
    </row>
    <row r="188" spans="1:12">
      <c r="A188" s="1"/>
      <c r="B188" s="1">
        <v>884963</v>
      </c>
      <c r="C188" s="1" t="s">
        <v>724</v>
      </c>
      <c r="D188" s="1" t="s">
        <v>725</v>
      </c>
      <c r="E188" s="3" t="s">
        <v>726</v>
      </c>
      <c r="F188" s="1" t="s">
        <v>727</v>
      </c>
      <c r="G188" s="1" t="s">
        <v>15</v>
      </c>
      <c r="H188" s="1" t="s">
        <v>15</v>
      </c>
      <c r="I188" s="1" t="s">
        <v>15</v>
      </c>
      <c r="J188" s="1" t="s">
        <v>16</v>
      </c>
      <c r="K188" s="2"/>
      <c r="L188" s="5">
        <f>K188*2405.29</f>
        <v>0</v>
      </c>
    </row>
    <row r="189" spans="1:12">
      <c r="A189" s="1"/>
      <c r="B189" s="1">
        <v>884964</v>
      </c>
      <c r="C189" s="1" t="s">
        <v>728</v>
      </c>
      <c r="D189" s="1" t="s">
        <v>729</v>
      </c>
      <c r="E189" s="3" t="s">
        <v>730</v>
      </c>
      <c r="F189" s="1" t="s">
        <v>731</v>
      </c>
      <c r="G189" s="1" t="s">
        <v>15</v>
      </c>
      <c r="H189" s="1" t="s">
        <v>15</v>
      </c>
      <c r="I189" s="1" t="s">
        <v>15</v>
      </c>
      <c r="J189" s="1" t="s">
        <v>16</v>
      </c>
      <c r="K189" s="2"/>
      <c r="L189" s="5">
        <f>K189*3208.54</f>
        <v>0</v>
      </c>
    </row>
    <row r="190" spans="1:12">
      <c r="A190" s="1"/>
      <c r="B190" s="1">
        <v>884965</v>
      </c>
      <c r="C190" s="1" t="s">
        <v>732</v>
      </c>
      <c r="D190" s="1" t="s">
        <v>733</v>
      </c>
      <c r="E190" s="3" t="s">
        <v>734</v>
      </c>
      <c r="F190" s="1" t="s">
        <v>735</v>
      </c>
      <c r="G190" s="1" t="s">
        <v>15</v>
      </c>
      <c r="H190" s="1" t="s">
        <v>15</v>
      </c>
      <c r="I190" s="1" t="s">
        <v>15</v>
      </c>
      <c r="J190" s="1" t="s">
        <v>16</v>
      </c>
      <c r="K190" s="2"/>
      <c r="L190" s="5">
        <f>K190*4438.70</f>
        <v>0</v>
      </c>
    </row>
    <row r="191" spans="1:12">
      <c r="A191" s="1"/>
      <c r="B191" s="1">
        <v>884966</v>
      </c>
      <c r="C191" s="1" t="s">
        <v>736</v>
      </c>
      <c r="D191" s="1" t="s">
        <v>737</v>
      </c>
      <c r="E191" s="3" t="s">
        <v>738</v>
      </c>
      <c r="F191" s="1" t="s">
        <v>739</v>
      </c>
      <c r="G191" s="1" t="s">
        <v>15</v>
      </c>
      <c r="H191" s="1" t="s">
        <v>15</v>
      </c>
      <c r="I191" s="1" t="s">
        <v>15</v>
      </c>
      <c r="J191" s="1" t="s">
        <v>16</v>
      </c>
      <c r="K191" s="2"/>
      <c r="L191" s="5">
        <f>K191*1871.28</f>
        <v>0</v>
      </c>
    </row>
    <row r="192" spans="1:12">
      <c r="A192" s="1"/>
      <c r="B192" s="1">
        <v>884967</v>
      </c>
      <c r="C192" s="1" t="s">
        <v>740</v>
      </c>
      <c r="D192" s="1" t="s">
        <v>741</v>
      </c>
      <c r="E192" s="3" t="s">
        <v>742</v>
      </c>
      <c r="F192" s="1" t="s">
        <v>743</v>
      </c>
      <c r="G192" s="1" t="s">
        <v>15</v>
      </c>
      <c r="H192" s="1" t="s">
        <v>15</v>
      </c>
      <c r="I192" s="1" t="s">
        <v>15</v>
      </c>
      <c r="J192" s="1" t="s">
        <v>16</v>
      </c>
      <c r="K192" s="2"/>
      <c r="L192" s="5">
        <f>K192*2302.65</f>
        <v>0</v>
      </c>
    </row>
    <row r="193" spans="1:12">
      <c r="A193" s="1"/>
      <c r="B193" s="1">
        <v>884968</v>
      </c>
      <c r="C193" s="1" t="s">
        <v>744</v>
      </c>
      <c r="D193" s="1" t="s">
        <v>745</v>
      </c>
      <c r="E193" s="3" t="s">
        <v>746</v>
      </c>
      <c r="F193" s="1" t="s">
        <v>747</v>
      </c>
      <c r="G193" s="1" t="s">
        <v>15</v>
      </c>
      <c r="H193" s="1" t="s">
        <v>15</v>
      </c>
      <c r="I193" s="1" t="s">
        <v>15</v>
      </c>
      <c r="J193" s="1" t="s">
        <v>16</v>
      </c>
      <c r="K193" s="2"/>
      <c r="L193" s="5">
        <f>K193*2975.00</f>
        <v>0</v>
      </c>
    </row>
    <row r="194" spans="1:12">
      <c r="A194" s="1"/>
      <c r="B194" s="1">
        <v>884969</v>
      </c>
      <c r="C194" s="1" t="s">
        <v>748</v>
      </c>
      <c r="D194" s="1" t="s">
        <v>749</v>
      </c>
      <c r="E194" s="3" t="s">
        <v>750</v>
      </c>
      <c r="F194" s="1" t="s">
        <v>751</v>
      </c>
      <c r="G194" s="1" t="s">
        <v>15</v>
      </c>
      <c r="H194" s="1" t="s">
        <v>15</v>
      </c>
      <c r="I194" s="1" t="s">
        <v>15</v>
      </c>
      <c r="J194" s="1" t="s">
        <v>16</v>
      </c>
      <c r="K194" s="2"/>
      <c r="L194" s="5">
        <f>K194*4035.59</f>
        <v>0</v>
      </c>
    </row>
    <row r="195" spans="1:12">
      <c r="A195" s="1"/>
      <c r="B195" s="1">
        <v>884970</v>
      </c>
      <c r="C195" s="1" t="s">
        <v>752</v>
      </c>
      <c r="D195" s="1" t="s">
        <v>753</v>
      </c>
      <c r="E195" s="3" t="s">
        <v>754</v>
      </c>
      <c r="F195" s="1" t="s">
        <v>755</v>
      </c>
      <c r="G195" s="1" t="s">
        <v>15</v>
      </c>
      <c r="H195" s="1" t="s">
        <v>15</v>
      </c>
      <c r="I195" s="1" t="s">
        <v>15</v>
      </c>
      <c r="J195" s="1" t="s">
        <v>16</v>
      </c>
      <c r="K195" s="2"/>
      <c r="L195" s="5">
        <f>K195*2076.55</f>
        <v>0</v>
      </c>
    </row>
    <row r="196" spans="1:12">
      <c r="A196" s="1"/>
      <c r="B196" s="1">
        <v>884971</v>
      </c>
      <c r="C196" s="1" t="s">
        <v>756</v>
      </c>
      <c r="D196" s="1" t="s">
        <v>757</v>
      </c>
      <c r="E196" s="3" t="s">
        <v>758</v>
      </c>
      <c r="F196" s="1" t="s">
        <v>759</v>
      </c>
      <c r="G196" s="1" t="s">
        <v>15</v>
      </c>
      <c r="H196" s="1" t="s">
        <v>15</v>
      </c>
      <c r="I196" s="1" t="s">
        <v>15</v>
      </c>
      <c r="J196" s="1" t="s">
        <v>16</v>
      </c>
      <c r="K196" s="2"/>
      <c r="L196" s="5">
        <f>K196*2668.58</f>
        <v>0</v>
      </c>
    </row>
    <row r="197" spans="1:12">
      <c r="A197" s="1"/>
      <c r="B197" s="1">
        <v>884972</v>
      </c>
      <c r="C197" s="1" t="s">
        <v>760</v>
      </c>
      <c r="D197" s="1" t="s">
        <v>761</v>
      </c>
      <c r="E197" s="3" t="s">
        <v>762</v>
      </c>
      <c r="F197" s="1" t="s">
        <v>763</v>
      </c>
      <c r="G197" s="1" t="s">
        <v>15</v>
      </c>
      <c r="H197" s="1" t="s">
        <v>15</v>
      </c>
      <c r="I197" s="1" t="s">
        <v>15</v>
      </c>
      <c r="J197" s="1" t="s">
        <v>16</v>
      </c>
      <c r="K197" s="2"/>
      <c r="L197" s="5">
        <f>K197*3407.86</f>
        <v>0</v>
      </c>
    </row>
    <row r="198" spans="1:12">
      <c r="A198" s="1"/>
      <c r="B198" s="1">
        <v>884973</v>
      </c>
      <c r="C198" s="1" t="s">
        <v>764</v>
      </c>
      <c r="D198" s="1" t="s">
        <v>765</v>
      </c>
      <c r="E198" s="3" t="s">
        <v>766</v>
      </c>
      <c r="F198" s="1" t="s">
        <v>767</v>
      </c>
      <c r="G198" s="1" t="s">
        <v>15</v>
      </c>
      <c r="H198" s="1" t="s">
        <v>15</v>
      </c>
      <c r="I198" s="1" t="s">
        <v>15</v>
      </c>
      <c r="J198" s="1" t="s">
        <v>16</v>
      </c>
      <c r="K198" s="2"/>
      <c r="L198" s="5">
        <f>K198*1673.44</f>
        <v>0</v>
      </c>
    </row>
    <row r="199" spans="1:12">
      <c r="A199" s="1"/>
      <c r="B199" s="1">
        <v>884974</v>
      </c>
      <c r="C199" s="1" t="s">
        <v>768</v>
      </c>
      <c r="D199" s="1" t="s">
        <v>769</v>
      </c>
      <c r="E199" s="3" t="s">
        <v>770</v>
      </c>
      <c r="F199" s="1" t="s">
        <v>771</v>
      </c>
      <c r="G199" s="1" t="s">
        <v>15</v>
      </c>
      <c r="H199" s="1" t="s">
        <v>15</v>
      </c>
      <c r="I199" s="1" t="s">
        <v>15</v>
      </c>
      <c r="J199" s="1" t="s">
        <v>16</v>
      </c>
      <c r="K199" s="2"/>
      <c r="L199" s="5">
        <f>K199*2481.15</f>
        <v>0</v>
      </c>
    </row>
    <row r="200" spans="1:12">
      <c r="A200" s="1"/>
      <c r="B200" s="1">
        <v>884975</v>
      </c>
      <c r="C200" s="1" t="s">
        <v>772</v>
      </c>
      <c r="D200" s="1" t="s">
        <v>773</v>
      </c>
      <c r="E200" s="3" t="s">
        <v>774</v>
      </c>
      <c r="F200" s="1" t="s">
        <v>775</v>
      </c>
      <c r="G200" s="1" t="s">
        <v>15</v>
      </c>
      <c r="H200" s="1" t="s">
        <v>15</v>
      </c>
      <c r="I200" s="1" t="s">
        <v>15</v>
      </c>
      <c r="J200" s="1" t="s">
        <v>16</v>
      </c>
      <c r="K200" s="2"/>
      <c r="L200" s="5">
        <f>K200*3211.51</f>
        <v>0</v>
      </c>
    </row>
    <row r="201" spans="1:12">
      <c r="A201" s="1"/>
      <c r="B201" s="1">
        <v>884976</v>
      </c>
      <c r="C201" s="1" t="s">
        <v>776</v>
      </c>
      <c r="D201" s="1" t="s">
        <v>777</v>
      </c>
      <c r="E201" s="3" t="s">
        <v>778</v>
      </c>
      <c r="F201" s="1" t="s">
        <v>779</v>
      </c>
      <c r="G201" s="1" t="s">
        <v>15</v>
      </c>
      <c r="H201" s="1" t="s">
        <v>15</v>
      </c>
      <c r="I201" s="1" t="s">
        <v>15</v>
      </c>
      <c r="J201" s="1" t="s">
        <v>16</v>
      </c>
      <c r="K201" s="2"/>
      <c r="L201" s="5">
        <f>K201*4300.36</f>
        <v>0</v>
      </c>
    </row>
    <row r="202" spans="1:12">
      <c r="A202" s="1"/>
      <c r="B202" s="1">
        <v>884977</v>
      </c>
      <c r="C202" s="1" t="s">
        <v>780</v>
      </c>
      <c r="D202" s="1" t="s">
        <v>781</v>
      </c>
      <c r="E202" s="3" t="s">
        <v>782</v>
      </c>
      <c r="F202" s="1" t="s">
        <v>783</v>
      </c>
      <c r="G202" s="1" t="s">
        <v>15</v>
      </c>
      <c r="H202" s="1" t="s">
        <v>15</v>
      </c>
      <c r="I202" s="1" t="s">
        <v>15</v>
      </c>
      <c r="J202" s="1" t="s">
        <v>16</v>
      </c>
      <c r="K202" s="2"/>
      <c r="L202" s="5">
        <f>K202*2350.25</f>
        <v>0</v>
      </c>
    </row>
    <row r="203" spans="1:12">
      <c r="A203" s="1"/>
      <c r="B203" s="1">
        <v>884978</v>
      </c>
      <c r="C203" s="1" t="s">
        <v>784</v>
      </c>
      <c r="D203" s="1" t="s">
        <v>785</v>
      </c>
      <c r="E203" s="3" t="s">
        <v>786</v>
      </c>
      <c r="F203" s="1" t="s">
        <v>787</v>
      </c>
      <c r="G203" s="1" t="s">
        <v>15</v>
      </c>
      <c r="H203" s="1" t="s">
        <v>15</v>
      </c>
      <c r="I203" s="1" t="s">
        <v>15</v>
      </c>
      <c r="J203" s="1" t="s">
        <v>16</v>
      </c>
      <c r="K203" s="2"/>
      <c r="L203" s="5">
        <f>K203*2876.83</f>
        <v>0</v>
      </c>
    </row>
    <row r="204" spans="1:12">
      <c r="A204" s="1"/>
      <c r="B204" s="1">
        <v>884979</v>
      </c>
      <c r="C204" s="1" t="s">
        <v>788</v>
      </c>
      <c r="D204" s="1" t="s">
        <v>789</v>
      </c>
      <c r="E204" s="3" t="s">
        <v>790</v>
      </c>
      <c r="F204" s="1" t="s">
        <v>791</v>
      </c>
      <c r="G204" s="1" t="s">
        <v>15</v>
      </c>
      <c r="H204" s="1" t="s">
        <v>15</v>
      </c>
      <c r="I204" s="1" t="s">
        <v>15</v>
      </c>
      <c r="J204" s="1" t="s">
        <v>16</v>
      </c>
      <c r="K204" s="2"/>
      <c r="L204" s="5">
        <f>K204*3812.46</f>
        <v>0</v>
      </c>
    </row>
    <row r="205" spans="1:12">
      <c r="A205" s="1"/>
      <c r="B205" s="1">
        <v>884980</v>
      </c>
      <c r="C205" s="1" t="s">
        <v>792</v>
      </c>
      <c r="D205" s="1" t="s">
        <v>793</v>
      </c>
      <c r="E205" s="3" t="s">
        <v>794</v>
      </c>
      <c r="F205" s="1" t="s">
        <v>795</v>
      </c>
      <c r="G205" s="1" t="s">
        <v>15</v>
      </c>
      <c r="H205" s="1" t="s">
        <v>15</v>
      </c>
      <c r="I205" s="1" t="s">
        <v>15</v>
      </c>
      <c r="J205" s="1" t="s">
        <v>16</v>
      </c>
      <c r="K205" s="2"/>
      <c r="L205" s="5">
        <f>K205*4925.11</f>
        <v>0</v>
      </c>
    </row>
    <row r="206" spans="1:12">
      <c r="A206" s="1"/>
      <c r="B206" s="1">
        <v>884981</v>
      </c>
      <c r="C206" s="1" t="s">
        <v>796</v>
      </c>
      <c r="D206" s="1" t="s">
        <v>797</v>
      </c>
      <c r="E206" s="3" t="s">
        <v>798</v>
      </c>
      <c r="F206" s="1" t="s">
        <v>799</v>
      </c>
      <c r="G206" s="1" t="s">
        <v>15</v>
      </c>
      <c r="H206" s="1" t="s">
        <v>15</v>
      </c>
      <c r="I206" s="1" t="s">
        <v>15</v>
      </c>
      <c r="J206" s="1" t="s">
        <v>16</v>
      </c>
      <c r="K206" s="2"/>
      <c r="L206" s="5">
        <f>K206*1557.41</f>
        <v>0</v>
      </c>
    </row>
    <row r="207" spans="1:12">
      <c r="A207" s="1"/>
      <c r="B207" s="1">
        <v>884982</v>
      </c>
      <c r="C207" s="1" t="s">
        <v>800</v>
      </c>
      <c r="D207" s="1" t="s">
        <v>801</v>
      </c>
      <c r="E207" s="3" t="s">
        <v>802</v>
      </c>
      <c r="F207" s="1" t="s">
        <v>803</v>
      </c>
      <c r="G207" s="1" t="s">
        <v>15</v>
      </c>
      <c r="H207" s="1" t="s">
        <v>15</v>
      </c>
      <c r="I207" s="1" t="s">
        <v>15</v>
      </c>
      <c r="J207" s="1" t="s">
        <v>16</v>
      </c>
      <c r="K207" s="2"/>
      <c r="L207" s="5">
        <f>K207*2057.21</f>
        <v>0</v>
      </c>
    </row>
    <row r="208" spans="1:12">
      <c r="A208" s="1"/>
      <c r="B208" s="1">
        <v>884983</v>
      </c>
      <c r="C208" s="1" t="s">
        <v>804</v>
      </c>
      <c r="D208" s="1" t="s">
        <v>805</v>
      </c>
      <c r="E208" s="3" t="s">
        <v>806</v>
      </c>
      <c r="F208" s="1" t="s">
        <v>767</v>
      </c>
      <c r="G208" s="1" t="s">
        <v>15</v>
      </c>
      <c r="H208" s="1" t="s">
        <v>15</v>
      </c>
      <c r="I208" s="1" t="s">
        <v>15</v>
      </c>
      <c r="J208" s="1" t="s">
        <v>16</v>
      </c>
      <c r="K208" s="2"/>
      <c r="L208" s="5">
        <f>K208*1673.44</f>
        <v>0</v>
      </c>
    </row>
    <row r="209" spans="1:12">
      <c r="A209" s="1"/>
      <c r="B209" s="1">
        <v>884984</v>
      </c>
      <c r="C209" s="1" t="s">
        <v>807</v>
      </c>
      <c r="D209" s="1" t="s">
        <v>808</v>
      </c>
      <c r="E209" s="3" t="s">
        <v>809</v>
      </c>
      <c r="F209" s="1" t="s">
        <v>810</v>
      </c>
      <c r="G209" s="1" t="s">
        <v>15</v>
      </c>
      <c r="H209" s="1" t="s">
        <v>15</v>
      </c>
      <c r="I209" s="1" t="s">
        <v>15</v>
      </c>
      <c r="J209" s="1" t="s">
        <v>16</v>
      </c>
      <c r="K209" s="2"/>
      <c r="L209" s="5">
        <f>K209*3221.93</f>
        <v>0</v>
      </c>
    </row>
    <row r="210" spans="1:12">
      <c r="A210" s="1"/>
      <c r="B210" s="1">
        <v>884985</v>
      </c>
      <c r="C210" s="1" t="s">
        <v>811</v>
      </c>
      <c r="D210" s="1" t="s">
        <v>812</v>
      </c>
      <c r="E210" s="3" t="s">
        <v>813</v>
      </c>
      <c r="F210" s="1" t="s">
        <v>814</v>
      </c>
      <c r="G210" s="1" t="s">
        <v>15</v>
      </c>
      <c r="H210" s="1" t="s">
        <v>15</v>
      </c>
      <c r="I210" s="1" t="s">
        <v>15</v>
      </c>
      <c r="J210" s="1" t="s">
        <v>16</v>
      </c>
      <c r="K210" s="2"/>
      <c r="L210" s="5">
        <f>K210*6716.06</f>
        <v>0</v>
      </c>
    </row>
    <row r="211" spans="1:12">
      <c r="A211" s="1"/>
      <c r="B211" s="1">
        <v>884986</v>
      </c>
      <c r="C211" s="1" t="s">
        <v>815</v>
      </c>
      <c r="D211" s="1" t="s">
        <v>816</v>
      </c>
      <c r="E211" s="3" t="s">
        <v>817</v>
      </c>
      <c r="F211" s="1" t="s">
        <v>818</v>
      </c>
      <c r="G211" s="1" t="s">
        <v>15</v>
      </c>
      <c r="H211" s="1" t="s">
        <v>15</v>
      </c>
      <c r="I211" s="1" t="s">
        <v>15</v>
      </c>
      <c r="J211" s="1" t="s">
        <v>16</v>
      </c>
      <c r="K211" s="2"/>
      <c r="L211" s="5">
        <f>K211*6704.16</f>
        <v>0</v>
      </c>
    </row>
    <row r="212" spans="1:12">
      <c r="A212" s="1"/>
      <c r="B212" s="1">
        <v>884987</v>
      </c>
      <c r="C212" s="1" t="s">
        <v>819</v>
      </c>
      <c r="D212" s="1" t="s">
        <v>820</v>
      </c>
      <c r="E212" s="3" t="s">
        <v>821</v>
      </c>
      <c r="F212" s="1" t="s">
        <v>822</v>
      </c>
      <c r="G212" s="1" t="s">
        <v>15</v>
      </c>
      <c r="H212" s="1" t="s">
        <v>15</v>
      </c>
      <c r="I212" s="1" t="s">
        <v>15</v>
      </c>
      <c r="J212" s="1" t="s">
        <v>16</v>
      </c>
      <c r="K212" s="2"/>
      <c r="L212" s="5">
        <f>K212*7263.46</f>
        <v>0</v>
      </c>
    </row>
    <row r="213" spans="1:12">
      <c r="A213" s="1"/>
      <c r="B213" s="1">
        <v>884988</v>
      </c>
      <c r="C213" s="1" t="s">
        <v>823</v>
      </c>
      <c r="D213" s="1" t="s">
        <v>824</v>
      </c>
      <c r="E213" s="3" t="s">
        <v>825</v>
      </c>
      <c r="F213" s="1" t="s">
        <v>826</v>
      </c>
      <c r="G213" s="1" t="s">
        <v>15</v>
      </c>
      <c r="H213" s="1" t="s">
        <v>15</v>
      </c>
      <c r="I213" s="1" t="s">
        <v>15</v>
      </c>
      <c r="J213" s="1" t="s">
        <v>16</v>
      </c>
      <c r="K213" s="2"/>
      <c r="L213" s="5">
        <f>K213*7764.75</f>
        <v>0</v>
      </c>
    </row>
    <row r="214" spans="1:12">
      <c r="A214" s="1"/>
      <c r="B214" s="1">
        <v>884989</v>
      </c>
      <c r="C214" s="1" t="s">
        <v>827</v>
      </c>
      <c r="D214" s="1" t="s">
        <v>828</v>
      </c>
      <c r="E214" s="3" t="s">
        <v>829</v>
      </c>
      <c r="F214" s="1" t="s">
        <v>830</v>
      </c>
      <c r="G214" s="1" t="s">
        <v>15</v>
      </c>
      <c r="H214" s="1" t="s">
        <v>15</v>
      </c>
      <c r="I214" s="1" t="s">
        <v>15</v>
      </c>
      <c r="J214" s="1" t="s">
        <v>16</v>
      </c>
      <c r="K214" s="2"/>
      <c r="L214" s="5">
        <f>K214*9412.90</f>
        <v>0</v>
      </c>
    </row>
    <row r="215" spans="1:12">
      <c r="A215" s="1"/>
      <c r="B215" s="1">
        <v>884730</v>
      </c>
      <c r="C215" s="1" t="s">
        <v>831</v>
      </c>
      <c r="D215" s="1" t="s">
        <v>832</v>
      </c>
      <c r="E215" s="3" t="s">
        <v>833</v>
      </c>
      <c r="F215" s="1" t="s">
        <v>834</v>
      </c>
      <c r="G215" s="1" t="s">
        <v>15</v>
      </c>
      <c r="H215" s="1" t="s">
        <v>15</v>
      </c>
      <c r="I215" s="1" t="s">
        <v>15</v>
      </c>
      <c r="J215" s="1" t="s">
        <v>16</v>
      </c>
      <c r="K215" s="2"/>
      <c r="L215" s="5">
        <f>K215*16.36</f>
        <v>0</v>
      </c>
    </row>
    <row r="216" spans="1:12">
      <c r="A216" s="1"/>
      <c r="B216" s="1">
        <v>884731</v>
      </c>
      <c r="C216" s="1" t="s">
        <v>835</v>
      </c>
      <c r="D216" s="1" t="s">
        <v>836</v>
      </c>
      <c r="E216" s="3" t="s">
        <v>837</v>
      </c>
      <c r="F216" s="1" t="s">
        <v>376</v>
      </c>
      <c r="G216" s="1" t="s">
        <v>15</v>
      </c>
      <c r="H216" s="1" t="s">
        <v>15</v>
      </c>
      <c r="I216" s="1" t="s">
        <v>15</v>
      </c>
      <c r="J216" s="1" t="s">
        <v>16</v>
      </c>
      <c r="K216" s="2"/>
      <c r="L216" s="5">
        <f>K216*22.31</f>
        <v>0</v>
      </c>
    </row>
    <row r="217" spans="1:12">
      <c r="A217" s="1"/>
      <c r="B217" s="1">
        <v>884732</v>
      </c>
      <c r="C217" s="1" t="s">
        <v>838</v>
      </c>
      <c r="D217" s="1" t="s">
        <v>839</v>
      </c>
      <c r="E217" s="3" t="s">
        <v>840</v>
      </c>
      <c r="F217" s="1" t="s">
        <v>841</v>
      </c>
      <c r="G217" s="1" t="s">
        <v>15</v>
      </c>
      <c r="H217" s="1" t="s">
        <v>15</v>
      </c>
      <c r="I217" s="1" t="s">
        <v>15</v>
      </c>
      <c r="J217" s="1" t="s">
        <v>16</v>
      </c>
      <c r="K217" s="2"/>
      <c r="L217" s="5">
        <f>K217*211.23</f>
        <v>0</v>
      </c>
    </row>
    <row r="218" spans="1:12">
      <c r="A218" s="1"/>
      <c r="B218" s="1">
        <v>884733</v>
      </c>
      <c r="C218" s="1" t="s">
        <v>842</v>
      </c>
      <c r="D218" s="1" t="s">
        <v>843</v>
      </c>
      <c r="E218" s="3" t="s">
        <v>844</v>
      </c>
      <c r="F218" s="1" t="s">
        <v>91</v>
      </c>
      <c r="G218" s="1" t="s">
        <v>15</v>
      </c>
      <c r="H218" s="1" t="s">
        <v>15</v>
      </c>
      <c r="I218" s="1" t="s">
        <v>15</v>
      </c>
      <c r="J218" s="1" t="s">
        <v>16</v>
      </c>
      <c r="K218" s="2"/>
      <c r="L218" s="5">
        <f>K218*235.03</f>
        <v>0</v>
      </c>
    </row>
    <row r="219" spans="1:12">
      <c r="A219" s="1"/>
      <c r="B219" s="1">
        <v>884734</v>
      </c>
      <c r="C219" s="1" t="s">
        <v>845</v>
      </c>
      <c r="D219" s="1" t="s">
        <v>846</v>
      </c>
      <c r="E219" s="3" t="s">
        <v>847</v>
      </c>
      <c r="F219" s="1" t="s">
        <v>848</v>
      </c>
      <c r="G219" s="1" t="s">
        <v>15</v>
      </c>
      <c r="H219" s="1" t="s">
        <v>15</v>
      </c>
      <c r="I219" s="1" t="s">
        <v>15</v>
      </c>
      <c r="J219" s="1" t="s">
        <v>16</v>
      </c>
      <c r="K219" s="2"/>
      <c r="L219" s="5">
        <f>K219*354.03</f>
        <v>0</v>
      </c>
    </row>
    <row r="220" spans="1:12">
      <c r="A220" s="1"/>
      <c r="B220" s="1">
        <v>884735</v>
      </c>
      <c r="C220" s="1" t="s">
        <v>849</v>
      </c>
      <c r="D220" s="1" t="s">
        <v>850</v>
      </c>
      <c r="E220" s="3" t="s">
        <v>851</v>
      </c>
      <c r="F220" s="1" t="s">
        <v>488</v>
      </c>
      <c r="G220" s="1" t="s">
        <v>15</v>
      </c>
      <c r="H220" s="1" t="s">
        <v>15</v>
      </c>
      <c r="I220" s="1" t="s">
        <v>15</v>
      </c>
      <c r="J220" s="1" t="s">
        <v>16</v>
      </c>
      <c r="K220" s="2"/>
      <c r="L220" s="5">
        <f>K220*465.59</f>
        <v>0</v>
      </c>
    </row>
    <row r="221" spans="1:12">
      <c r="A221" s="1"/>
      <c r="B221" s="1">
        <v>884736</v>
      </c>
      <c r="C221" s="1" t="s">
        <v>852</v>
      </c>
      <c r="D221" s="1" t="s">
        <v>853</v>
      </c>
      <c r="E221" s="3" t="s">
        <v>854</v>
      </c>
      <c r="F221" s="1" t="s">
        <v>855</v>
      </c>
      <c r="G221" s="1" t="s">
        <v>15</v>
      </c>
      <c r="H221" s="1" t="s">
        <v>15</v>
      </c>
      <c r="I221" s="1" t="s">
        <v>15</v>
      </c>
      <c r="J221" s="1" t="s">
        <v>16</v>
      </c>
      <c r="K221" s="2"/>
      <c r="L221" s="5">
        <f>K221*651.53</f>
        <v>0</v>
      </c>
    </row>
    <row r="222" spans="1:12">
      <c r="A222" s="1"/>
      <c r="B222" s="1">
        <v>884737</v>
      </c>
      <c r="C222" s="1" t="s">
        <v>856</v>
      </c>
      <c r="D222" s="1" t="s">
        <v>857</v>
      </c>
      <c r="E222" s="3" t="s">
        <v>858</v>
      </c>
      <c r="F222" s="1" t="s">
        <v>859</v>
      </c>
      <c r="G222" s="1" t="s">
        <v>15</v>
      </c>
      <c r="H222" s="1" t="s">
        <v>15</v>
      </c>
      <c r="I222" s="1" t="s">
        <v>15</v>
      </c>
      <c r="J222" s="1" t="s">
        <v>16</v>
      </c>
      <c r="K222" s="2"/>
      <c r="L222" s="5">
        <f>K222*4461.01</f>
        <v>0</v>
      </c>
    </row>
    <row r="223" spans="1:12">
      <c r="A223" s="1"/>
      <c r="B223" s="1">
        <v>884738</v>
      </c>
      <c r="C223" s="1" t="s">
        <v>860</v>
      </c>
      <c r="D223" s="1" t="s">
        <v>861</v>
      </c>
      <c r="E223" s="3" t="s">
        <v>862</v>
      </c>
      <c r="F223" s="1" t="s">
        <v>863</v>
      </c>
      <c r="G223" s="1" t="s">
        <v>15</v>
      </c>
      <c r="H223" s="1" t="s">
        <v>15</v>
      </c>
      <c r="I223" s="1" t="s">
        <v>15</v>
      </c>
      <c r="J223" s="1" t="s">
        <v>16</v>
      </c>
      <c r="K223" s="2"/>
      <c r="L223" s="5">
        <f>K223*742.26</f>
        <v>0</v>
      </c>
    </row>
    <row r="224" spans="1:12">
      <c r="A224" s="1"/>
      <c r="B224" s="1">
        <v>884739</v>
      </c>
      <c r="C224" s="1" t="s">
        <v>864</v>
      </c>
      <c r="D224" s="1" t="s">
        <v>865</v>
      </c>
      <c r="E224" s="3" t="s">
        <v>866</v>
      </c>
      <c r="F224" s="1" t="s">
        <v>470</v>
      </c>
      <c r="G224" s="1" t="s">
        <v>15</v>
      </c>
      <c r="H224" s="1" t="s">
        <v>15</v>
      </c>
      <c r="I224" s="1" t="s">
        <v>15</v>
      </c>
      <c r="J224" s="1" t="s">
        <v>16</v>
      </c>
      <c r="K224" s="2"/>
      <c r="L224" s="5">
        <f>K224*209.74</f>
        <v>0</v>
      </c>
    </row>
    <row r="225" spans="1:12">
      <c r="A225" s="1"/>
      <c r="B225" s="1">
        <v>884740</v>
      </c>
      <c r="C225" s="1" t="s">
        <v>867</v>
      </c>
      <c r="D225" s="1" t="s">
        <v>868</v>
      </c>
      <c r="E225" s="3" t="s">
        <v>869</v>
      </c>
      <c r="F225" s="1" t="s">
        <v>210</v>
      </c>
      <c r="G225" s="1" t="s">
        <v>15</v>
      </c>
      <c r="H225" s="1" t="s">
        <v>15</v>
      </c>
      <c r="I225" s="1" t="s">
        <v>15</v>
      </c>
      <c r="J225" s="1" t="s">
        <v>16</v>
      </c>
      <c r="K225" s="2"/>
      <c r="L225" s="5">
        <f>K225*221.64</f>
        <v>0</v>
      </c>
    </row>
    <row r="226" spans="1:12">
      <c r="A226" s="1"/>
      <c r="B226" s="1">
        <v>884741</v>
      </c>
      <c r="C226" s="1" t="s">
        <v>870</v>
      </c>
      <c r="D226" s="1" t="s">
        <v>871</v>
      </c>
      <c r="E226" s="3" t="s">
        <v>872</v>
      </c>
      <c r="F226" s="1" t="s">
        <v>873</v>
      </c>
      <c r="G226" s="1" t="s">
        <v>15</v>
      </c>
      <c r="H226" s="1" t="s">
        <v>15</v>
      </c>
      <c r="I226" s="1" t="s">
        <v>15</v>
      </c>
      <c r="J226" s="1" t="s">
        <v>16</v>
      </c>
      <c r="K226" s="2"/>
      <c r="L226" s="5">
        <f>K226*252.88</f>
        <v>0</v>
      </c>
    </row>
    <row r="227" spans="1:12">
      <c r="A227" s="1"/>
      <c r="B227" s="1">
        <v>884742</v>
      </c>
      <c r="C227" s="1" t="s">
        <v>874</v>
      </c>
      <c r="D227" s="1" t="s">
        <v>875</v>
      </c>
      <c r="E227" s="3" t="s">
        <v>876</v>
      </c>
      <c r="F227" s="1" t="s">
        <v>243</v>
      </c>
      <c r="G227" s="1" t="s">
        <v>15</v>
      </c>
      <c r="H227" s="1" t="s">
        <v>15</v>
      </c>
      <c r="I227" s="1" t="s">
        <v>15</v>
      </c>
      <c r="J227" s="1" t="s">
        <v>16</v>
      </c>
      <c r="K227" s="2"/>
      <c r="L227" s="5">
        <f>K227*290.06</f>
        <v>0</v>
      </c>
    </row>
    <row r="228" spans="1:12">
      <c r="A228" s="1"/>
      <c r="B228" s="1">
        <v>884743</v>
      </c>
      <c r="C228" s="1" t="s">
        <v>877</v>
      </c>
      <c r="D228" s="1" t="s">
        <v>878</v>
      </c>
      <c r="E228" s="3" t="s">
        <v>879</v>
      </c>
      <c r="F228" s="1" t="s">
        <v>880</v>
      </c>
      <c r="G228" s="1" t="s">
        <v>15</v>
      </c>
      <c r="H228" s="1" t="s">
        <v>15</v>
      </c>
      <c r="I228" s="1" t="s">
        <v>15</v>
      </c>
      <c r="J228" s="1" t="s">
        <v>16</v>
      </c>
      <c r="K228" s="2"/>
      <c r="L228" s="5">
        <f>K228*362.95</f>
        <v>0</v>
      </c>
    </row>
    <row r="229" spans="1:12">
      <c r="A229" s="1"/>
      <c r="B229" s="1">
        <v>884744</v>
      </c>
      <c r="C229" s="1" t="s">
        <v>881</v>
      </c>
      <c r="D229" s="1" t="s">
        <v>882</v>
      </c>
      <c r="E229" s="3" t="s">
        <v>883</v>
      </c>
      <c r="F229" s="1" t="s">
        <v>884</v>
      </c>
      <c r="G229" s="1" t="s">
        <v>15</v>
      </c>
      <c r="H229" s="1" t="s">
        <v>15</v>
      </c>
      <c r="I229" s="1" t="s">
        <v>15</v>
      </c>
      <c r="J229" s="1" t="s">
        <v>16</v>
      </c>
      <c r="K229" s="2"/>
      <c r="L229" s="5">
        <f>K229*351.05</f>
        <v>0</v>
      </c>
    </row>
    <row r="230" spans="1:12">
      <c r="A230" s="1"/>
      <c r="B230" s="1">
        <v>884745</v>
      </c>
      <c r="C230" s="1" t="s">
        <v>885</v>
      </c>
      <c r="D230" s="1" t="s">
        <v>886</v>
      </c>
      <c r="E230" s="3" t="s">
        <v>887</v>
      </c>
      <c r="F230" s="1" t="s">
        <v>888</v>
      </c>
      <c r="G230" s="1" t="s">
        <v>15</v>
      </c>
      <c r="H230" s="1" t="s">
        <v>15</v>
      </c>
      <c r="I230" s="1" t="s">
        <v>15</v>
      </c>
      <c r="J230" s="1" t="s">
        <v>16</v>
      </c>
      <c r="K230" s="2"/>
      <c r="L230" s="5">
        <f>K230*365.93</f>
        <v>0</v>
      </c>
    </row>
    <row r="231" spans="1:12">
      <c r="A231" s="1"/>
      <c r="B231" s="1">
        <v>884746</v>
      </c>
      <c r="C231" s="1" t="s">
        <v>889</v>
      </c>
      <c r="D231" s="1" t="s">
        <v>890</v>
      </c>
      <c r="E231" s="3" t="s">
        <v>891</v>
      </c>
      <c r="F231" s="1" t="s">
        <v>892</v>
      </c>
      <c r="G231" s="1" t="s">
        <v>15</v>
      </c>
      <c r="H231" s="1" t="s">
        <v>15</v>
      </c>
      <c r="I231" s="1" t="s">
        <v>15</v>
      </c>
      <c r="J231" s="1" t="s">
        <v>16</v>
      </c>
      <c r="K231" s="2"/>
      <c r="L231" s="5">
        <f>K231*409.06</f>
        <v>0</v>
      </c>
    </row>
    <row r="232" spans="1:12">
      <c r="A232" s="1"/>
      <c r="B232" s="1">
        <v>884747</v>
      </c>
      <c r="C232" s="1" t="s">
        <v>893</v>
      </c>
      <c r="D232" s="1" t="s">
        <v>894</v>
      </c>
      <c r="E232" s="3" t="s">
        <v>895</v>
      </c>
      <c r="F232" s="1" t="s">
        <v>896</v>
      </c>
      <c r="G232" s="1" t="s">
        <v>15</v>
      </c>
      <c r="H232" s="1" t="s">
        <v>15</v>
      </c>
      <c r="I232" s="1" t="s">
        <v>15</v>
      </c>
      <c r="J232" s="1" t="s">
        <v>16</v>
      </c>
      <c r="K232" s="2"/>
      <c r="L232" s="5">
        <f>K232*583.10</f>
        <v>0</v>
      </c>
    </row>
    <row r="233" spans="1:12">
      <c r="A233" s="1"/>
      <c r="B233" s="1">
        <v>884748</v>
      </c>
      <c r="C233" s="1" t="s">
        <v>897</v>
      </c>
      <c r="D233" s="1" t="s">
        <v>898</v>
      </c>
      <c r="E233" s="3" t="s">
        <v>899</v>
      </c>
      <c r="F233" s="1" t="s">
        <v>900</v>
      </c>
      <c r="G233" s="1" t="s">
        <v>15</v>
      </c>
      <c r="H233" s="1" t="s">
        <v>15</v>
      </c>
      <c r="I233" s="1" t="s">
        <v>15</v>
      </c>
      <c r="J233" s="1" t="s">
        <v>16</v>
      </c>
      <c r="K233" s="2"/>
      <c r="L233" s="5">
        <f>K233*844.90</f>
        <v>0</v>
      </c>
    </row>
    <row r="234" spans="1:12">
      <c r="A234" s="1"/>
      <c r="B234" s="1">
        <v>884749</v>
      </c>
      <c r="C234" s="1" t="s">
        <v>901</v>
      </c>
      <c r="D234" s="1" t="s">
        <v>902</v>
      </c>
      <c r="E234" s="3" t="s">
        <v>903</v>
      </c>
      <c r="F234" s="1" t="s">
        <v>904</v>
      </c>
      <c r="G234" s="1" t="s">
        <v>15</v>
      </c>
      <c r="H234" s="1" t="s">
        <v>15</v>
      </c>
      <c r="I234" s="1" t="s">
        <v>15</v>
      </c>
      <c r="J234" s="1" t="s">
        <v>16</v>
      </c>
      <c r="K234" s="2"/>
      <c r="L234" s="5">
        <f>K234*1120.09</f>
        <v>0</v>
      </c>
    </row>
    <row r="235" spans="1:12">
      <c r="A235" s="1"/>
      <c r="B235" s="1">
        <v>884750</v>
      </c>
      <c r="C235" s="1" t="s">
        <v>905</v>
      </c>
      <c r="D235" s="1" t="s">
        <v>906</v>
      </c>
      <c r="E235" s="3" t="s">
        <v>907</v>
      </c>
      <c r="F235" s="1" t="s">
        <v>908</v>
      </c>
      <c r="G235" s="1" t="s">
        <v>15</v>
      </c>
      <c r="H235" s="1" t="s">
        <v>15</v>
      </c>
      <c r="I235" s="1" t="s">
        <v>15</v>
      </c>
      <c r="J235" s="1" t="s">
        <v>16</v>
      </c>
      <c r="K235" s="2"/>
      <c r="L235" s="5">
        <f>K235*203.79</f>
        <v>0</v>
      </c>
    </row>
    <row r="236" spans="1:12">
      <c r="A236" s="1"/>
      <c r="B236" s="1">
        <v>884751</v>
      </c>
      <c r="C236" s="1" t="s">
        <v>909</v>
      </c>
      <c r="D236" s="1" t="s">
        <v>910</v>
      </c>
      <c r="E236" s="3" t="s">
        <v>911</v>
      </c>
      <c r="F236" s="1" t="s">
        <v>329</v>
      </c>
      <c r="G236" s="1" t="s">
        <v>15</v>
      </c>
      <c r="H236" s="1" t="s">
        <v>15</v>
      </c>
      <c r="I236" s="1" t="s">
        <v>15</v>
      </c>
      <c r="J236" s="1" t="s">
        <v>16</v>
      </c>
      <c r="K236" s="2"/>
      <c r="L236" s="5">
        <f>K236*215.69</f>
        <v>0</v>
      </c>
    </row>
    <row r="237" spans="1:12">
      <c r="A237" s="1"/>
      <c r="B237" s="1">
        <v>884752</v>
      </c>
      <c r="C237" s="1" t="s">
        <v>912</v>
      </c>
      <c r="D237" s="1" t="s">
        <v>913</v>
      </c>
      <c r="E237" s="3" t="s">
        <v>914</v>
      </c>
      <c r="F237" s="1" t="s">
        <v>80</v>
      </c>
      <c r="G237" s="1" t="s">
        <v>15</v>
      </c>
      <c r="H237" s="1" t="s">
        <v>15</v>
      </c>
      <c r="I237" s="1" t="s">
        <v>15</v>
      </c>
      <c r="J237" s="1" t="s">
        <v>16</v>
      </c>
      <c r="K237" s="2"/>
      <c r="L237" s="5">
        <f>K237*238.00</f>
        <v>0</v>
      </c>
    </row>
    <row r="238" spans="1:12">
      <c r="A238" s="1"/>
      <c r="B238" s="1">
        <v>884753</v>
      </c>
      <c r="C238" s="1" t="s">
        <v>915</v>
      </c>
      <c r="D238" s="1" t="s">
        <v>916</v>
      </c>
      <c r="E238" s="3" t="s">
        <v>917</v>
      </c>
      <c r="F238" s="1" t="s">
        <v>198</v>
      </c>
      <c r="G238" s="1" t="s">
        <v>15</v>
      </c>
      <c r="H238" s="1" t="s">
        <v>15</v>
      </c>
      <c r="I238" s="1" t="s">
        <v>15</v>
      </c>
      <c r="J238" s="1" t="s">
        <v>16</v>
      </c>
      <c r="K238" s="2"/>
      <c r="L238" s="5">
        <f>K238*282.63</f>
        <v>0</v>
      </c>
    </row>
    <row r="239" spans="1:12">
      <c r="A239" s="1"/>
      <c r="B239" s="1">
        <v>884754</v>
      </c>
      <c r="C239" s="1" t="s">
        <v>918</v>
      </c>
      <c r="D239" s="1" t="s">
        <v>919</v>
      </c>
      <c r="E239" s="3" t="s">
        <v>920</v>
      </c>
      <c r="F239" s="1" t="s">
        <v>848</v>
      </c>
      <c r="G239" s="1" t="s">
        <v>15</v>
      </c>
      <c r="H239" s="1" t="s">
        <v>15</v>
      </c>
      <c r="I239" s="1" t="s">
        <v>15</v>
      </c>
      <c r="J239" s="1" t="s">
        <v>16</v>
      </c>
      <c r="K239" s="2"/>
      <c r="L239" s="5">
        <f>K239*354.03</f>
        <v>0</v>
      </c>
    </row>
    <row r="240" spans="1:12">
      <c r="A240" s="1"/>
      <c r="B240" s="1">
        <v>884755</v>
      </c>
      <c r="C240" s="1" t="s">
        <v>921</v>
      </c>
      <c r="D240" s="1" t="s">
        <v>922</v>
      </c>
      <c r="E240" s="3" t="s">
        <v>923</v>
      </c>
      <c r="F240" s="1" t="s">
        <v>397</v>
      </c>
      <c r="G240" s="1" t="s">
        <v>15</v>
      </c>
      <c r="H240" s="1" t="s">
        <v>15</v>
      </c>
      <c r="I240" s="1" t="s">
        <v>15</v>
      </c>
      <c r="J240" s="1" t="s">
        <v>16</v>
      </c>
      <c r="K240" s="2"/>
      <c r="L240" s="5">
        <f>K240*342.13</f>
        <v>0</v>
      </c>
    </row>
    <row r="241" spans="1:12">
      <c r="A241" s="1"/>
      <c r="B241" s="1">
        <v>884756</v>
      </c>
      <c r="C241" s="1" t="s">
        <v>924</v>
      </c>
      <c r="D241" s="1" t="s">
        <v>925</v>
      </c>
      <c r="E241" s="3" t="s">
        <v>926</v>
      </c>
      <c r="F241" s="1" t="s">
        <v>848</v>
      </c>
      <c r="G241" s="1" t="s">
        <v>15</v>
      </c>
      <c r="H241" s="1" t="s">
        <v>15</v>
      </c>
      <c r="I241" s="1" t="s">
        <v>15</v>
      </c>
      <c r="J241" s="1" t="s">
        <v>16</v>
      </c>
      <c r="K241" s="2"/>
      <c r="L241" s="5">
        <f>K241*354.03</f>
        <v>0</v>
      </c>
    </row>
    <row r="242" spans="1:12">
      <c r="A242" s="1"/>
      <c r="B242" s="1">
        <v>884757</v>
      </c>
      <c r="C242" s="1" t="s">
        <v>927</v>
      </c>
      <c r="D242" s="1" t="s">
        <v>928</v>
      </c>
      <c r="E242" s="3" t="s">
        <v>929</v>
      </c>
      <c r="F242" s="1" t="s">
        <v>930</v>
      </c>
      <c r="G242" s="1" t="s">
        <v>15</v>
      </c>
      <c r="H242" s="1" t="s">
        <v>15</v>
      </c>
      <c r="I242" s="1" t="s">
        <v>15</v>
      </c>
      <c r="J242" s="1" t="s">
        <v>16</v>
      </c>
      <c r="K242" s="2"/>
      <c r="L242" s="5">
        <f>K242*398.65</f>
        <v>0</v>
      </c>
    </row>
    <row r="243" spans="1:12">
      <c r="A243" s="1"/>
      <c r="B243" s="1">
        <v>884758</v>
      </c>
      <c r="C243" s="1" t="s">
        <v>931</v>
      </c>
      <c r="D243" s="1" t="s">
        <v>932</v>
      </c>
      <c r="E243" s="3" t="s">
        <v>933</v>
      </c>
      <c r="F243" s="1" t="s">
        <v>934</v>
      </c>
      <c r="G243" s="1" t="s">
        <v>15</v>
      </c>
      <c r="H243" s="1" t="s">
        <v>15</v>
      </c>
      <c r="I243" s="1" t="s">
        <v>15</v>
      </c>
      <c r="J243" s="1" t="s">
        <v>16</v>
      </c>
      <c r="K243" s="2"/>
      <c r="L243" s="5">
        <f>K243*595.00</f>
        <v>0</v>
      </c>
    </row>
    <row r="244" spans="1:12">
      <c r="A244" s="1"/>
      <c r="B244" s="1">
        <v>884759</v>
      </c>
      <c r="C244" s="1" t="s">
        <v>935</v>
      </c>
      <c r="D244" s="1" t="s">
        <v>936</v>
      </c>
      <c r="E244" s="3" t="s">
        <v>937</v>
      </c>
      <c r="F244" s="1" t="s">
        <v>938</v>
      </c>
      <c r="G244" s="1" t="s">
        <v>15</v>
      </c>
      <c r="H244" s="1" t="s">
        <v>15</v>
      </c>
      <c r="I244" s="1" t="s">
        <v>15</v>
      </c>
      <c r="J244" s="1" t="s">
        <v>16</v>
      </c>
      <c r="K244" s="2"/>
      <c r="L244" s="5">
        <f>K244*777.96</f>
        <v>0</v>
      </c>
    </row>
    <row r="245" spans="1:12">
      <c r="A245" s="1"/>
      <c r="B245" s="1">
        <v>884760</v>
      </c>
      <c r="C245" s="1" t="s">
        <v>939</v>
      </c>
      <c r="D245" s="1" t="s">
        <v>940</v>
      </c>
      <c r="E245" s="3" t="s">
        <v>941</v>
      </c>
      <c r="F245" s="1" t="s">
        <v>591</v>
      </c>
      <c r="G245" s="1" t="s">
        <v>15</v>
      </c>
      <c r="H245" s="1" t="s">
        <v>15</v>
      </c>
      <c r="I245" s="1" t="s">
        <v>15</v>
      </c>
      <c r="J245" s="1" t="s">
        <v>16</v>
      </c>
      <c r="K245" s="2"/>
      <c r="L245" s="5">
        <f>K245*1126.04</f>
        <v>0</v>
      </c>
    </row>
    <row r="246" spans="1:12">
      <c r="A246" s="1"/>
      <c r="B246" s="1">
        <v>884761</v>
      </c>
      <c r="C246" s="1" t="s">
        <v>942</v>
      </c>
      <c r="D246" s="1" t="s">
        <v>943</v>
      </c>
      <c r="E246" s="3" t="s">
        <v>944</v>
      </c>
      <c r="F246" s="1" t="s">
        <v>945</v>
      </c>
      <c r="G246" s="1" t="s">
        <v>15</v>
      </c>
      <c r="H246" s="1" t="s">
        <v>15</v>
      </c>
      <c r="I246" s="1" t="s">
        <v>15</v>
      </c>
      <c r="J246" s="1" t="s">
        <v>16</v>
      </c>
      <c r="K246" s="2"/>
      <c r="L246" s="5">
        <f>K246*190.40</f>
        <v>0</v>
      </c>
    </row>
    <row r="247" spans="1:12">
      <c r="A247" s="1"/>
      <c r="B247" s="1">
        <v>884762</v>
      </c>
      <c r="C247" s="1" t="s">
        <v>946</v>
      </c>
      <c r="D247" s="1" t="s">
        <v>947</v>
      </c>
      <c r="E247" s="3" t="s">
        <v>948</v>
      </c>
      <c r="F247" s="1" t="s">
        <v>949</v>
      </c>
      <c r="G247" s="1" t="s">
        <v>15</v>
      </c>
      <c r="H247" s="1" t="s">
        <v>15</v>
      </c>
      <c r="I247" s="1" t="s">
        <v>15</v>
      </c>
      <c r="J247" s="1" t="s">
        <v>16</v>
      </c>
      <c r="K247" s="2"/>
      <c r="L247" s="5">
        <f>K247*599.46</f>
        <v>0</v>
      </c>
    </row>
    <row r="248" spans="1:12">
      <c r="A248" s="1"/>
      <c r="B248" s="1">
        <v>886035</v>
      </c>
      <c r="C248" s="1" t="s">
        <v>950</v>
      </c>
      <c r="D248" s="1" t="s">
        <v>951</v>
      </c>
      <c r="E248" s="3" t="s">
        <v>952</v>
      </c>
      <c r="F248" s="1" t="s">
        <v>953</v>
      </c>
      <c r="G248" s="1" t="s">
        <v>15</v>
      </c>
      <c r="H248" s="1" t="s">
        <v>15</v>
      </c>
      <c r="I248" s="1" t="s">
        <v>15</v>
      </c>
      <c r="J248" s="1" t="s">
        <v>16</v>
      </c>
      <c r="K248" s="2"/>
      <c r="L248" s="5">
        <f>K248*5466.56</f>
        <v>0</v>
      </c>
    </row>
    <row r="249" spans="1:12">
      <c r="A249" s="1"/>
      <c r="B249" s="1">
        <v>886036</v>
      </c>
      <c r="C249" s="1" t="s">
        <v>954</v>
      </c>
      <c r="D249" s="1" t="s">
        <v>955</v>
      </c>
      <c r="E249" s="3" t="s">
        <v>956</v>
      </c>
      <c r="F249" s="1" t="s">
        <v>957</v>
      </c>
      <c r="G249" s="1" t="s">
        <v>15</v>
      </c>
      <c r="H249" s="1" t="s">
        <v>15</v>
      </c>
      <c r="I249" s="1" t="s">
        <v>15</v>
      </c>
      <c r="J249" s="1" t="s">
        <v>16</v>
      </c>
      <c r="K249" s="2"/>
      <c r="L249" s="5">
        <f>K249*257.34</f>
        <v>0</v>
      </c>
    </row>
    <row r="250" spans="1:12">
      <c r="A250" s="1"/>
      <c r="B250" s="1">
        <v>886037</v>
      </c>
      <c r="C250" s="1" t="s">
        <v>958</v>
      </c>
      <c r="D250" s="1" t="s">
        <v>959</v>
      </c>
      <c r="E250" s="3" t="s">
        <v>960</v>
      </c>
      <c r="F250" s="1" t="s">
        <v>961</v>
      </c>
      <c r="G250" s="1" t="s">
        <v>15</v>
      </c>
      <c r="H250" s="1" t="s">
        <v>15</v>
      </c>
      <c r="I250" s="1" t="s">
        <v>15</v>
      </c>
      <c r="J250" s="1" t="s">
        <v>16</v>
      </c>
      <c r="K250" s="2"/>
      <c r="L250" s="5">
        <f>K250*304.94</f>
        <v>0</v>
      </c>
    </row>
    <row r="251" spans="1:12">
      <c r="A251" s="1"/>
      <c r="B251" s="1">
        <v>886038</v>
      </c>
      <c r="C251" s="1" t="s">
        <v>962</v>
      </c>
      <c r="D251" s="1" t="s">
        <v>963</v>
      </c>
      <c r="E251" s="3" t="s">
        <v>964</v>
      </c>
      <c r="F251" s="1" t="s">
        <v>961</v>
      </c>
      <c r="G251" s="1" t="s">
        <v>15</v>
      </c>
      <c r="H251" s="1" t="s">
        <v>15</v>
      </c>
      <c r="I251" s="1" t="s">
        <v>15</v>
      </c>
      <c r="J251" s="1" t="s">
        <v>16</v>
      </c>
      <c r="K251" s="2"/>
      <c r="L251" s="5">
        <f>K251*304.94</f>
        <v>0</v>
      </c>
    </row>
    <row r="252" spans="1:12">
      <c r="A252" s="1"/>
      <c r="B252" s="1">
        <v>886039</v>
      </c>
      <c r="C252" s="1" t="s">
        <v>965</v>
      </c>
      <c r="D252" s="1" t="s">
        <v>966</v>
      </c>
      <c r="E252" s="3" t="s">
        <v>967</v>
      </c>
      <c r="F252" s="1" t="s">
        <v>28</v>
      </c>
      <c r="G252" s="1" t="s">
        <v>15</v>
      </c>
      <c r="H252" s="1" t="s">
        <v>15</v>
      </c>
      <c r="I252" s="1" t="s">
        <v>15</v>
      </c>
      <c r="J252" s="1" t="s">
        <v>16</v>
      </c>
      <c r="K252" s="2"/>
      <c r="L252" s="5">
        <f>K252*346.59</f>
        <v>0</v>
      </c>
    </row>
    <row r="253" spans="1:12">
      <c r="A253" s="1"/>
      <c r="B253" s="1">
        <v>886040</v>
      </c>
      <c r="C253" s="1" t="s">
        <v>968</v>
      </c>
      <c r="D253" s="1" t="s">
        <v>969</v>
      </c>
      <c r="E253" s="3" t="s">
        <v>970</v>
      </c>
      <c r="F253" s="1" t="s">
        <v>28</v>
      </c>
      <c r="G253" s="1" t="s">
        <v>15</v>
      </c>
      <c r="H253" s="1" t="s">
        <v>15</v>
      </c>
      <c r="I253" s="1" t="s">
        <v>15</v>
      </c>
      <c r="J253" s="1" t="s">
        <v>16</v>
      </c>
      <c r="K253" s="2"/>
      <c r="L253" s="5">
        <f>K253*346.59</f>
        <v>0</v>
      </c>
    </row>
    <row r="254" spans="1:12">
      <c r="A254" s="1"/>
      <c r="B254" s="1">
        <v>886041</v>
      </c>
      <c r="C254" s="1" t="s">
        <v>971</v>
      </c>
      <c r="D254" s="1" t="s">
        <v>972</v>
      </c>
      <c r="E254" s="3" t="s">
        <v>973</v>
      </c>
      <c r="F254" s="1" t="s">
        <v>28</v>
      </c>
      <c r="G254" s="1" t="s">
        <v>15</v>
      </c>
      <c r="H254" s="1" t="s">
        <v>15</v>
      </c>
      <c r="I254" s="1" t="s">
        <v>15</v>
      </c>
      <c r="J254" s="1" t="s">
        <v>16</v>
      </c>
      <c r="K254" s="2"/>
      <c r="L254" s="5">
        <f>K254*346.59</f>
        <v>0</v>
      </c>
    </row>
    <row r="255" spans="1:12">
      <c r="A255" s="1"/>
      <c r="B255" s="1">
        <v>886042</v>
      </c>
      <c r="C255" s="1" t="s">
        <v>974</v>
      </c>
      <c r="D255" s="1" t="s">
        <v>975</v>
      </c>
      <c r="E255" s="3" t="s">
        <v>976</v>
      </c>
      <c r="F255" s="1" t="s">
        <v>977</v>
      </c>
      <c r="G255" s="1" t="s">
        <v>15</v>
      </c>
      <c r="H255" s="1" t="s">
        <v>15</v>
      </c>
      <c r="I255" s="1" t="s">
        <v>15</v>
      </c>
      <c r="J255" s="1" t="s">
        <v>16</v>
      </c>
      <c r="K255" s="2"/>
      <c r="L255" s="5">
        <f>K255*440.30</f>
        <v>0</v>
      </c>
    </row>
    <row r="256" spans="1:12">
      <c r="A256" s="1"/>
      <c r="B256" s="1">
        <v>886043</v>
      </c>
      <c r="C256" s="1" t="s">
        <v>978</v>
      </c>
      <c r="D256" s="1" t="s">
        <v>979</v>
      </c>
      <c r="E256" s="3" t="s">
        <v>980</v>
      </c>
      <c r="F256" s="1" t="s">
        <v>977</v>
      </c>
      <c r="G256" s="1" t="s">
        <v>15</v>
      </c>
      <c r="H256" s="1" t="s">
        <v>15</v>
      </c>
      <c r="I256" s="1" t="s">
        <v>15</v>
      </c>
      <c r="J256" s="1" t="s">
        <v>16</v>
      </c>
      <c r="K256" s="2"/>
      <c r="L256" s="5">
        <f>K256*440.30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2025-07-03T12:59:40+03:00</dcterms:created>
  <dcterms:modified xsi:type="dcterms:W3CDTF">2025-07-03T12:59:40+03:00</dcterms:modified>
  <dc:title>Untitled Spreadsheet</dc:title>
  <dc:description/>
  <dc:subject/>
  <cp:keywords/>
  <cp:category/>
</cp:coreProperties>
</file>