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true" firstSheet="0" minimized="false" showHorizontalScroll="true" showSheetTabs="true" showVerticalScroll="true" tabRatio="600" visibility="visible"/>
  </bookViews>
  <sheets>
    <sheet name="Worksheet" sheetId="1" r:id="rId4"/>
  </sheets>
  <definedNames/>
  <calcPr calcId="999999" calcMode="auto" calcCompleted="1" fullCalcOnLoad="0" forceFullCalc="0"/>
</workbook>
</file>

<file path=xl/sharedStrings.xml><?xml version="1.0" encoding="utf-8"?>
<sst xmlns="http://schemas.openxmlformats.org/spreadsheetml/2006/main" uniqueCount="253">
  <si>
    <t>Изображение*</t>
  </si>
  <si>
    <t>ID</t>
  </si>
  <si>
    <t>Код</t>
  </si>
  <si>
    <t>Артикул*</t>
  </si>
  <si>
    <t>Название товара*</t>
  </si>
  <si>
    <t>Цена, руб.*</t>
  </si>
  <si>
    <t>Основной</t>
  </si>
  <si>
    <t>Удаленный</t>
  </si>
  <si>
    <t>В пути</t>
  </si>
  <si>
    <t>Единица измерения</t>
  </si>
  <si>
    <t>Ваш заказ</t>
  </si>
  <si>
    <t>AKB-100049</t>
  </si>
  <si>
    <t>ВП-5 М</t>
  </si>
  <si>
    <t>Картридж SL10 НИТЯНОЙ 5 мкм АКВАБРАЙТ (50шт)</t>
  </si>
  <si>
    <t>96.90 руб.</t>
  </si>
  <si>
    <t>Уточняйте</t>
  </si>
  <si>
    <t>шт</t>
  </si>
  <si>
    <t>AKB-100050</t>
  </si>
  <si>
    <t>ВП-10 М</t>
  </si>
  <si>
    <t>Картридж SL10 НИТЯНОЙ 10 мкм АКВАБРАЙТ (50шт)</t>
  </si>
  <si>
    <t>AKB-100051</t>
  </si>
  <si>
    <t>ВП-20 М</t>
  </si>
  <si>
    <t>Картридж SL10 НИТЯНОЙ 20 мкм АКВАБРАЙТ (50шт)</t>
  </si>
  <si>
    <t>AKB-100061</t>
  </si>
  <si>
    <t>ВПГ-10М ЭКО</t>
  </si>
  <si>
    <t>Картридж ГВС SL10 НИТЯНОЙ 10 мкм АКВАБРАЙТ (50шт)</t>
  </si>
  <si>
    <t>0.00 руб.</t>
  </si>
  <si>
    <t>AKB-100063</t>
  </si>
  <si>
    <t>ППГ-10М</t>
  </si>
  <si>
    <t>Картридж ГВС SL10 ПОЛИПРОПИЛЕН 10 мкм АКВАБРАЙТ (50шт)</t>
  </si>
  <si>
    <t>76.50 руб.</t>
  </si>
  <si>
    <t>AKB-100071</t>
  </si>
  <si>
    <t>ППЛ-1 М</t>
  </si>
  <si>
    <t>Картридж SL10 ПОЛИПРОПИЛЕН 1 мкм АКВАБРАЙТ серия ЛАЙТ (50шт)</t>
  </si>
  <si>
    <t>54.59 руб.</t>
  </si>
  <si>
    <t>AKB-100072</t>
  </si>
  <si>
    <t>ППЛ-5 М</t>
  </si>
  <si>
    <t>Картридж SL10 ПОЛИПРОПИЛЕН 5 мкм АКВАБРАЙТ серия ЛАЙТ (50шт)</t>
  </si>
  <si>
    <t>AKB-100073</t>
  </si>
  <si>
    <t>ППЛ-10 М</t>
  </si>
  <si>
    <t>Картридж SL10 ПОЛИПРОПИЛЕН 10 мкм АКВАБРАЙТ серия ЛАЙТ (50шт)</t>
  </si>
  <si>
    <t>AKB-100074</t>
  </si>
  <si>
    <t>ППЛ-20 М</t>
  </si>
  <si>
    <t>Картридж SL10 ПОЛИПРОПИЛЕН 20 мкм АКВАБРАЙТ серия ЛАЙТ (50шт)</t>
  </si>
  <si>
    <t>AKB-100075</t>
  </si>
  <si>
    <t>ППЛ-50 М</t>
  </si>
  <si>
    <t>Картридж SL10 ПОЛИПРОПИЛЕН 50 мкм АКВАБРАЙТ серия ЛАЙТ (50шт)</t>
  </si>
  <si>
    <t>AKB-100081</t>
  </si>
  <si>
    <t>ПП-20 М</t>
  </si>
  <si>
    <t>Картридж SL10 ПОЛИПРОПИЛЕН 20 мкм АКВАБРАЙТ (50шт)</t>
  </si>
  <si>
    <t>58.38 руб.</t>
  </si>
  <si>
    <t>AKB-100084</t>
  </si>
  <si>
    <t>ПП-10 М-10 ББ</t>
  </si>
  <si>
    <t>Картридж ВВ10 ПОЛИПРОПИЛЕН 10 мкм АКВАБРАЙТ (20шт)</t>
  </si>
  <si>
    <t>230.57 руб.</t>
  </si>
  <si>
    <t>AKB-100087</t>
  </si>
  <si>
    <t>ПП-10 М-20 ББ</t>
  </si>
  <si>
    <t>Картридж ВВ20 ПОЛИПРОПИЛЕН 10 мкм АКВАБРАЙТ (10шт)</t>
  </si>
  <si>
    <t>435.83 руб.</t>
  </si>
  <si>
    <t>AKB-100089</t>
  </si>
  <si>
    <t>ПП-5 М-Л</t>
  </si>
  <si>
    <t>Картридж SL20 ПОЛИПРОПИЛЕН 5 мкм АКВАБРАЙТ (25шт)</t>
  </si>
  <si>
    <t>107.66 руб.</t>
  </si>
  <si>
    <t>AKB-100100</t>
  </si>
  <si>
    <t>УГП-10</t>
  </si>
  <si>
    <t>Картридж SL10 УГОЛЬ ПРЕССОВАННЫЙ карбон блок АКВАБРАЙТ (25шт)</t>
  </si>
  <si>
    <t>195.50 руб.</t>
  </si>
  <si>
    <t>AKB-100101</t>
  </si>
  <si>
    <t>УГА-10</t>
  </si>
  <si>
    <t>Картридж SL10 УГОЛЬ ГРАНУЛИРОВАННЫЙ АКВАБРАЙТ (25шт)</t>
  </si>
  <si>
    <t>215.90 руб.</t>
  </si>
  <si>
    <t>AKB-100102</t>
  </si>
  <si>
    <t>УГП-20-Л</t>
  </si>
  <si>
    <t>Картридж SL20 УГОЛЬ ПРЕССОВАННЫЙ карбон блок АКВАБРАЙТ (15шт)</t>
  </si>
  <si>
    <t>321.30 руб.</t>
  </si>
  <si>
    <t>AKB-100103</t>
  </si>
  <si>
    <t>УГП-10 ББ</t>
  </si>
  <si>
    <t>Картридж ВВ10 УГОЛЬ ПРЕССОВАННЫЙ карбон блок АКВАБРАЙТ (15шт)</t>
  </si>
  <si>
    <t>523.60 руб.</t>
  </si>
  <si>
    <t>AKB-100104</t>
  </si>
  <si>
    <t>УГП-20 ББ</t>
  </si>
  <si>
    <t>Картридж ВВ20 УГОЛЬ ПРЕССОВАННЫЙ карбон блок АКВАБРАЙТ (6шт)</t>
  </si>
  <si>
    <t>967.30 руб.</t>
  </si>
  <si>
    <t>AKB-100105</t>
  </si>
  <si>
    <t>УГА-10 ББ</t>
  </si>
  <si>
    <t>Картридж ВВ10 УГОЛЬ ГРАНУЛИРОВАННЫЙ АКВАБРАЙТ (12шт)</t>
  </si>
  <si>
    <t>683.40 руб.</t>
  </si>
  <si>
    <t>AKB-100106</t>
  </si>
  <si>
    <t>УГА-20 ББ</t>
  </si>
  <si>
    <t>Картридж ВВ20 УГОЛЬ ГРАНУЛИРОВАННЫЙ АКВАБРАЙТ (6шт)</t>
  </si>
  <si>
    <t>1 266.50 руб.</t>
  </si>
  <si>
    <t>AKB-100107</t>
  </si>
  <si>
    <t>С-10</t>
  </si>
  <si>
    <t>Картридж SL10 УМЯГЧЕНИЯ из ионнообменой смолы АКВАБРАЙТ (25шт)</t>
  </si>
  <si>
    <t>322.58 руб.</t>
  </si>
  <si>
    <t>AKB-100108</t>
  </si>
  <si>
    <t>С-10 ББ</t>
  </si>
  <si>
    <t>Картридж ВВ10 УМЯГЧЕНИЯ из ионнообменой смолы АКВАБРАЙТ (12шт)</t>
  </si>
  <si>
    <t>972.40 руб.</t>
  </si>
  <si>
    <t>AKB-100109</t>
  </si>
  <si>
    <t>С-20 ББ</t>
  </si>
  <si>
    <t>Картридж ВВ20 УМЯГЧЕНИЯ из ионнообменой смолы АКВАБРАЙТ (6шт)</t>
  </si>
  <si>
    <t>1 944.80 руб.</t>
  </si>
  <si>
    <t>AKB-100110</t>
  </si>
  <si>
    <t>ФП-10</t>
  </si>
  <si>
    <t>Картридж SL10 УДАЛЕНИЯ ЖЕЛЕЗА с регенерацией (аналог МФУ) АКВАБРАЙТ (25шт)</t>
  </si>
  <si>
    <t>217.60 руб.</t>
  </si>
  <si>
    <t>AKB-100111</t>
  </si>
  <si>
    <t>ФП-10 ББ</t>
  </si>
  <si>
    <t>Картридж ВВ10 УДАЛЕНИЯ ЖЕЛЕЗА с регенерацией (аналог МФУ) АКВАБРАЙТ (12шт)</t>
  </si>
  <si>
    <t>666.54 руб.</t>
  </si>
  <si>
    <t>AKB-100112</t>
  </si>
  <si>
    <t>ФП-20 ББ</t>
  </si>
  <si>
    <t>Картридж ВВ20 УДАЛЕНИЯ ЖЕЛЕЗА с регенерацией (аналог МФУ) АКВАБРАЙТ (6шт)</t>
  </si>
  <si>
    <t>1 318.93 руб.</t>
  </si>
  <si>
    <t>AKB-100113</t>
  </si>
  <si>
    <t>Феррум - 10</t>
  </si>
  <si>
    <t>Картридж SL10 УДАЛЕНИЯ ЖЕЛЕЗА НИТЯНОЙ 10 мкр АКВАБРАЙТ (50шт)</t>
  </si>
  <si>
    <t>430.54 руб.</t>
  </si>
  <si>
    <t>AKB-100114</t>
  </si>
  <si>
    <t>Феррум - 10ББ</t>
  </si>
  <si>
    <t>Картридж ВВ10 УДАЛЕНИЯ ЖЕЛЕЗА НИТЯНОЙ 10 мкр АКВАБРАЙТ (20шт)</t>
  </si>
  <si>
    <t>1 561.88 руб.</t>
  </si>
  <si>
    <t>AKB-100115</t>
  </si>
  <si>
    <t>Феррум - 20ББ</t>
  </si>
  <si>
    <t>Картридж ВВ20 УДАЛЕНИЯ ЖЕЛЕЗА НИТЯНОЙ 10 мкр АКВАБРАЙТ (10шт)</t>
  </si>
  <si>
    <t>3 387.93 руб.</t>
  </si>
  <si>
    <t>AKB-100117</t>
  </si>
  <si>
    <t>А-5</t>
  </si>
  <si>
    <t>Картридж SL5 МНОГОРАЗОВЫЙ 70 микрон АКВАБРАЙТ (100шт)</t>
  </si>
  <si>
    <t>124.64 руб.</t>
  </si>
  <si>
    <t>AKB-100118</t>
  </si>
  <si>
    <t>А-10</t>
  </si>
  <si>
    <t>Картридж SL10 МНОГОРАЗОВЫЙ нейлон сетка 70 микрон АКВАБРАЙТ (50шт)</t>
  </si>
  <si>
    <t>271.66 руб.</t>
  </si>
  <si>
    <t>FIO-130223</t>
  </si>
  <si>
    <t>CTO-10A</t>
  </si>
  <si>
    <t>Картридж SL10 УГОЛЬ ПРЕССОВАННЫЙ АКВАСТИЛЬ (25шт)</t>
  </si>
  <si>
    <t>156.07 руб.</t>
  </si>
  <si>
    <t>FIO-130226</t>
  </si>
  <si>
    <t>UDF-10A</t>
  </si>
  <si>
    <t>Картридж SL10 УГОЛЬ ГРАНУЛИРОВАННЫЙ АКВАСТИЛЬ (25шт)</t>
  </si>
  <si>
    <t>FIO-130232</t>
  </si>
  <si>
    <t>SM-10A</t>
  </si>
  <si>
    <t>Картридж SL10 УМЯГЧЕНИЕ ионообменная смола АКВАСТИЛЬ (25шт)</t>
  </si>
  <si>
    <t>334.43 руб.</t>
  </si>
  <si>
    <t>FRG-101001</t>
  </si>
  <si>
    <t>Картридж ГВС SL10 ПОЛИПРОПИЛЕН 10 мкм ФР</t>
  </si>
  <si>
    <t>95.88 руб.</t>
  </si>
  <si>
    <t>FRG-101002</t>
  </si>
  <si>
    <t>Картридж SL10 НИТЯНОЙ 10 мкм ФР (50шт)</t>
  </si>
  <si>
    <t>86.70 руб.</t>
  </si>
  <si>
    <t>FRG-101003</t>
  </si>
  <si>
    <t>Картридж BB10 НИТЯНОЙ 10 мкм ФР (20шт)</t>
  </si>
  <si>
    <t>323.00 руб.</t>
  </si>
  <si>
    <t>FRG-101004</t>
  </si>
  <si>
    <t>Картридж BB20 НИТЯНОЙ 10 мкм ФР (10шт)</t>
  </si>
  <si>
    <t>646.00 руб.</t>
  </si>
  <si>
    <t>FRG-101005</t>
  </si>
  <si>
    <t>Картридж ГВС SL10 НИТЯНОЙ 10 мкм ФР (50шт)</t>
  </si>
  <si>
    <t>132.77 руб.</t>
  </si>
  <si>
    <t>FRG-101006</t>
  </si>
  <si>
    <t>Картридж SL10 УДАЛЕНИЕ ЖЕЛЕЗА НИТЯНОЙ 10 мкм ФР (50шт)</t>
  </si>
  <si>
    <t>479.40 руб.</t>
  </si>
  <si>
    <t>FRG-101007</t>
  </si>
  <si>
    <t>Картридж SL10 УМЯГЧАЮЩАЯ НИТЬ 10 мкм ФР (25шт)</t>
  </si>
  <si>
    <t>FRG-101008</t>
  </si>
  <si>
    <t>Картридж SL10 УГОЛЬ ПРЕССОВАННЫЙ карбон блок ФР (25шт)</t>
  </si>
  <si>
    <t>144.50 руб.</t>
  </si>
  <si>
    <t>FRG-101009</t>
  </si>
  <si>
    <t>Картридж SL10 УГОЛЬ ГРАНУЛИРОВАННЫЙ ФР (25шт)</t>
  </si>
  <si>
    <t>178.50 руб.</t>
  </si>
  <si>
    <t>FRG-101010</t>
  </si>
  <si>
    <t>Картридж SL10 УМЯГЧЕНИЕ (ионообменный) ФР (25шт)</t>
  </si>
  <si>
    <t>304.30 руб.</t>
  </si>
  <si>
    <t>FRG-101011</t>
  </si>
  <si>
    <t>Картридж SL10 УДАЛЕНИЕ ЖЕЛЕЗА ФР (25шт)</t>
  </si>
  <si>
    <t>FRG-101012</t>
  </si>
  <si>
    <t>PP-SV 10</t>
  </si>
  <si>
    <t>Картридж SL10 ОТ ЗАПАХА (УГОЛЬ АКТИВИРОВАННЫЙ ПИЛЕТИРУЕМЫЙ) ФР</t>
  </si>
  <si>
    <t>345.10 руб.</t>
  </si>
  <si>
    <t>FRG-101013</t>
  </si>
  <si>
    <t>PP-Ag 10</t>
  </si>
  <si>
    <t>Картридж SL10 ОТ БАКТЕРИЙ (УГОЛЬ КОКОСОВЫЙ С СЕРЕБРОМ) ФР</t>
  </si>
  <si>
    <t>382.50 руб.</t>
  </si>
  <si>
    <t>FRG-101069</t>
  </si>
  <si>
    <t>Картридж SL10 гранулир.PP-GAC 10  Slim Line 10"</t>
  </si>
  <si>
    <t>224.40 руб.</t>
  </si>
  <si>
    <t>FRG-101078</t>
  </si>
  <si>
    <t>Картридж SL10 ОТ СЕРОВОДОРОДА  (уголь активированный пилетируемый) ФР (25шт)</t>
  </si>
  <si>
    <t>370.60 руб.</t>
  </si>
  <si>
    <t>FRG-101081</t>
  </si>
  <si>
    <t>Картридж SL10 АНТИБАКТЕРИАЛЬНЫЙ (уголь кокосовый с серебром) ФР (25шт)</t>
  </si>
  <si>
    <t>448.80 руб.</t>
  </si>
  <si>
    <t>PND-111167</t>
  </si>
  <si>
    <t>Картридж SL10 МНОГОРАЗОВЫЙ нейлон сетка (50шт)</t>
  </si>
  <si>
    <t>236.25 руб.</t>
  </si>
  <si>
    <t>WST-100001</t>
  </si>
  <si>
    <t>FCPS(E)10SL-C1M</t>
  </si>
  <si>
    <t>Картридж SL10 ПОЛИПРОПИЛЕН 1 мкм АКВАТЕК (72шт)</t>
  </si>
  <si>
    <t>50.29 руб.</t>
  </si>
  <si>
    <t>WST-100002</t>
  </si>
  <si>
    <t>FCPS(E)10SL-C5M</t>
  </si>
  <si>
    <t>Картридж SL10 ПОЛИПРОПИЛЕН 5 мкм АКВАТЕК (72шт)</t>
  </si>
  <si>
    <t>WST-100003</t>
  </si>
  <si>
    <t>FCPS(E)10SL-C10M</t>
  </si>
  <si>
    <t>Картридж SL10 ПОЛИПРОПИЛЕН 10 мкм АКВАТЕК (72шт)</t>
  </si>
  <si>
    <t>WST-100004</t>
  </si>
  <si>
    <t>FCPS(E)10SL-C20M</t>
  </si>
  <si>
    <t>Картридж SL10 ПОЛИПРОПИЛЕН 20 мкм АКВАТЕК (72шт)</t>
  </si>
  <si>
    <t>WST-100005</t>
  </si>
  <si>
    <t>FCPS(E)10SL-C50M</t>
  </si>
  <si>
    <t>Картридж SL10 ПОЛИПРОПИЛЕН 50 мкм АКВАТЕК (72шт)</t>
  </si>
  <si>
    <t>WST-100006</t>
  </si>
  <si>
    <t>FCPP(E)10SL-C1M</t>
  </si>
  <si>
    <t>Картридж SL10 НИТЯНОЙ 1 мкм АКВАТЕК (72шт)</t>
  </si>
  <si>
    <t>105.44 руб.</t>
  </si>
  <si>
    <t>WST-100007</t>
  </si>
  <si>
    <t>FCPP(E)10SL-C5M</t>
  </si>
  <si>
    <t>Картридж SL10 НИТЯНОЙ 5 мкм АКВАТЕК (72шт)</t>
  </si>
  <si>
    <t>WST-100008</t>
  </si>
  <si>
    <t>FCPP(E)10SL-C10M</t>
  </si>
  <si>
    <t>Картридж SL10 НИТЯНОЙ 10 мкм АКВАТЕК (72шт)</t>
  </si>
  <si>
    <t>WST-100009</t>
  </si>
  <si>
    <t>FCPP(E)10SL-C20M</t>
  </si>
  <si>
    <t>Картридж SL10 НИТЯНОЙ 20 мкм АКВАТЕК (72шт)</t>
  </si>
  <si>
    <t>WST-100010</t>
  </si>
  <si>
    <t>FCPP(E)10SL-C50M</t>
  </si>
  <si>
    <t>Картридж SL10 НИТЯНОЙ 50 мкм АКВАТЕК (72шт)</t>
  </si>
  <si>
    <t>WST-100011</t>
  </si>
  <si>
    <t>FCPP(E)10BB-C10M</t>
  </si>
  <si>
    <t>Картридж BB10 НИТЯНОЙ 10 мкм АКВАТЕК (20шт)</t>
  </si>
  <si>
    <t>399.76 руб.</t>
  </si>
  <si>
    <t>WST-100012</t>
  </si>
  <si>
    <t>FCPP(E)20BB-C10M</t>
  </si>
  <si>
    <t>Картридж BB20 НИТЯНОЙ 10 мкм АКВАТЕК (20шт)</t>
  </si>
  <si>
    <t>835.33 руб.</t>
  </si>
  <si>
    <t>WST-100133</t>
  </si>
  <si>
    <t>FCPS(E)10SL-H10M</t>
  </si>
  <si>
    <t>Картридж ГВС SL10 ПОЛИПРОПИЛЕН 10 мкм АКВАТЕК (72шт)</t>
  </si>
  <si>
    <t>55.44 руб.</t>
  </si>
  <si>
    <t>WST-100136</t>
  </si>
  <si>
    <t>FCPS(E)10BB-C10M</t>
  </si>
  <si>
    <t>Картридж ВВ10 ПОЛИПРОПИЛЕН 10 мкм АКВАТЕК (20шт)</t>
  </si>
  <si>
    <t>212.26 руб.</t>
  </si>
  <si>
    <t>WST-100141</t>
  </si>
  <si>
    <t>FCPS(E)20BB-C10M</t>
  </si>
  <si>
    <t>Картридж ВВ20 ПОЛИПРОПИЛЕН 10 мкм АКВАТЕК (10шт)</t>
  </si>
  <si>
    <t>445.64 руб.</t>
  </si>
  <si>
    <t>WST-100146</t>
  </si>
  <si>
    <t>FCPP(E)10SL-H10M</t>
  </si>
  <si>
    <t>Картридж ГВС SL10 НИТЯНОЙ 10 мкм АКВАТЕК (72шт)</t>
  </si>
  <si>
    <t>120.29 руб.</t>
  </si>
</sst>
</file>

<file path=xl/styles.xml><?xml version="1.0" encoding="utf-8"?>
<styleSheet xmlns="http://schemas.openxmlformats.org/spreadsheetml/2006/main" xml:space="preserve">
  <numFmts count="1">
    <numFmt numFmtId="164" formatCode="# ### ### ### ### ### ### ### ##0"/>
  </numFmts>
  <fonts count="2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000000"/>
      <name val="Calibri"/>
    </font>
  </fonts>
  <fills count="3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D9D9D9"/>
        <bgColor rgb="D9D9D9"/>
      </patternFill>
    </fill>
  </fills>
  <borders count="2">
    <border/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1">
      <alignment horizontal="left" vertical="center" textRotation="0" wrapText="true" shrinkToFit="false"/>
    </xf>
    <xf xfId="0" fontId="0" numFmtId="0" fillId="2" borderId="1" applyFont="0" applyNumberFormat="0" applyFill="1" applyBorder="1" applyAlignment="1">
      <alignment horizontal="center" vertical="center" textRotation="0" wrapText="false" shrinkToFit="false"/>
    </xf>
    <xf xfId="0" fontId="0" numFmtId="0" fillId="0" borderId="1" applyFont="0" applyNumberFormat="0" applyFill="0" applyBorder="1" applyAlignment="1">
      <alignment horizontal="general" vertical="center" textRotation="0" wrapText="true" shrinkToFit="false"/>
    </xf>
    <xf xfId="0" fontId="1" numFmtId="0" fillId="2" borderId="1" applyFont="1" applyNumberFormat="0" applyFill="1" applyBorder="1" applyAlignment="1">
      <alignment horizontal="center" vertical="center" textRotation="0" wrapText="true" shrinkToFit="false"/>
    </xf>
    <xf xfId="0" fontId="1" numFmtId="164" fillId="2" borderId="1" applyFont="1" applyNumberFormat="1" applyFill="1" applyBorder="1" applyAlignment="1">
      <alignment horizontal="center" vertical="center" textRotation="0" wrapText="tru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x14ac="http://schemas.microsoft.com/office/spreadsheetml/2009/9/ac" xml:space="preserve" mc:Ignorable="x14ac">
  <sheetPr>
    <outlinePr summaryBelow="1" summaryRight="1"/>
  </sheetPr>
  <dimension ref="A1:L69"/>
  <sheetViews>
    <sheetView tabSelected="1" workbookViewId="0" showGridLines="true" showRowColHeaders="1">
      <pane ySplit="1" topLeftCell="A2" activePane="bottomLeft" state="frozen"/>
      <selection pane="bottomLeft" activeCell="A2" sqref="A2"/>
    </sheetView>
  </sheetViews>
  <sheetFormatPr defaultRowHeight="14.4" outlineLevelRow="0" outlineLevelCol="0"/>
  <cols>
    <col min="1" max="1" width="24" customWidth="true" style="0"/>
    <col min="2" max="2" width="10" customWidth="true" style="0"/>
    <col min="3" max="3" width="14" customWidth="true" style="0"/>
    <col min="4" max="4" width="20" customWidth="true" style="0"/>
    <col min="5" max="5" width="60" customWidth="true" style="0"/>
    <col min="6" max="6" width="15" customWidth="true" style="0"/>
    <col min="7" max="7" width="15" customWidth="true" style="0"/>
    <col min="8" max="8" width="15" customWidth="true" style="0"/>
    <col min="9" max="9" width="15" customWidth="true" style="0"/>
    <col min="10" max="10" width="11" customWidth="true" style="0"/>
    <col min="11" max="11" width="10" customWidth="true" style="0"/>
    <col min="12" max="12" width="13" customWidth="true" style="0"/>
  </cols>
  <sheetData>
    <row r="1" spans="1:12">
      <c r="A1" s="4" t="s">
        <v>0</v>
      </c>
      <c r="B1" s="4" t="s">
        <v>1</v>
      </c>
      <c r="C1" s="4" t="s">
        <v>2</v>
      </c>
      <c r="D1" s="4" t="s">
        <v>3</v>
      </c>
      <c r="E1" s="4" t="s">
        <v>4</v>
      </c>
      <c r="F1" s="4" t="s">
        <v>5</v>
      </c>
      <c r="G1" s="4" t="s">
        <v>6</v>
      </c>
      <c r="H1" s="4" t="s">
        <v>7</v>
      </c>
      <c r="I1" s="4" t="s">
        <v>8</v>
      </c>
      <c r="J1" s="4" t="s">
        <v>9</v>
      </c>
      <c r="K1" s="4" t="s">
        <v>10</v>
      </c>
      <c r="L1" s="5">
        <f>SUM(L2:L69)</f>
        <v>0</v>
      </c>
    </row>
    <row r="2" spans="1:12">
      <c r="A2" s="1"/>
      <c r="B2" s="1">
        <v>838062</v>
      </c>
      <c r="C2" s="1" t="s">
        <v>11</v>
      </c>
      <c r="D2" s="1" t="s">
        <v>12</v>
      </c>
      <c r="E2" s="3" t="s">
        <v>13</v>
      </c>
      <c r="F2" s="1" t="s">
        <v>14</v>
      </c>
      <c r="G2" s="1" t="s">
        <v>15</v>
      </c>
      <c r="H2" s="1" t="s">
        <v>15</v>
      </c>
      <c r="I2" s="1" t="s">
        <v>15</v>
      </c>
      <c r="J2" s="1" t="s">
        <v>16</v>
      </c>
      <c r="K2" s="2"/>
      <c r="L2" s="5">
        <f>K2*96.90</f>
        <v>0</v>
      </c>
    </row>
    <row r="3" spans="1:12">
      <c r="A3" s="1"/>
      <c r="B3" s="1">
        <v>838063</v>
      </c>
      <c r="C3" s="1" t="s">
        <v>17</v>
      </c>
      <c r="D3" s="1" t="s">
        <v>18</v>
      </c>
      <c r="E3" s="3" t="s">
        <v>19</v>
      </c>
      <c r="F3" s="1" t="s">
        <v>14</v>
      </c>
      <c r="G3" s="1" t="s">
        <v>15</v>
      </c>
      <c r="H3" s="1" t="s">
        <v>15</v>
      </c>
      <c r="I3" s="1" t="s">
        <v>15</v>
      </c>
      <c r="J3" s="1" t="s">
        <v>16</v>
      </c>
      <c r="K3" s="2"/>
      <c r="L3" s="5">
        <f>K3*96.90</f>
        <v>0</v>
      </c>
    </row>
    <row r="4" spans="1:12">
      <c r="A4" s="1"/>
      <c r="B4" s="1">
        <v>838064</v>
      </c>
      <c r="C4" s="1" t="s">
        <v>20</v>
      </c>
      <c r="D4" s="1" t="s">
        <v>21</v>
      </c>
      <c r="E4" s="3" t="s">
        <v>22</v>
      </c>
      <c r="F4" s="1" t="s">
        <v>14</v>
      </c>
      <c r="G4" s="1" t="s">
        <v>15</v>
      </c>
      <c r="H4" s="1" t="s">
        <v>15</v>
      </c>
      <c r="I4" s="1" t="s">
        <v>15</v>
      </c>
      <c r="J4" s="1" t="s">
        <v>16</v>
      </c>
      <c r="K4" s="2"/>
      <c r="L4" s="5">
        <f>K4*96.90</f>
        <v>0</v>
      </c>
    </row>
    <row r="5" spans="1:12">
      <c r="A5" s="1"/>
      <c r="B5" s="1">
        <v>838074</v>
      </c>
      <c r="C5" s="1" t="s">
        <v>23</v>
      </c>
      <c r="D5" s="1" t="s">
        <v>24</v>
      </c>
      <c r="E5" s="3" t="s">
        <v>25</v>
      </c>
      <c r="F5" s="1" t="s">
        <v>26</v>
      </c>
      <c r="G5" s="1" t="s">
        <v>15</v>
      </c>
      <c r="H5" s="1" t="s">
        <v>15</v>
      </c>
      <c r="I5" s="1" t="s">
        <v>15</v>
      </c>
      <c r="J5" s="1" t="s">
        <v>16</v>
      </c>
      <c r="K5" s="2"/>
      <c r="L5" s="5">
        <f>K5*0.00</f>
        <v>0</v>
      </c>
    </row>
    <row r="6" spans="1:12">
      <c r="A6" s="1"/>
      <c r="B6" s="1">
        <v>838076</v>
      </c>
      <c r="C6" s="1" t="s">
        <v>27</v>
      </c>
      <c r="D6" s="1" t="s">
        <v>28</v>
      </c>
      <c r="E6" s="3" t="s">
        <v>29</v>
      </c>
      <c r="F6" s="1" t="s">
        <v>30</v>
      </c>
      <c r="G6" s="1" t="s">
        <v>15</v>
      </c>
      <c r="H6" s="1" t="s">
        <v>15</v>
      </c>
      <c r="I6" s="1" t="s">
        <v>15</v>
      </c>
      <c r="J6" s="1" t="s">
        <v>16</v>
      </c>
      <c r="K6" s="2"/>
      <c r="L6" s="5">
        <f>K6*76.50</f>
        <v>0</v>
      </c>
    </row>
    <row r="7" spans="1:12">
      <c r="A7" s="1"/>
      <c r="B7" s="1">
        <v>838084</v>
      </c>
      <c r="C7" s="1" t="s">
        <v>31</v>
      </c>
      <c r="D7" s="1" t="s">
        <v>32</v>
      </c>
      <c r="E7" s="3" t="s">
        <v>33</v>
      </c>
      <c r="F7" s="1" t="s">
        <v>34</v>
      </c>
      <c r="G7" s="1" t="s">
        <v>15</v>
      </c>
      <c r="H7" s="1" t="s">
        <v>15</v>
      </c>
      <c r="I7" s="1" t="s">
        <v>15</v>
      </c>
      <c r="J7" s="1" t="s">
        <v>16</v>
      </c>
      <c r="K7" s="2"/>
      <c r="L7" s="5">
        <f>K7*54.59</f>
        <v>0</v>
      </c>
    </row>
    <row r="8" spans="1:12">
      <c r="A8" s="1"/>
      <c r="B8" s="1">
        <v>838085</v>
      </c>
      <c r="C8" s="1" t="s">
        <v>35</v>
      </c>
      <c r="D8" s="1" t="s">
        <v>36</v>
      </c>
      <c r="E8" s="3" t="s">
        <v>37</v>
      </c>
      <c r="F8" s="1" t="s">
        <v>34</v>
      </c>
      <c r="G8" s="1" t="s">
        <v>15</v>
      </c>
      <c r="H8" s="1" t="s">
        <v>15</v>
      </c>
      <c r="I8" s="1" t="s">
        <v>15</v>
      </c>
      <c r="J8" s="1" t="s">
        <v>16</v>
      </c>
      <c r="K8" s="2"/>
      <c r="L8" s="5">
        <f>K8*54.59</f>
        <v>0</v>
      </c>
    </row>
    <row r="9" spans="1:12">
      <c r="A9" s="1"/>
      <c r="B9" s="1">
        <v>838086</v>
      </c>
      <c r="C9" s="1" t="s">
        <v>38</v>
      </c>
      <c r="D9" s="1" t="s">
        <v>39</v>
      </c>
      <c r="E9" s="3" t="s">
        <v>40</v>
      </c>
      <c r="F9" s="1" t="s">
        <v>34</v>
      </c>
      <c r="G9" s="1" t="s">
        <v>15</v>
      </c>
      <c r="H9" s="1" t="s">
        <v>15</v>
      </c>
      <c r="I9" s="1" t="s">
        <v>15</v>
      </c>
      <c r="J9" s="1" t="s">
        <v>16</v>
      </c>
      <c r="K9" s="2"/>
      <c r="L9" s="5">
        <f>K9*54.59</f>
        <v>0</v>
      </c>
    </row>
    <row r="10" spans="1:12">
      <c r="A10" s="1"/>
      <c r="B10" s="1">
        <v>838087</v>
      </c>
      <c r="C10" s="1" t="s">
        <v>41</v>
      </c>
      <c r="D10" s="1" t="s">
        <v>42</v>
      </c>
      <c r="E10" s="3" t="s">
        <v>43</v>
      </c>
      <c r="F10" s="1" t="s">
        <v>34</v>
      </c>
      <c r="G10" s="1" t="s">
        <v>15</v>
      </c>
      <c r="H10" s="1" t="s">
        <v>15</v>
      </c>
      <c r="I10" s="1" t="s">
        <v>15</v>
      </c>
      <c r="J10" s="1" t="s">
        <v>16</v>
      </c>
      <c r="K10" s="2"/>
      <c r="L10" s="5">
        <f>K10*54.59</f>
        <v>0</v>
      </c>
    </row>
    <row r="11" spans="1:12">
      <c r="A11" s="1"/>
      <c r="B11" s="1">
        <v>838088</v>
      </c>
      <c r="C11" s="1" t="s">
        <v>44</v>
      </c>
      <c r="D11" s="1" t="s">
        <v>45</v>
      </c>
      <c r="E11" s="3" t="s">
        <v>46</v>
      </c>
      <c r="F11" s="1" t="s">
        <v>34</v>
      </c>
      <c r="G11" s="1" t="s">
        <v>15</v>
      </c>
      <c r="H11" s="1" t="s">
        <v>15</v>
      </c>
      <c r="I11" s="1" t="s">
        <v>15</v>
      </c>
      <c r="J11" s="1" t="s">
        <v>16</v>
      </c>
      <c r="K11" s="2"/>
      <c r="L11" s="5">
        <f>K11*54.59</f>
        <v>0</v>
      </c>
    </row>
    <row r="12" spans="1:12">
      <c r="A12" s="1"/>
      <c r="B12" s="1">
        <v>838094</v>
      </c>
      <c r="C12" s="1" t="s">
        <v>47</v>
      </c>
      <c r="D12" s="1" t="s">
        <v>48</v>
      </c>
      <c r="E12" s="3" t="s">
        <v>49</v>
      </c>
      <c r="F12" s="1" t="s">
        <v>50</v>
      </c>
      <c r="G12" s="1" t="s">
        <v>15</v>
      </c>
      <c r="H12" s="1" t="s">
        <v>15</v>
      </c>
      <c r="I12" s="1" t="s">
        <v>15</v>
      </c>
      <c r="J12" s="1" t="s">
        <v>16</v>
      </c>
      <c r="K12" s="2"/>
      <c r="L12" s="5">
        <f>K12*58.38</f>
        <v>0</v>
      </c>
    </row>
    <row r="13" spans="1:12">
      <c r="A13" s="1"/>
      <c r="B13" s="1">
        <v>838097</v>
      </c>
      <c r="C13" s="1" t="s">
        <v>51</v>
      </c>
      <c r="D13" s="1" t="s">
        <v>52</v>
      </c>
      <c r="E13" s="3" t="s">
        <v>53</v>
      </c>
      <c r="F13" s="1" t="s">
        <v>54</v>
      </c>
      <c r="G13" s="1" t="s">
        <v>15</v>
      </c>
      <c r="H13" s="1" t="s">
        <v>15</v>
      </c>
      <c r="I13" s="1" t="s">
        <v>15</v>
      </c>
      <c r="J13" s="1" t="s">
        <v>16</v>
      </c>
      <c r="K13" s="2"/>
      <c r="L13" s="5">
        <f>K13*230.57</f>
        <v>0</v>
      </c>
    </row>
    <row r="14" spans="1:12">
      <c r="A14" s="1"/>
      <c r="B14" s="1">
        <v>838100</v>
      </c>
      <c r="C14" s="1" t="s">
        <v>55</v>
      </c>
      <c r="D14" s="1" t="s">
        <v>56</v>
      </c>
      <c r="E14" s="3" t="s">
        <v>57</v>
      </c>
      <c r="F14" s="1" t="s">
        <v>58</v>
      </c>
      <c r="G14" s="1" t="s">
        <v>15</v>
      </c>
      <c r="H14" s="1" t="s">
        <v>15</v>
      </c>
      <c r="I14" s="1" t="s">
        <v>15</v>
      </c>
      <c r="J14" s="1" t="s">
        <v>16</v>
      </c>
      <c r="K14" s="2"/>
      <c r="L14" s="5">
        <f>K14*435.83</f>
        <v>0</v>
      </c>
    </row>
    <row r="15" spans="1:12">
      <c r="A15" s="1"/>
      <c r="B15" s="1">
        <v>838102</v>
      </c>
      <c r="C15" s="1" t="s">
        <v>59</v>
      </c>
      <c r="D15" s="1" t="s">
        <v>60</v>
      </c>
      <c r="E15" s="3" t="s">
        <v>61</v>
      </c>
      <c r="F15" s="1" t="s">
        <v>62</v>
      </c>
      <c r="G15" s="1" t="s">
        <v>15</v>
      </c>
      <c r="H15" s="1" t="s">
        <v>15</v>
      </c>
      <c r="I15" s="1" t="s">
        <v>15</v>
      </c>
      <c r="J15" s="1" t="s">
        <v>16</v>
      </c>
      <c r="K15" s="2"/>
      <c r="L15" s="5">
        <f>K15*107.66</f>
        <v>0</v>
      </c>
    </row>
    <row r="16" spans="1:12">
      <c r="A16" s="1"/>
      <c r="B16" s="1">
        <v>838113</v>
      </c>
      <c r="C16" s="1" t="s">
        <v>63</v>
      </c>
      <c r="D16" s="1" t="s">
        <v>64</v>
      </c>
      <c r="E16" s="3" t="s">
        <v>65</v>
      </c>
      <c r="F16" s="1" t="s">
        <v>66</v>
      </c>
      <c r="G16" s="1" t="s">
        <v>15</v>
      </c>
      <c r="H16" s="1" t="s">
        <v>15</v>
      </c>
      <c r="I16" s="1" t="s">
        <v>15</v>
      </c>
      <c r="J16" s="1" t="s">
        <v>16</v>
      </c>
      <c r="K16" s="2"/>
      <c r="L16" s="5">
        <f>K16*195.50</f>
        <v>0</v>
      </c>
    </row>
    <row r="17" spans="1:12">
      <c r="A17" s="1"/>
      <c r="B17" s="1">
        <v>838114</v>
      </c>
      <c r="C17" s="1" t="s">
        <v>67</v>
      </c>
      <c r="D17" s="1" t="s">
        <v>68</v>
      </c>
      <c r="E17" s="3" t="s">
        <v>69</v>
      </c>
      <c r="F17" s="1" t="s">
        <v>70</v>
      </c>
      <c r="G17" s="1" t="s">
        <v>15</v>
      </c>
      <c r="H17" s="1" t="s">
        <v>15</v>
      </c>
      <c r="I17" s="1" t="s">
        <v>15</v>
      </c>
      <c r="J17" s="1" t="s">
        <v>16</v>
      </c>
      <c r="K17" s="2"/>
      <c r="L17" s="5">
        <f>K17*215.90</f>
        <v>0</v>
      </c>
    </row>
    <row r="18" spans="1:12">
      <c r="A18" s="1"/>
      <c r="B18" s="1">
        <v>838115</v>
      </c>
      <c r="C18" s="1" t="s">
        <v>71</v>
      </c>
      <c r="D18" s="1" t="s">
        <v>72</v>
      </c>
      <c r="E18" s="3" t="s">
        <v>73</v>
      </c>
      <c r="F18" s="1" t="s">
        <v>74</v>
      </c>
      <c r="G18" s="1" t="s">
        <v>15</v>
      </c>
      <c r="H18" s="1" t="s">
        <v>15</v>
      </c>
      <c r="I18" s="1" t="s">
        <v>15</v>
      </c>
      <c r="J18" s="1" t="s">
        <v>16</v>
      </c>
      <c r="K18" s="2"/>
      <c r="L18" s="5">
        <f>K18*321.30</f>
        <v>0</v>
      </c>
    </row>
    <row r="19" spans="1:12">
      <c r="A19" s="1"/>
      <c r="B19" s="1">
        <v>838116</v>
      </c>
      <c r="C19" s="1" t="s">
        <v>75</v>
      </c>
      <c r="D19" s="1" t="s">
        <v>76</v>
      </c>
      <c r="E19" s="3" t="s">
        <v>77</v>
      </c>
      <c r="F19" s="1" t="s">
        <v>78</v>
      </c>
      <c r="G19" s="1" t="s">
        <v>15</v>
      </c>
      <c r="H19" s="1" t="s">
        <v>15</v>
      </c>
      <c r="I19" s="1" t="s">
        <v>15</v>
      </c>
      <c r="J19" s="1" t="s">
        <v>16</v>
      </c>
      <c r="K19" s="2"/>
      <c r="L19" s="5">
        <f>K19*523.60</f>
        <v>0</v>
      </c>
    </row>
    <row r="20" spans="1:12">
      <c r="A20" s="1"/>
      <c r="B20" s="1">
        <v>838117</v>
      </c>
      <c r="C20" s="1" t="s">
        <v>79</v>
      </c>
      <c r="D20" s="1" t="s">
        <v>80</v>
      </c>
      <c r="E20" s="3" t="s">
        <v>81</v>
      </c>
      <c r="F20" s="1" t="s">
        <v>82</v>
      </c>
      <c r="G20" s="1" t="s">
        <v>15</v>
      </c>
      <c r="H20" s="1" t="s">
        <v>15</v>
      </c>
      <c r="I20" s="1" t="s">
        <v>15</v>
      </c>
      <c r="J20" s="1" t="s">
        <v>16</v>
      </c>
      <c r="K20" s="2"/>
      <c r="L20" s="5">
        <f>K20*967.30</f>
        <v>0</v>
      </c>
    </row>
    <row r="21" spans="1:12">
      <c r="A21" s="1"/>
      <c r="B21" s="1">
        <v>838118</v>
      </c>
      <c r="C21" s="1" t="s">
        <v>83</v>
      </c>
      <c r="D21" s="1" t="s">
        <v>84</v>
      </c>
      <c r="E21" s="3" t="s">
        <v>85</v>
      </c>
      <c r="F21" s="1" t="s">
        <v>86</v>
      </c>
      <c r="G21" s="1" t="s">
        <v>15</v>
      </c>
      <c r="H21" s="1" t="s">
        <v>15</v>
      </c>
      <c r="I21" s="1" t="s">
        <v>15</v>
      </c>
      <c r="J21" s="1" t="s">
        <v>16</v>
      </c>
      <c r="K21" s="2"/>
      <c r="L21" s="5">
        <f>K21*683.40</f>
        <v>0</v>
      </c>
    </row>
    <row r="22" spans="1:12">
      <c r="A22" s="1"/>
      <c r="B22" s="1">
        <v>838119</v>
      </c>
      <c r="C22" s="1" t="s">
        <v>87</v>
      </c>
      <c r="D22" s="1" t="s">
        <v>88</v>
      </c>
      <c r="E22" s="3" t="s">
        <v>89</v>
      </c>
      <c r="F22" s="1" t="s">
        <v>90</v>
      </c>
      <c r="G22" s="1" t="s">
        <v>15</v>
      </c>
      <c r="H22" s="1" t="s">
        <v>15</v>
      </c>
      <c r="I22" s="1" t="s">
        <v>15</v>
      </c>
      <c r="J22" s="1" t="s">
        <v>16</v>
      </c>
      <c r="K22" s="2"/>
      <c r="L22" s="5">
        <f>K22*1266.50</f>
        <v>0</v>
      </c>
    </row>
    <row r="23" spans="1:12">
      <c r="A23" s="1"/>
      <c r="B23" s="1">
        <v>838120</v>
      </c>
      <c r="C23" s="1" t="s">
        <v>91</v>
      </c>
      <c r="D23" s="1" t="s">
        <v>92</v>
      </c>
      <c r="E23" s="3" t="s">
        <v>93</v>
      </c>
      <c r="F23" s="1" t="s">
        <v>94</v>
      </c>
      <c r="G23" s="1" t="s">
        <v>15</v>
      </c>
      <c r="H23" s="1" t="s">
        <v>15</v>
      </c>
      <c r="I23" s="1" t="s">
        <v>15</v>
      </c>
      <c r="J23" s="1" t="s">
        <v>16</v>
      </c>
      <c r="K23" s="2"/>
      <c r="L23" s="5">
        <f>K23*322.58</f>
        <v>0</v>
      </c>
    </row>
    <row r="24" spans="1:12">
      <c r="A24" s="1"/>
      <c r="B24" s="1">
        <v>838121</v>
      </c>
      <c r="C24" s="1" t="s">
        <v>95</v>
      </c>
      <c r="D24" s="1" t="s">
        <v>96</v>
      </c>
      <c r="E24" s="3" t="s">
        <v>97</v>
      </c>
      <c r="F24" s="1" t="s">
        <v>98</v>
      </c>
      <c r="G24" s="1" t="s">
        <v>15</v>
      </c>
      <c r="H24" s="1" t="s">
        <v>15</v>
      </c>
      <c r="I24" s="1" t="s">
        <v>15</v>
      </c>
      <c r="J24" s="1" t="s">
        <v>16</v>
      </c>
      <c r="K24" s="2"/>
      <c r="L24" s="5">
        <f>K24*972.40</f>
        <v>0</v>
      </c>
    </row>
    <row r="25" spans="1:12">
      <c r="A25" s="1"/>
      <c r="B25" s="1">
        <v>838122</v>
      </c>
      <c r="C25" s="1" t="s">
        <v>99</v>
      </c>
      <c r="D25" s="1" t="s">
        <v>100</v>
      </c>
      <c r="E25" s="3" t="s">
        <v>101</v>
      </c>
      <c r="F25" s="1" t="s">
        <v>102</v>
      </c>
      <c r="G25" s="1" t="s">
        <v>15</v>
      </c>
      <c r="H25" s="1" t="s">
        <v>15</v>
      </c>
      <c r="I25" s="1" t="s">
        <v>15</v>
      </c>
      <c r="J25" s="1" t="s">
        <v>16</v>
      </c>
      <c r="K25" s="2"/>
      <c r="L25" s="5">
        <f>K25*1944.80</f>
        <v>0</v>
      </c>
    </row>
    <row r="26" spans="1:12">
      <c r="A26" s="1"/>
      <c r="B26" s="1">
        <v>838123</v>
      </c>
      <c r="C26" s="1" t="s">
        <v>103</v>
      </c>
      <c r="D26" s="1" t="s">
        <v>104</v>
      </c>
      <c r="E26" s="3" t="s">
        <v>105</v>
      </c>
      <c r="F26" s="1" t="s">
        <v>106</v>
      </c>
      <c r="G26" s="1" t="s">
        <v>15</v>
      </c>
      <c r="H26" s="1" t="s">
        <v>15</v>
      </c>
      <c r="I26" s="1" t="s">
        <v>15</v>
      </c>
      <c r="J26" s="1" t="s">
        <v>16</v>
      </c>
      <c r="K26" s="2"/>
      <c r="L26" s="5">
        <f>K26*217.60</f>
        <v>0</v>
      </c>
    </row>
    <row r="27" spans="1:12">
      <c r="A27" s="1"/>
      <c r="B27" s="1">
        <v>838124</v>
      </c>
      <c r="C27" s="1" t="s">
        <v>107</v>
      </c>
      <c r="D27" s="1" t="s">
        <v>108</v>
      </c>
      <c r="E27" s="3" t="s">
        <v>109</v>
      </c>
      <c r="F27" s="1" t="s">
        <v>110</v>
      </c>
      <c r="G27" s="1" t="s">
        <v>15</v>
      </c>
      <c r="H27" s="1" t="s">
        <v>15</v>
      </c>
      <c r="I27" s="1" t="s">
        <v>15</v>
      </c>
      <c r="J27" s="1" t="s">
        <v>16</v>
      </c>
      <c r="K27" s="2"/>
      <c r="L27" s="5">
        <f>K27*666.54</f>
        <v>0</v>
      </c>
    </row>
    <row r="28" spans="1:12">
      <c r="A28" s="1"/>
      <c r="B28" s="1">
        <v>838125</v>
      </c>
      <c r="C28" s="1" t="s">
        <v>111</v>
      </c>
      <c r="D28" s="1" t="s">
        <v>112</v>
      </c>
      <c r="E28" s="3" t="s">
        <v>113</v>
      </c>
      <c r="F28" s="1" t="s">
        <v>114</v>
      </c>
      <c r="G28" s="1" t="s">
        <v>15</v>
      </c>
      <c r="H28" s="1" t="s">
        <v>15</v>
      </c>
      <c r="I28" s="1" t="s">
        <v>15</v>
      </c>
      <c r="J28" s="1" t="s">
        <v>16</v>
      </c>
      <c r="K28" s="2"/>
      <c r="L28" s="5">
        <f>K28*1318.93</f>
        <v>0</v>
      </c>
    </row>
    <row r="29" spans="1:12">
      <c r="A29" s="1"/>
      <c r="B29" s="1">
        <v>838126</v>
      </c>
      <c r="C29" s="1" t="s">
        <v>115</v>
      </c>
      <c r="D29" s="1" t="s">
        <v>116</v>
      </c>
      <c r="E29" s="3" t="s">
        <v>117</v>
      </c>
      <c r="F29" s="1" t="s">
        <v>118</v>
      </c>
      <c r="G29" s="1" t="s">
        <v>15</v>
      </c>
      <c r="H29" s="1" t="s">
        <v>15</v>
      </c>
      <c r="I29" s="1" t="s">
        <v>15</v>
      </c>
      <c r="J29" s="1" t="s">
        <v>16</v>
      </c>
      <c r="K29" s="2"/>
      <c r="L29" s="5">
        <f>K29*430.54</f>
        <v>0</v>
      </c>
    </row>
    <row r="30" spans="1:12">
      <c r="A30" s="1"/>
      <c r="B30" s="1">
        <v>838127</v>
      </c>
      <c r="C30" s="1" t="s">
        <v>119</v>
      </c>
      <c r="D30" s="1" t="s">
        <v>120</v>
      </c>
      <c r="E30" s="3" t="s">
        <v>121</v>
      </c>
      <c r="F30" s="1" t="s">
        <v>122</v>
      </c>
      <c r="G30" s="1" t="s">
        <v>15</v>
      </c>
      <c r="H30" s="1" t="s">
        <v>15</v>
      </c>
      <c r="I30" s="1" t="s">
        <v>15</v>
      </c>
      <c r="J30" s="1" t="s">
        <v>16</v>
      </c>
      <c r="K30" s="2"/>
      <c r="L30" s="5">
        <f>K30*1561.88</f>
        <v>0</v>
      </c>
    </row>
    <row r="31" spans="1:12">
      <c r="A31" s="1"/>
      <c r="B31" s="1">
        <v>838128</v>
      </c>
      <c r="C31" s="1" t="s">
        <v>123</v>
      </c>
      <c r="D31" s="1" t="s">
        <v>124</v>
      </c>
      <c r="E31" s="3" t="s">
        <v>125</v>
      </c>
      <c r="F31" s="1" t="s">
        <v>126</v>
      </c>
      <c r="G31" s="1" t="s">
        <v>15</v>
      </c>
      <c r="H31" s="1" t="s">
        <v>15</v>
      </c>
      <c r="I31" s="1" t="s">
        <v>15</v>
      </c>
      <c r="J31" s="1" t="s">
        <v>16</v>
      </c>
      <c r="K31" s="2"/>
      <c r="L31" s="5">
        <f>K31*3387.93</f>
        <v>0</v>
      </c>
    </row>
    <row r="32" spans="1:12">
      <c r="A32" s="1"/>
      <c r="B32" s="1">
        <v>838130</v>
      </c>
      <c r="C32" s="1" t="s">
        <v>127</v>
      </c>
      <c r="D32" s="1" t="s">
        <v>128</v>
      </c>
      <c r="E32" s="3" t="s">
        <v>129</v>
      </c>
      <c r="F32" s="1" t="s">
        <v>130</v>
      </c>
      <c r="G32" s="1" t="s">
        <v>15</v>
      </c>
      <c r="H32" s="1" t="s">
        <v>15</v>
      </c>
      <c r="I32" s="1" t="s">
        <v>15</v>
      </c>
      <c r="J32" s="1" t="s">
        <v>16</v>
      </c>
      <c r="K32" s="2"/>
      <c r="L32" s="5">
        <f>K32*124.64</f>
        <v>0</v>
      </c>
    </row>
    <row r="33" spans="1:12">
      <c r="A33" s="1"/>
      <c r="B33" s="1">
        <v>838131</v>
      </c>
      <c r="C33" s="1" t="s">
        <v>131</v>
      </c>
      <c r="D33" s="1" t="s">
        <v>132</v>
      </c>
      <c r="E33" s="3" t="s">
        <v>133</v>
      </c>
      <c r="F33" s="1" t="s">
        <v>134</v>
      </c>
      <c r="G33" s="1" t="s">
        <v>15</v>
      </c>
      <c r="H33" s="1" t="s">
        <v>15</v>
      </c>
      <c r="I33" s="1" t="s">
        <v>15</v>
      </c>
      <c r="J33" s="1" t="s">
        <v>16</v>
      </c>
      <c r="K33" s="2"/>
      <c r="L33" s="5">
        <f>K33*271.66</f>
        <v>0</v>
      </c>
    </row>
    <row r="34" spans="1:12">
      <c r="A34" s="1"/>
      <c r="B34" s="1">
        <v>883583</v>
      </c>
      <c r="C34" s="1" t="s">
        <v>135</v>
      </c>
      <c r="D34" s="1" t="s">
        <v>136</v>
      </c>
      <c r="E34" s="3" t="s">
        <v>137</v>
      </c>
      <c r="F34" s="1" t="s">
        <v>138</v>
      </c>
      <c r="G34" s="1" t="s">
        <v>15</v>
      </c>
      <c r="H34" s="1" t="s">
        <v>15</v>
      </c>
      <c r="I34" s="1" t="s">
        <v>15</v>
      </c>
      <c r="J34" s="1" t="s">
        <v>16</v>
      </c>
      <c r="K34" s="2"/>
      <c r="L34" s="5">
        <f>K34*156.07</f>
        <v>0</v>
      </c>
    </row>
    <row r="35" spans="1:12">
      <c r="A35" s="1"/>
      <c r="B35" s="1">
        <v>883584</v>
      </c>
      <c r="C35" s="1" t="s">
        <v>139</v>
      </c>
      <c r="D35" s="1" t="s">
        <v>140</v>
      </c>
      <c r="E35" s="3" t="s">
        <v>141</v>
      </c>
      <c r="F35" s="1" t="s">
        <v>138</v>
      </c>
      <c r="G35" s="1" t="s">
        <v>15</v>
      </c>
      <c r="H35" s="1" t="s">
        <v>15</v>
      </c>
      <c r="I35" s="1" t="s">
        <v>15</v>
      </c>
      <c r="J35" s="1" t="s">
        <v>16</v>
      </c>
      <c r="K35" s="2"/>
      <c r="L35" s="5">
        <f>K35*156.07</f>
        <v>0</v>
      </c>
    </row>
    <row r="36" spans="1:12">
      <c r="A36" s="1"/>
      <c r="B36" s="1">
        <v>883585</v>
      </c>
      <c r="C36" s="1" t="s">
        <v>142</v>
      </c>
      <c r="D36" s="1" t="s">
        <v>143</v>
      </c>
      <c r="E36" s="3" t="s">
        <v>144</v>
      </c>
      <c r="F36" s="1" t="s">
        <v>145</v>
      </c>
      <c r="G36" s="1" t="s">
        <v>15</v>
      </c>
      <c r="H36" s="1" t="s">
        <v>15</v>
      </c>
      <c r="I36" s="1" t="s">
        <v>15</v>
      </c>
      <c r="J36" s="1" t="s">
        <v>16</v>
      </c>
      <c r="K36" s="2"/>
      <c r="L36" s="5">
        <f>K36*334.43</f>
        <v>0</v>
      </c>
    </row>
    <row r="37" spans="1:12">
      <c r="A37" s="1"/>
      <c r="B37" s="1">
        <v>885338</v>
      </c>
      <c r="C37" s="1" t="s">
        <v>146</v>
      </c>
      <c r="D37" s="1"/>
      <c r="E37" s="3" t="s">
        <v>147</v>
      </c>
      <c r="F37" s="1" t="s">
        <v>148</v>
      </c>
      <c r="G37" s="1" t="s">
        <v>15</v>
      </c>
      <c r="H37" s="1" t="s">
        <v>15</v>
      </c>
      <c r="I37" s="1" t="s">
        <v>15</v>
      </c>
      <c r="J37" s="1" t="s">
        <v>16</v>
      </c>
      <c r="K37" s="2"/>
      <c r="L37" s="5">
        <f>K37*95.88</f>
        <v>0</v>
      </c>
    </row>
    <row r="38" spans="1:12">
      <c r="A38" s="1"/>
      <c r="B38" s="1">
        <v>885339</v>
      </c>
      <c r="C38" s="1" t="s">
        <v>149</v>
      </c>
      <c r="D38" s="1"/>
      <c r="E38" s="3" t="s">
        <v>150</v>
      </c>
      <c r="F38" s="1" t="s">
        <v>151</v>
      </c>
      <c r="G38" s="1" t="s">
        <v>15</v>
      </c>
      <c r="H38" s="1" t="s">
        <v>15</v>
      </c>
      <c r="I38" s="1" t="s">
        <v>15</v>
      </c>
      <c r="J38" s="1" t="s">
        <v>16</v>
      </c>
      <c r="K38" s="2"/>
      <c r="L38" s="5">
        <f>K38*86.70</f>
        <v>0</v>
      </c>
    </row>
    <row r="39" spans="1:12">
      <c r="A39" s="1"/>
      <c r="B39" s="1">
        <v>885340</v>
      </c>
      <c r="C39" s="1" t="s">
        <v>152</v>
      </c>
      <c r="D39" s="1"/>
      <c r="E39" s="3" t="s">
        <v>153</v>
      </c>
      <c r="F39" s="1" t="s">
        <v>154</v>
      </c>
      <c r="G39" s="1" t="s">
        <v>15</v>
      </c>
      <c r="H39" s="1" t="s">
        <v>15</v>
      </c>
      <c r="I39" s="1" t="s">
        <v>15</v>
      </c>
      <c r="J39" s="1" t="s">
        <v>16</v>
      </c>
      <c r="K39" s="2"/>
      <c r="L39" s="5">
        <f>K39*323.00</f>
        <v>0</v>
      </c>
    </row>
    <row r="40" spans="1:12">
      <c r="A40" s="1"/>
      <c r="B40" s="1">
        <v>885341</v>
      </c>
      <c r="C40" s="1" t="s">
        <v>155</v>
      </c>
      <c r="D40" s="1"/>
      <c r="E40" s="3" t="s">
        <v>156</v>
      </c>
      <c r="F40" s="1" t="s">
        <v>157</v>
      </c>
      <c r="G40" s="1" t="s">
        <v>15</v>
      </c>
      <c r="H40" s="1" t="s">
        <v>15</v>
      </c>
      <c r="I40" s="1" t="s">
        <v>15</v>
      </c>
      <c r="J40" s="1" t="s">
        <v>16</v>
      </c>
      <c r="K40" s="2"/>
      <c r="L40" s="5">
        <f>K40*646.00</f>
        <v>0</v>
      </c>
    </row>
    <row r="41" spans="1:12">
      <c r="A41" s="1"/>
      <c r="B41" s="1">
        <v>885342</v>
      </c>
      <c r="C41" s="1" t="s">
        <v>158</v>
      </c>
      <c r="D41" s="1"/>
      <c r="E41" s="3" t="s">
        <v>159</v>
      </c>
      <c r="F41" s="1" t="s">
        <v>160</v>
      </c>
      <c r="G41" s="1" t="s">
        <v>15</v>
      </c>
      <c r="H41" s="1" t="s">
        <v>15</v>
      </c>
      <c r="I41" s="1" t="s">
        <v>15</v>
      </c>
      <c r="J41" s="1" t="s">
        <v>16</v>
      </c>
      <c r="K41" s="2"/>
      <c r="L41" s="5">
        <f>K41*132.77</f>
        <v>0</v>
      </c>
    </row>
    <row r="42" spans="1:12">
      <c r="A42" s="1"/>
      <c r="B42" s="1">
        <v>885343</v>
      </c>
      <c r="C42" s="1" t="s">
        <v>161</v>
      </c>
      <c r="D42" s="1"/>
      <c r="E42" s="3" t="s">
        <v>162</v>
      </c>
      <c r="F42" s="1" t="s">
        <v>163</v>
      </c>
      <c r="G42" s="1" t="s">
        <v>15</v>
      </c>
      <c r="H42" s="1" t="s">
        <v>15</v>
      </c>
      <c r="I42" s="1" t="s">
        <v>15</v>
      </c>
      <c r="J42" s="1" t="s">
        <v>16</v>
      </c>
      <c r="K42" s="2"/>
      <c r="L42" s="5">
        <f>K42*479.40</f>
        <v>0</v>
      </c>
    </row>
    <row r="43" spans="1:12">
      <c r="A43" s="1"/>
      <c r="B43" s="1">
        <v>885344</v>
      </c>
      <c r="C43" s="1" t="s">
        <v>164</v>
      </c>
      <c r="D43" s="1"/>
      <c r="E43" s="3" t="s">
        <v>165</v>
      </c>
      <c r="F43" s="1" t="s">
        <v>163</v>
      </c>
      <c r="G43" s="1" t="s">
        <v>15</v>
      </c>
      <c r="H43" s="1" t="s">
        <v>15</v>
      </c>
      <c r="I43" s="1" t="s">
        <v>15</v>
      </c>
      <c r="J43" s="1" t="s">
        <v>16</v>
      </c>
      <c r="K43" s="2"/>
      <c r="L43" s="5">
        <f>K43*479.40</f>
        <v>0</v>
      </c>
    </row>
    <row r="44" spans="1:12">
      <c r="A44" s="1"/>
      <c r="B44" s="1">
        <v>885345</v>
      </c>
      <c r="C44" s="1" t="s">
        <v>166</v>
      </c>
      <c r="D44" s="1"/>
      <c r="E44" s="3" t="s">
        <v>167</v>
      </c>
      <c r="F44" s="1" t="s">
        <v>168</v>
      </c>
      <c r="G44" s="1" t="s">
        <v>15</v>
      </c>
      <c r="H44" s="1" t="s">
        <v>15</v>
      </c>
      <c r="I44" s="1" t="s">
        <v>15</v>
      </c>
      <c r="J44" s="1" t="s">
        <v>16</v>
      </c>
      <c r="K44" s="2"/>
      <c r="L44" s="5">
        <f>K44*144.50</f>
        <v>0</v>
      </c>
    </row>
    <row r="45" spans="1:12">
      <c r="A45" s="1"/>
      <c r="B45" s="1">
        <v>885346</v>
      </c>
      <c r="C45" s="1" t="s">
        <v>169</v>
      </c>
      <c r="D45" s="1"/>
      <c r="E45" s="3" t="s">
        <v>170</v>
      </c>
      <c r="F45" s="1" t="s">
        <v>171</v>
      </c>
      <c r="G45" s="1" t="s">
        <v>15</v>
      </c>
      <c r="H45" s="1" t="s">
        <v>15</v>
      </c>
      <c r="I45" s="1" t="s">
        <v>15</v>
      </c>
      <c r="J45" s="1" t="s">
        <v>16</v>
      </c>
      <c r="K45" s="2"/>
      <c r="L45" s="5">
        <f>K45*178.50</f>
        <v>0</v>
      </c>
    </row>
    <row r="46" spans="1:12">
      <c r="A46" s="1"/>
      <c r="B46" s="1">
        <v>885347</v>
      </c>
      <c r="C46" s="1" t="s">
        <v>172</v>
      </c>
      <c r="D46" s="1"/>
      <c r="E46" s="3" t="s">
        <v>173</v>
      </c>
      <c r="F46" s="1" t="s">
        <v>174</v>
      </c>
      <c r="G46" s="1" t="s">
        <v>15</v>
      </c>
      <c r="H46" s="1" t="s">
        <v>15</v>
      </c>
      <c r="I46" s="1" t="s">
        <v>15</v>
      </c>
      <c r="J46" s="1" t="s">
        <v>16</v>
      </c>
      <c r="K46" s="2"/>
      <c r="L46" s="5">
        <f>K46*304.30</f>
        <v>0</v>
      </c>
    </row>
    <row r="47" spans="1:12">
      <c r="A47" s="1"/>
      <c r="B47" s="1">
        <v>885348</v>
      </c>
      <c r="C47" s="1" t="s">
        <v>175</v>
      </c>
      <c r="D47" s="1"/>
      <c r="E47" s="3" t="s">
        <v>176</v>
      </c>
      <c r="F47" s="1" t="s">
        <v>171</v>
      </c>
      <c r="G47" s="1" t="s">
        <v>15</v>
      </c>
      <c r="H47" s="1" t="s">
        <v>15</v>
      </c>
      <c r="I47" s="1" t="s">
        <v>15</v>
      </c>
      <c r="J47" s="1" t="s">
        <v>16</v>
      </c>
      <c r="K47" s="2"/>
      <c r="L47" s="5">
        <f>K47*178.50</f>
        <v>0</v>
      </c>
    </row>
    <row r="48" spans="1:12">
      <c r="A48" s="1"/>
      <c r="B48" s="1">
        <v>885349</v>
      </c>
      <c r="C48" s="1" t="s">
        <v>177</v>
      </c>
      <c r="D48" s="1" t="s">
        <v>178</v>
      </c>
      <c r="E48" s="3" t="s">
        <v>179</v>
      </c>
      <c r="F48" s="1" t="s">
        <v>180</v>
      </c>
      <c r="G48" s="1" t="s">
        <v>15</v>
      </c>
      <c r="H48" s="1" t="s">
        <v>15</v>
      </c>
      <c r="I48" s="1" t="s">
        <v>15</v>
      </c>
      <c r="J48" s="1" t="s">
        <v>16</v>
      </c>
      <c r="K48" s="2"/>
      <c r="L48" s="5">
        <f>K48*345.10</f>
        <v>0</v>
      </c>
    </row>
    <row r="49" spans="1:12">
      <c r="A49" s="1"/>
      <c r="B49" s="1">
        <v>885350</v>
      </c>
      <c r="C49" s="1" t="s">
        <v>181</v>
      </c>
      <c r="D49" s="1" t="s">
        <v>182</v>
      </c>
      <c r="E49" s="3" t="s">
        <v>183</v>
      </c>
      <c r="F49" s="1" t="s">
        <v>184</v>
      </c>
      <c r="G49" s="1" t="s">
        <v>15</v>
      </c>
      <c r="H49" s="1" t="s">
        <v>15</v>
      </c>
      <c r="I49" s="1" t="s">
        <v>15</v>
      </c>
      <c r="J49" s="1" t="s">
        <v>16</v>
      </c>
      <c r="K49" s="2"/>
      <c r="L49" s="5">
        <f>K49*382.50</f>
        <v>0</v>
      </c>
    </row>
    <row r="50" spans="1:12">
      <c r="A50" s="1"/>
      <c r="B50" s="1">
        <v>885616</v>
      </c>
      <c r="C50" s="1" t="s">
        <v>185</v>
      </c>
      <c r="D50" s="1"/>
      <c r="E50" s="3" t="s">
        <v>186</v>
      </c>
      <c r="F50" s="1" t="s">
        <v>187</v>
      </c>
      <c r="G50" s="1" t="s">
        <v>15</v>
      </c>
      <c r="H50" s="1" t="s">
        <v>15</v>
      </c>
      <c r="I50" s="1" t="s">
        <v>15</v>
      </c>
      <c r="J50" s="1" t="s">
        <v>16</v>
      </c>
      <c r="K50" s="2"/>
      <c r="L50" s="5">
        <f>K50*224.40</f>
        <v>0</v>
      </c>
    </row>
    <row r="51" spans="1:12">
      <c r="A51" s="1"/>
      <c r="B51" s="1">
        <v>885647</v>
      </c>
      <c r="C51" s="1" t="s">
        <v>188</v>
      </c>
      <c r="D51" s="1"/>
      <c r="E51" s="3" t="s">
        <v>189</v>
      </c>
      <c r="F51" s="1" t="s">
        <v>190</v>
      </c>
      <c r="G51" s="1" t="s">
        <v>15</v>
      </c>
      <c r="H51" s="1" t="s">
        <v>15</v>
      </c>
      <c r="I51" s="1" t="s">
        <v>15</v>
      </c>
      <c r="J51" s="1" t="s">
        <v>16</v>
      </c>
      <c r="K51" s="2"/>
      <c r="L51" s="5">
        <f>K51*370.60</f>
        <v>0</v>
      </c>
    </row>
    <row r="52" spans="1:12">
      <c r="A52" s="1"/>
      <c r="B52" s="1">
        <v>885648</v>
      </c>
      <c r="C52" s="1" t="s">
        <v>191</v>
      </c>
      <c r="D52" s="1"/>
      <c r="E52" s="3" t="s">
        <v>192</v>
      </c>
      <c r="F52" s="1" t="s">
        <v>193</v>
      </c>
      <c r="G52" s="1" t="s">
        <v>15</v>
      </c>
      <c r="H52" s="1" t="s">
        <v>15</v>
      </c>
      <c r="I52" s="1" t="s">
        <v>15</v>
      </c>
      <c r="J52" s="1" t="s">
        <v>16</v>
      </c>
      <c r="K52" s="2"/>
      <c r="L52" s="5">
        <f>K52*448.80</f>
        <v>0</v>
      </c>
    </row>
    <row r="53" spans="1:12">
      <c r="A53" s="1"/>
      <c r="B53" s="1">
        <v>885634</v>
      </c>
      <c r="C53" s="1" t="s">
        <v>194</v>
      </c>
      <c r="D53" s="1"/>
      <c r="E53" s="3" t="s">
        <v>195</v>
      </c>
      <c r="F53" s="1" t="s">
        <v>196</v>
      </c>
      <c r="G53" s="1" t="s">
        <v>15</v>
      </c>
      <c r="H53" s="1" t="s">
        <v>15</v>
      </c>
      <c r="I53" s="1" t="s">
        <v>15</v>
      </c>
      <c r="J53" s="1" t="s">
        <v>16</v>
      </c>
      <c r="K53" s="2"/>
      <c r="L53" s="5">
        <f>K53*236.25</f>
        <v>0</v>
      </c>
    </row>
    <row r="54" spans="1:12">
      <c r="A54" s="1"/>
      <c r="B54" s="1">
        <v>878122</v>
      </c>
      <c r="C54" s="1" t="s">
        <v>197</v>
      </c>
      <c r="D54" s="1" t="s">
        <v>198</v>
      </c>
      <c r="E54" s="3" t="s">
        <v>199</v>
      </c>
      <c r="F54" s="1" t="s">
        <v>200</v>
      </c>
      <c r="G54" s="1" t="s">
        <v>15</v>
      </c>
      <c r="H54" s="1" t="s">
        <v>15</v>
      </c>
      <c r="I54" s="1" t="s">
        <v>15</v>
      </c>
      <c r="J54" s="1" t="s">
        <v>16</v>
      </c>
      <c r="K54" s="2"/>
      <c r="L54" s="5">
        <f>K54*50.29</f>
        <v>0</v>
      </c>
    </row>
    <row r="55" spans="1:12">
      <c r="A55" s="1"/>
      <c r="B55" s="1">
        <v>878123</v>
      </c>
      <c r="C55" s="1" t="s">
        <v>201</v>
      </c>
      <c r="D55" s="1" t="s">
        <v>202</v>
      </c>
      <c r="E55" s="3" t="s">
        <v>203</v>
      </c>
      <c r="F55" s="1" t="s">
        <v>200</v>
      </c>
      <c r="G55" s="1" t="s">
        <v>15</v>
      </c>
      <c r="H55" s="1" t="s">
        <v>15</v>
      </c>
      <c r="I55" s="1" t="s">
        <v>15</v>
      </c>
      <c r="J55" s="1" t="s">
        <v>16</v>
      </c>
      <c r="K55" s="2"/>
      <c r="L55" s="5">
        <f>K55*50.29</f>
        <v>0</v>
      </c>
    </row>
    <row r="56" spans="1:12">
      <c r="A56" s="1"/>
      <c r="B56" s="1">
        <v>878124</v>
      </c>
      <c r="C56" s="1" t="s">
        <v>204</v>
      </c>
      <c r="D56" s="1" t="s">
        <v>205</v>
      </c>
      <c r="E56" s="3" t="s">
        <v>206</v>
      </c>
      <c r="F56" s="1" t="s">
        <v>200</v>
      </c>
      <c r="G56" s="1" t="s">
        <v>15</v>
      </c>
      <c r="H56" s="1" t="s">
        <v>15</v>
      </c>
      <c r="I56" s="1" t="s">
        <v>15</v>
      </c>
      <c r="J56" s="1" t="s">
        <v>16</v>
      </c>
      <c r="K56" s="2"/>
      <c r="L56" s="5">
        <f>K56*50.29</f>
        <v>0</v>
      </c>
    </row>
    <row r="57" spans="1:12">
      <c r="A57" s="1"/>
      <c r="B57" s="1">
        <v>878125</v>
      </c>
      <c r="C57" s="1" t="s">
        <v>207</v>
      </c>
      <c r="D57" s="1" t="s">
        <v>208</v>
      </c>
      <c r="E57" s="3" t="s">
        <v>209</v>
      </c>
      <c r="F57" s="1" t="s">
        <v>200</v>
      </c>
      <c r="G57" s="1" t="s">
        <v>15</v>
      </c>
      <c r="H57" s="1" t="s">
        <v>15</v>
      </c>
      <c r="I57" s="1" t="s">
        <v>15</v>
      </c>
      <c r="J57" s="1" t="s">
        <v>16</v>
      </c>
      <c r="K57" s="2"/>
      <c r="L57" s="5">
        <f>K57*50.29</f>
        <v>0</v>
      </c>
    </row>
    <row r="58" spans="1:12">
      <c r="A58" s="1"/>
      <c r="B58" s="1">
        <v>878126</v>
      </c>
      <c r="C58" s="1" t="s">
        <v>210</v>
      </c>
      <c r="D58" s="1" t="s">
        <v>211</v>
      </c>
      <c r="E58" s="3" t="s">
        <v>212</v>
      </c>
      <c r="F58" s="1" t="s">
        <v>200</v>
      </c>
      <c r="G58" s="1" t="s">
        <v>15</v>
      </c>
      <c r="H58" s="1" t="s">
        <v>15</v>
      </c>
      <c r="I58" s="1" t="s">
        <v>15</v>
      </c>
      <c r="J58" s="1" t="s">
        <v>16</v>
      </c>
      <c r="K58" s="2"/>
      <c r="L58" s="5">
        <f>K58*50.29</f>
        <v>0</v>
      </c>
    </row>
    <row r="59" spans="1:12">
      <c r="A59" s="1"/>
      <c r="B59" s="1">
        <v>878127</v>
      </c>
      <c r="C59" s="1" t="s">
        <v>213</v>
      </c>
      <c r="D59" s="1" t="s">
        <v>214</v>
      </c>
      <c r="E59" s="3" t="s">
        <v>215</v>
      </c>
      <c r="F59" s="1" t="s">
        <v>216</v>
      </c>
      <c r="G59" s="1" t="s">
        <v>15</v>
      </c>
      <c r="H59" s="1" t="s">
        <v>15</v>
      </c>
      <c r="I59" s="1" t="s">
        <v>15</v>
      </c>
      <c r="J59" s="1" t="s">
        <v>16</v>
      </c>
      <c r="K59" s="2"/>
      <c r="L59" s="5">
        <f>K59*105.44</f>
        <v>0</v>
      </c>
    </row>
    <row r="60" spans="1:12">
      <c r="A60" s="1"/>
      <c r="B60" s="1">
        <v>878128</v>
      </c>
      <c r="C60" s="1" t="s">
        <v>217</v>
      </c>
      <c r="D60" s="1" t="s">
        <v>218</v>
      </c>
      <c r="E60" s="3" t="s">
        <v>219</v>
      </c>
      <c r="F60" s="1" t="s">
        <v>216</v>
      </c>
      <c r="G60" s="1" t="s">
        <v>15</v>
      </c>
      <c r="H60" s="1" t="s">
        <v>15</v>
      </c>
      <c r="I60" s="1" t="s">
        <v>15</v>
      </c>
      <c r="J60" s="1" t="s">
        <v>16</v>
      </c>
      <c r="K60" s="2"/>
      <c r="L60" s="5">
        <f>K60*105.44</f>
        <v>0</v>
      </c>
    </row>
    <row r="61" spans="1:12">
      <c r="A61" s="1"/>
      <c r="B61" s="1">
        <v>878129</v>
      </c>
      <c r="C61" s="1" t="s">
        <v>220</v>
      </c>
      <c r="D61" s="1" t="s">
        <v>221</v>
      </c>
      <c r="E61" s="3" t="s">
        <v>222</v>
      </c>
      <c r="F61" s="1" t="s">
        <v>216</v>
      </c>
      <c r="G61" s="1" t="s">
        <v>15</v>
      </c>
      <c r="H61" s="1" t="s">
        <v>15</v>
      </c>
      <c r="I61" s="1" t="s">
        <v>15</v>
      </c>
      <c r="J61" s="1" t="s">
        <v>16</v>
      </c>
      <c r="K61" s="2"/>
      <c r="L61" s="5">
        <f>K61*105.44</f>
        <v>0</v>
      </c>
    </row>
    <row r="62" spans="1:12">
      <c r="A62" s="1"/>
      <c r="B62" s="1">
        <v>878130</v>
      </c>
      <c r="C62" s="1" t="s">
        <v>223</v>
      </c>
      <c r="D62" s="1" t="s">
        <v>224</v>
      </c>
      <c r="E62" s="3" t="s">
        <v>225</v>
      </c>
      <c r="F62" s="1" t="s">
        <v>216</v>
      </c>
      <c r="G62" s="1" t="s">
        <v>15</v>
      </c>
      <c r="H62" s="1" t="s">
        <v>15</v>
      </c>
      <c r="I62" s="1" t="s">
        <v>15</v>
      </c>
      <c r="J62" s="1" t="s">
        <v>16</v>
      </c>
      <c r="K62" s="2"/>
      <c r="L62" s="5">
        <f>K62*105.44</f>
        <v>0</v>
      </c>
    </row>
    <row r="63" spans="1:12">
      <c r="A63" s="1"/>
      <c r="B63" s="1">
        <v>878131</v>
      </c>
      <c r="C63" s="1" t="s">
        <v>226</v>
      </c>
      <c r="D63" s="1" t="s">
        <v>227</v>
      </c>
      <c r="E63" s="3" t="s">
        <v>228</v>
      </c>
      <c r="F63" s="1" t="s">
        <v>216</v>
      </c>
      <c r="G63" s="1" t="s">
        <v>15</v>
      </c>
      <c r="H63" s="1" t="s">
        <v>15</v>
      </c>
      <c r="I63" s="1" t="s">
        <v>15</v>
      </c>
      <c r="J63" s="1" t="s">
        <v>16</v>
      </c>
      <c r="K63" s="2"/>
      <c r="L63" s="5">
        <f>K63*105.44</f>
        <v>0</v>
      </c>
    </row>
    <row r="64" spans="1:12">
      <c r="A64" s="1"/>
      <c r="B64" s="1">
        <v>878132</v>
      </c>
      <c r="C64" s="1" t="s">
        <v>229</v>
      </c>
      <c r="D64" s="1" t="s">
        <v>230</v>
      </c>
      <c r="E64" s="3" t="s">
        <v>231</v>
      </c>
      <c r="F64" s="1" t="s">
        <v>232</v>
      </c>
      <c r="G64" s="1" t="s">
        <v>15</v>
      </c>
      <c r="H64" s="1" t="s">
        <v>15</v>
      </c>
      <c r="I64" s="1" t="s">
        <v>15</v>
      </c>
      <c r="J64" s="1" t="s">
        <v>16</v>
      </c>
      <c r="K64" s="2"/>
      <c r="L64" s="5">
        <f>K64*399.76</f>
        <v>0</v>
      </c>
    </row>
    <row r="65" spans="1:12">
      <c r="A65" s="1"/>
      <c r="B65" s="1">
        <v>878133</v>
      </c>
      <c r="C65" s="1" t="s">
        <v>233</v>
      </c>
      <c r="D65" s="1" t="s">
        <v>234</v>
      </c>
      <c r="E65" s="3" t="s">
        <v>235</v>
      </c>
      <c r="F65" s="1" t="s">
        <v>236</v>
      </c>
      <c r="G65" s="1" t="s">
        <v>15</v>
      </c>
      <c r="H65" s="1" t="s">
        <v>15</v>
      </c>
      <c r="I65" s="1" t="s">
        <v>15</v>
      </c>
      <c r="J65" s="1" t="s">
        <v>16</v>
      </c>
      <c r="K65" s="2"/>
      <c r="L65" s="5">
        <f>K65*835.33</f>
        <v>0</v>
      </c>
    </row>
    <row r="66" spans="1:12">
      <c r="A66" s="1"/>
      <c r="B66" s="1">
        <v>885355</v>
      </c>
      <c r="C66" s="1" t="s">
        <v>237</v>
      </c>
      <c r="D66" s="1" t="s">
        <v>238</v>
      </c>
      <c r="E66" s="3" t="s">
        <v>239</v>
      </c>
      <c r="F66" s="1" t="s">
        <v>240</v>
      </c>
      <c r="G66" s="1" t="s">
        <v>15</v>
      </c>
      <c r="H66" s="1" t="s">
        <v>15</v>
      </c>
      <c r="I66" s="1" t="s">
        <v>15</v>
      </c>
      <c r="J66" s="1" t="s">
        <v>16</v>
      </c>
      <c r="K66" s="2"/>
      <c r="L66" s="5">
        <f>K66*55.44</f>
        <v>0</v>
      </c>
    </row>
    <row r="67" spans="1:12">
      <c r="A67" s="1"/>
      <c r="B67" s="1">
        <v>885356</v>
      </c>
      <c r="C67" s="1" t="s">
        <v>241</v>
      </c>
      <c r="D67" s="1" t="s">
        <v>242</v>
      </c>
      <c r="E67" s="3" t="s">
        <v>243</v>
      </c>
      <c r="F67" s="1" t="s">
        <v>244</v>
      </c>
      <c r="G67" s="1" t="s">
        <v>15</v>
      </c>
      <c r="H67" s="1" t="s">
        <v>15</v>
      </c>
      <c r="I67" s="1" t="s">
        <v>15</v>
      </c>
      <c r="J67" s="1" t="s">
        <v>16</v>
      </c>
      <c r="K67" s="2"/>
      <c r="L67" s="5">
        <f>K67*212.26</f>
        <v>0</v>
      </c>
    </row>
    <row r="68" spans="1:12">
      <c r="A68" s="1"/>
      <c r="B68" s="1">
        <v>885357</v>
      </c>
      <c r="C68" s="1" t="s">
        <v>245</v>
      </c>
      <c r="D68" s="1" t="s">
        <v>246</v>
      </c>
      <c r="E68" s="3" t="s">
        <v>247</v>
      </c>
      <c r="F68" s="1" t="s">
        <v>248</v>
      </c>
      <c r="G68" s="1" t="s">
        <v>15</v>
      </c>
      <c r="H68" s="1" t="s">
        <v>15</v>
      </c>
      <c r="I68" s="1" t="s">
        <v>15</v>
      </c>
      <c r="J68" s="1" t="s">
        <v>16</v>
      </c>
      <c r="K68" s="2"/>
      <c r="L68" s="5">
        <f>K68*445.64</f>
        <v>0</v>
      </c>
    </row>
    <row r="69" spans="1:12">
      <c r="A69" s="1"/>
      <c r="B69" s="1">
        <v>885358</v>
      </c>
      <c r="C69" s="1" t="s">
        <v>249</v>
      </c>
      <c r="D69" s="1" t="s">
        <v>250</v>
      </c>
      <c r="E69" s="3" t="s">
        <v>251</v>
      </c>
      <c r="F69" s="1" t="s">
        <v>252</v>
      </c>
      <c r="G69" s="1" t="s">
        <v>15</v>
      </c>
      <c r="H69" s="1" t="s">
        <v>15</v>
      </c>
      <c r="I69" s="1" t="s">
        <v>15</v>
      </c>
      <c r="J69" s="1" t="s">
        <v>16</v>
      </c>
      <c r="K69" s="2"/>
      <c r="L69" s="5">
        <f>K69*120.29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Worksheet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2025-06-01T20:27:06+03:00</dcterms:created>
  <dcterms:modified xsi:type="dcterms:W3CDTF">2025-06-01T20:27:06+03:00</dcterms:modified>
  <dc:title>Untitled Spreadsheet</dc:title>
  <dc:description/>
  <dc:subject/>
  <cp:keywords/>
  <cp:category/>
</cp:coreProperties>
</file>