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<sst xmlns="http://schemas.openxmlformats.org/spreadsheetml/2006/main" uniqueCount="241">
  <si>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</si>
  <si>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</si>
  <si>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</si>
  <si>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</si>
  <si>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</si>
  <si>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</si>
  <si>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</si>
  <si>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</si>
  <si>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</si>
  <si>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</si>
  <si>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ZGR-002001</t>
  </si>
  <si>
    <t>G132-2</t>
  </si>
  <si>
    <t>Гибкая труба с гайкой 64 мм( диаметр 1 1/4) max 740 мм, выход Ø40*50мм конус прокладка (100шт)</t>
  </si>
  <si>
    <t>87.29 руб.</t>
  </si>
  <si>
    <t>&gt;50</t>
  </si>
  <si>
    <t>шт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</si>
  <si>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</si>
  <si>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</si>
  <si>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</si>
  <si>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135.61 руб.</t>
  </si>
  <si>
    <t>&gt;10</t>
  </si>
  <si>
    <t>ZGR-002003</t>
  </si>
  <si>
    <t>G132-5</t>
  </si>
  <si>
    <t>Гибкая труба с гайкой 70 мм(диаметр  1 1/2) max 740мм, Ø40*50мм конус прокладка (100шт)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</si>
  <si>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</si>
  <si>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</si>
  <si>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</si>
  <si>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ZGR-002005</t>
  </si>
  <si>
    <t>G131-2</t>
  </si>
  <si>
    <t>Гибкая труба с гайкой 64 мм( диаметр 1 1/4) max 780 мм, выход Ø40*50мм плоская прокладка (100шт)</t>
  </si>
  <si>
    <t>ZGR-002006</t>
  </si>
  <si>
    <t>G133-2</t>
  </si>
  <si>
    <t>Гибкая труба с гайкой  64 мм( диаметр 1 1/4) max 1470 мм, выход Ø40*50мм плоская прокладка (100шт)</t>
  </si>
  <si>
    <t>&gt;100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</si>
  <si>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</si>
  <si>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</si>
  <si>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</si>
  <si>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</si>
  <si>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</si>
  <si>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</si>
  <si>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&gt;25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</si>
  <si>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</si>
  <si>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</si>
  <si>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</si>
  <si>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204.18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</si>
  <si>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</si>
  <si>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</si>
  <si>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</si>
  <si>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264.98 руб.</t>
  </si>
  <si>
    <t>ZGR-002011</t>
  </si>
  <si>
    <t>Y126-2</t>
  </si>
  <si>
    <t>Сифон гофрированный 750мм, выпуск 64мм без клипсы, гибкая труба 1 1/2- Ø40/50 (75шт)</t>
  </si>
  <si>
    <t>236.90 руб.</t>
  </si>
  <si>
    <t>ZGR-002012</t>
  </si>
  <si>
    <t>Y105-0</t>
  </si>
  <si>
    <t>Сифон для умывальника, выпуск 64мм , винт 65мм, гибкая труба 1 1/4 -  Ø40/50 (40шт)</t>
  </si>
  <si>
    <t>268.08 руб.</t>
  </si>
  <si>
    <t>ZGR-002013</t>
  </si>
  <si>
    <t>Y105-2</t>
  </si>
  <si>
    <t>Сифон для умывальника с разбор выпуск 64мм, винт 65мм, гибкая труба 1 1/4-Ø40/50 (40шт)</t>
  </si>
  <si>
    <t>333.55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</si>
  <si>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</si>
  <si>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</si>
  <si>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</si>
  <si>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</si>
  <si>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</si>
  <si>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</si>
  <si>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511.21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</si>
  <si>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</si>
  <si>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</si>
  <si>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</si>
  <si>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341.33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</si>
  <si>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</si>
  <si>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</si>
  <si>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</si>
  <si>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411.48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</si>
  <si>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</si>
  <si>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</si>
  <si>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</si>
  <si>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816.70 руб.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</si>
  <si>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</si>
  <si>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</si>
  <si>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</si>
  <si>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861.90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</si>
  <si>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</si>
  <si>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</si>
  <si>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</si>
  <si>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534.59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</si>
  <si>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</si>
  <si>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</si>
  <si>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</si>
  <si>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561.09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</si>
  <si>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</si>
  <si>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</si>
  <si>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</si>
  <si>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1 797.05 руб.</t>
  </si>
  <si>
    <t>ZGR-002023</t>
  </si>
  <si>
    <t>В105-5</t>
  </si>
  <si>
    <t>Сифон для бидэ, выпуск 64мм,  винт 65 мм, с гибкой трубой 1 1/4"- Ø40/50мм (40шт)</t>
  </si>
  <si>
    <t>322.64 руб.</t>
  </si>
  <si>
    <t>ZGR-002024</t>
  </si>
  <si>
    <t>P162-0</t>
  </si>
  <si>
    <t>Сифон для душевого поддона U-образный h 130mm, выпуск 70 мм, с г/тр 1 1/2" - Ø40/50мм (40шт)</t>
  </si>
  <si>
    <t>321.07 руб.</t>
  </si>
  <si>
    <t>ZGR-002025</t>
  </si>
  <si>
    <t>P162-1</t>
  </si>
  <si>
    <t>Сифон для душевого поддона низкий h 90 мм, выпуск 70 мм, с г/тр 1 1/2" - Ø40/50мм (50шт)</t>
  </si>
  <si>
    <t>271.21 руб.</t>
  </si>
  <si>
    <t>ZGR-002026</t>
  </si>
  <si>
    <t>P162-2</t>
  </si>
  <si>
    <t>Сифон для душевого поддона низкий h 70 мм, выпуск 64 мм, с г/тр 1 1/2" - Ø40/50мм (60шт)</t>
  </si>
  <si>
    <t>227.55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</si>
  <si>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</si>
  <si>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</si>
  <si>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</si>
  <si>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517.45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</si>
  <si>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</si>
  <si>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</si>
  <si>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</si>
  <si>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730.99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</si>
  <si>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</si>
  <si>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</si>
  <si>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</si>
  <si>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483.16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</si>
  <si>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</si>
  <si>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</si>
  <si>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</si>
  <si>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437.96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</si>
  <si>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</si>
  <si>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</si>
  <si>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</si>
  <si>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378.73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</si>
  <si>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</si>
  <si>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</si>
  <si>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</si>
  <si>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328.86 руб.</t>
  </si>
  <si>
    <t>ZGR-002043</t>
  </si>
  <si>
    <t>Е700-9</t>
  </si>
  <si>
    <t>Пробка-выпуск (решетка) для сифона 3 1/2" (75шт)</t>
  </si>
  <si>
    <t>260.30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</si>
  <si>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</si>
  <si>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</si>
  <si>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</si>
  <si>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769.93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</si>
  <si>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</si>
  <si>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</si>
  <si>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</si>
  <si>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676.43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</si>
  <si>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</si>
  <si>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</si>
  <si>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</si>
  <si>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528.35 руб.</t>
  </si>
  <si>
    <t>ZGR-002047</t>
  </si>
  <si>
    <t>Е104-3</t>
  </si>
  <si>
    <t>Выпуск для сифона 3 1/2" , латунный винт 45мм(для керамической  мойки) (75шт)</t>
  </si>
  <si>
    <t>587.58 руб.</t>
  </si>
  <si>
    <t>ZGR-002048</t>
  </si>
  <si>
    <t>Е700-1</t>
  </si>
  <si>
    <t>Выпуск для сифона 64мм, диаметр 1 1/2,  винт 65мм (10/250шт)</t>
  </si>
  <si>
    <t>151.19 руб.</t>
  </si>
  <si>
    <t>ZGR-002049</t>
  </si>
  <si>
    <t>Е700-2</t>
  </si>
  <si>
    <t>Выпуск для сифона 70мм, диаметр 1 1/2 винт 65мм,с пробкой (10/250шт)</t>
  </si>
  <si>
    <t>165.22 руб.</t>
  </si>
  <si>
    <t>ZGR-002050</t>
  </si>
  <si>
    <t>Е700-5</t>
  </si>
  <si>
    <t>Выпуск для сифона 64мм, диаметр 1 1/4, винт 65мм (10/300шт)</t>
  </si>
  <si>
    <t>129.37 руб.</t>
  </si>
  <si>
    <t>ZGR-002051</t>
  </si>
  <si>
    <t>Е700-8</t>
  </si>
  <si>
    <t>Перелив для сифона круглый (10/100шт)</t>
  </si>
  <si>
    <t>90.41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</si>
  <si>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</si>
  <si>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</si>
  <si>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</si>
  <si>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</si>
  <si>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</si>
  <si>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</si>
  <si>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</si>
  <si>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</si>
  <si>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</si>
  <si>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</si>
  <si>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</si>
  <si>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</si>
  <si>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</si>
  <si>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</si>
  <si>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</si>
  <si>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</si>
  <si>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29.61 руб.</t>
  </si>
  <si>
    <t>ZGR-002069</t>
  </si>
  <si>
    <t>Е705-9</t>
  </si>
  <si>
    <t>Мембрана силиконовая для арматуры (SA416-3, SA416-6, SA480-2) (25/1000шт)</t>
  </si>
  <si>
    <t>21.82 руб.</t>
  </si>
  <si>
    <t>ZGR-002070</t>
  </si>
  <si>
    <t>V152-5</t>
  </si>
  <si>
    <t>Сифон для ванны F-образный h 120mm, с перев и выпуск 70мм, цеп и проб, г/тр Ø40-Ø40/50 (25шт)</t>
  </si>
  <si>
    <t>539.28 руб.</t>
  </si>
  <si>
    <t>ZGR-002071</t>
  </si>
  <si>
    <t>GCC120-0</t>
  </si>
  <si>
    <t>Сифон гофрированный 1 1/2"х40/50, с механизмом click-cluck, длинна max 750мм (75шт)</t>
  </si>
  <si>
    <t>442.66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</si>
  <si>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</si>
  <si>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</si>
  <si>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</si>
  <si>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484.72 руб.</t>
  </si>
  <si>
    <t>ZGR-002073</t>
  </si>
  <si>
    <t>YCC101-0</t>
  </si>
  <si>
    <t>Сифон для умывальника CLICK-CLUCK, гайка 32 мм, выход гт 1 1/4"- 40/50мм (40шт)</t>
  </si>
  <si>
    <t>547.06 руб.</t>
  </si>
  <si>
    <t>ZGR-002074</t>
  </si>
  <si>
    <t>PCC165-0</t>
  </si>
  <si>
    <t>Сифон для душевого поддона (h)-80мм, CLICK-CLUCK, гт 1 1/2" - 40/50мм (50шт)</t>
  </si>
  <si>
    <t>540.82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</si>
  <si>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</si>
  <si>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</si>
  <si>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</si>
  <si>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2 517.13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</si>
  <si>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</si>
  <si>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</si>
  <si>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</si>
  <si>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939.84 руб.</t>
  </si>
  <si>
    <t>ZGR-002083</t>
  </si>
  <si>
    <t>Е700-6</t>
  </si>
  <si>
    <t>Перелив для евросифона квадратный (10/100шт)</t>
  </si>
  <si>
    <t>45.19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</si>
  <si>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</si>
  <si>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</si>
  <si>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</si>
  <si>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2 331.64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</si>
  <si>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</si>
  <si>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</si>
  <si>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</si>
  <si>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288.34 руб.</t>
  </si>
  <si>
    <t>ZGR-002118</t>
  </si>
  <si>
    <t>М104-9</t>
  </si>
  <si>
    <t>Сифон для керам мойки, выпуск 3 1/2, ДВА перелива, лат.винт 45,г/тр 1 1/2  Ø 40/50  (20шт)</t>
  </si>
  <si>
    <t>827.60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</si>
  <si>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</si>
  <si>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</si>
  <si>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</si>
  <si>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561.08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</si>
</sst>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SUM(J2:J60)</f>
        <v>0</v>
      </c>
      <c r="K1" s="4" t="s">
        <v>9</v>
      </c>
      <c r="L1" s="5"/>
    </row>
    <row r="2" spans="1:12">
      <c r="A2" s="1"/>
      <c r="B2" s="1">
        <v>868539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K2*87.29</f>
        <v>0</v>
      </c>
    </row>
    <row r="3" spans="1:12">
      <c r="A3" s="1"/>
      <c r="B3" s="1">
        <v>868540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K3*135.61</f>
        <v>0</v>
      </c>
    </row>
    <row r="4" spans="1:12">
      <c r="A4" s="1"/>
      <c r="B4" s="1">
        <v>868541</v>
      </c>
      <c r="C4" s="1" t="s">
        <v>21</v>
      </c>
      <c r="D4" s="1" t="s">
        <v>22</v>
      </c>
      <c r="E4" s="3" t="s">
        <v>23</v>
      </c>
      <c r="F4" s="1" t="s">
        <v>13</v>
      </c>
      <c r="G4" s="1">
        <v>0</v>
      </c>
      <c r="H4" s="1">
        <v>0</v>
      </c>
      <c r="I4" s="1">
        <v>0</v>
      </c>
      <c r="J4" s="1" t="s">
        <v>15</v>
      </c>
      <c r="K4" s="2"/>
      <c r="L4" s="5">
        <f>K4*87.29</f>
        <v>0</v>
      </c>
    </row>
    <row r="5" spans="1:12">
      <c r="A5" s="1"/>
      <c r="B5" s="1">
        <v>868542</v>
      </c>
      <c r="C5" s="1" t="s">
        <v>24</v>
      </c>
      <c r="D5" s="1" t="s">
        <v>25</v>
      </c>
      <c r="E5" s="3" t="s">
        <v>26</v>
      </c>
      <c r="F5" s="1" t="s">
        <v>19</v>
      </c>
      <c r="G5" s="1">
        <v>10</v>
      </c>
      <c r="H5" s="1">
        <v>0</v>
      </c>
      <c r="I5" s="1">
        <v>0</v>
      </c>
      <c r="J5" s="1" t="s">
        <v>15</v>
      </c>
      <c r="K5" s="2"/>
      <c r="L5" s="5">
        <f>K5*135.61</f>
        <v>0</v>
      </c>
    </row>
    <row r="6" spans="1:12">
      <c r="A6" s="1"/>
      <c r="B6" s="1">
        <v>868543</v>
      </c>
      <c r="C6" s="1" t="s">
        <v>27</v>
      </c>
      <c r="D6" s="1" t="s">
        <v>28</v>
      </c>
      <c r="E6" s="3" t="s">
        <v>29</v>
      </c>
      <c r="F6" s="1" t="s">
        <v>13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K6*87.29</f>
        <v>0</v>
      </c>
    </row>
    <row r="7" spans="1:12">
      <c r="A7" s="1"/>
      <c r="B7" s="1">
        <v>868544</v>
      </c>
      <c r="C7" s="1" t="s">
        <v>30</v>
      </c>
      <c r="D7" s="1" t="s">
        <v>31</v>
      </c>
      <c r="E7" s="3" t="s">
        <v>32</v>
      </c>
      <c r="F7" s="1" t="s">
        <v>19</v>
      </c>
      <c r="G7" s="1" t="s">
        <v>33</v>
      </c>
      <c r="H7" s="1">
        <v>0</v>
      </c>
      <c r="I7" s="1">
        <v>0</v>
      </c>
      <c r="J7" s="1" t="s">
        <v>15</v>
      </c>
      <c r="K7" s="2"/>
      <c r="L7" s="5">
        <f>K7*135.61</f>
        <v>0</v>
      </c>
    </row>
    <row r="8" spans="1:12">
      <c r="A8" s="1"/>
      <c r="B8" s="1">
        <v>868545</v>
      </c>
      <c r="C8" s="1" t="s">
        <v>34</v>
      </c>
      <c r="D8" s="1" t="s">
        <v>35</v>
      </c>
      <c r="E8" s="3" t="s">
        <v>36</v>
      </c>
      <c r="F8" s="1" t="s">
        <v>13</v>
      </c>
      <c r="G8" s="1" t="s">
        <v>33</v>
      </c>
      <c r="H8" s="1">
        <v>0</v>
      </c>
      <c r="I8" s="1">
        <v>0</v>
      </c>
      <c r="J8" s="1" t="s">
        <v>15</v>
      </c>
      <c r="K8" s="2"/>
      <c r="L8" s="5">
        <f>K8*87.29</f>
        <v>0</v>
      </c>
    </row>
    <row r="9" spans="1:12">
      <c r="A9" s="1"/>
      <c r="B9" s="1">
        <v>868546</v>
      </c>
      <c r="C9" s="1" t="s">
        <v>37</v>
      </c>
      <c r="D9" s="1" t="s">
        <v>38</v>
      </c>
      <c r="E9" s="3" t="s">
        <v>39</v>
      </c>
      <c r="F9" s="1" t="s">
        <v>19</v>
      </c>
      <c r="G9" s="1" t="s">
        <v>40</v>
      </c>
      <c r="H9" s="1">
        <v>0</v>
      </c>
      <c r="I9" s="1">
        <v>0</v>
      </c>
      <c r="J9" s="1" t="s">
        <v>15</v>
      </c>
      <c r="K9" s="2"/>
      <c r="L9" s="5">
        <f>K9*135.61</f>
        <v>0</v>
      </c>
    </row>
    <row r="10" spans="1:12">
      <c r="A10" s="1"/>
      <c r="B10" s="1">
        <v>868547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33</v>
      </c>
      <c r="H10" s="1">
        <v>0</v>
      </c>
      <c r="I10" s="1">
        <v>0</v>
      </c>
      <c r="J10" s="1" t="s">
        <v>15</v>
      </c>
      <c r="K10" s="2"/>
      <c r="L10" s="5">
        <f>K10*204.18</f>
        <v>0</v>
      </c>
    </row>
    <row r="11" spans="1:12">
      <c r="A11" s="1"/>
      <c r="B11" s="1">
        <v>868548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40</v>
      </c>
      <c r="H11" s="1">
        <v>0</v>
      </c>
      <c r="I11" s="1">
        <v>0</v>
      </c>
      <c r="J11" s="1" t="s">
        <v>15</v>
      </c>
      <c r="K11" s="2"/>
      <c r="L11" s="5">
        <f>K11*264.98</f>
        <v>0</v>
      </c>
    </row>
    <row r="12" spans="1:12">
      <c r="A12" s="1"/>
      <c r="B12" s="1">
        <v>868549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40</v>
      </c>
      <c r="H12" s="1">
        <v>0</v>
      </c>
      <c r="I12" s="1">
        <v>0</v>
      </c>
      <c r="J12" s="1" t="s">
        <v>15</v>
      </c>
      <c r="K12" s="2"/>
      <c r="L12" s="5">
        <f>K12*236.90</f>
        <v>0</v>
      </c>
    </row>
    <row r="13" spans="1:12">
      <c r="A13" s="1"/>
      <c r="B13" s="1">
        <v>868550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20</v>
      </c>
      <c r="H13" s="1">
        <v>0</v>
      </c>
      <c r="I13" s="1">
        <v>0</v>
      </c>
      <c r="J13" s="1" t="s">
        <v>15</v>
      </c>
      <c r="K13" s="2"/>
      <c r="L13" s="5">
        <f>K13*268.08</f>
        <v>0</v>
      </c>
    </row>
    <row r="14" spans="1:12">
      <c r="A14" s="1"/>
      <c r="B14" s="1">
        <v>868551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20</v>
      </c>
      <c r="H14" s="1">
        <v>0</v>
      </c>
      <c r="I14" s="1">
        <v>0</v>
      </c>
      <c r="J14" s="1" t="s">
        <v>15</v>
      </c>
      <c r="K14" s="2"/>
      <c r="L14" s="5">
        <f>K14*333.55</f>
        <v>0</v>
      </c>
    </row>
    <row r="15" spans="1:12">
      <c r="A15" s="1"/>
      <c r="B15" s="1">
        <v>868552</v>
      </c>
      <c r="C15" s="1" t="s">
        <v>61</v>
      </c>
      <c r="D15" s="1" t="s">
        <v>62</v>
      </c>
      <c r="E15" s="3" t="s">
        <v>63</v>
      </c>
      <c r="F15" s="1" t="s">
        <v>60</v>
      </c>
      <c r="G15" s="1" t="s">
        <v>20</v>
      </c>
      <c r="H15" s="1">
        <v>0</v>
      </c>
      <c r="I15" s="1">
        <v>0</v>
      </c>
      <c r="J15" s="1" t="s">
        <v>15</v>
      </c>
      <c r="K15" s="2"/>
      <c r="L15" s="5">
        <f>K15*333.55</f>
        <v>0</v>
      </c>
    </row>
    <row r="16" spans="1:12">
      <c r="A16" s="1"/>
      <c r="B16" s="1">
        <v>868553</v>
      </c>
      <c r="C16" s="1" t="s">
        <v>64</v>
      </c>
      <c r="D16" s="1" t="s">
        <v>65</v>
      </c>
      <c r="E16" s="3" t="s">
        <v>66</v>
      </c>
      <c r="F16" s="1" t="s">
        <v>67</v>
      </c>
      <c r="G16" s="1" t="s">
        <v>20</v>
      </c>
      <c r="H16" s="1">
        <v>0</v>
      </c>
      <c r="I16" s="1">
        <v>0</v>
      </c>
      <c r="J16" s="1" t="s">
        <v>15</v>
      </c>
      <c r="K16" s="2"/>
      <c r="L16" s="5">
        <f>K16*511.21</f>
        <v>0</v>
      </c>
    </row>
    <row r="17" spans="1:12">
      <c r="A17" s="1"/>
      <c r="B17" s="1">
        <v>868554</v>
      </c>
      <c r="C17" s="1" t="s">
        <v>68</v>
      </c>
      <c r="D17" s="1" t="s">
        <v>69</v>
      </c>
      <c r="E17" s="3" t="s">
        <v>70</v>
      </c>
      <c r="F17" s="1" t="s">
        <v>71</v>
      </c>
      <c r="G17" s="1">
        <v>4</v>
      </c>
      <c r="H17" s="1">
        <v>0</v>
      </c>
      <c r="I17" s="1">
        <v>0</v>
      </c>
      <c r="J17" s="1" t="s">
        <v>15</v>
      </c>
      <c r="K17" s="2"/>
      <c r="L17" s="5">
        <f>K17*341.33</f>
        <v>0</v>
      </c>
    </row>
    <row r="18" spans="1:12">
      <c r="A18" s="1"/>
      <c r="B18" s="1">
        <v>868555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20</v>
      </c>
      <c r="H18" s="1">
        <v>0</v>
      </c>
      <c r="I18" s="1">
        <v>0</v>
      </c>
      <c r="J18" s="1" t="s">
        <v>15</v>
      </c>
      <c r="K18" s="2"/>
      <c r="L18" s="5">
        <f>K18*411.48</f>
        <v>0</v>
      </c>
    </row>
    <row r="19" spans="1:12">
      <c r="A19" s="1"/>
      <c r="B19" s="1">
        <v>868556</v>
      </c>
      <c r="C19" s="1" t="s">
        <v>76</v>
      </c>
      <c r="D19" s="1" t="s">
        <v>77</v>
      </c>
      <c r="E19" s="3" t="s">
        <v>78</v>
      </c>
      <c r="F19" s="1" t="s">
        <v>79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K19*816.70</f>
        <v>0</v>
      </c>
    </row>
    <row r="20" spans="1:12">
      <c r="A20" s="1"/>
      <c r="B20" s="1">
        <v>868557</v>
      </c>
      <c r="C20" s="1" t="s">
        <v>80</v>
      </c>
      <c r="D20" s="1" t="s">
        <v>81</v>
      </c>
      <c r="E20" s="3" t="s">
        <v>82</v>
      </c>
      <c r="F20" s="1" t="s">
        <v>83</v>
      </c>
      <c r="G20" s="1" t="s">
        <v>20</v>
      </c>
      <c r="H20" s="1">
        <v>0</v>
      </c>
      <c r="I20" s="1">
        <v>0</v>
      </c>
      <c r="J20" s="1" t="s">
        <v>15</v>
      </c>
      <c r="K20" s="2"/>
      <c r="L20" s="5">
        <f>K20*861.90</f>
        <v>0</v>
      </c>
    </row>
    <row r="21" spans="1:12">
      <c r="A21" s="1"/>
      <c r="B21" s="1">
        <v>868558</v>
      </c>
      <c r="C21" s="1" t="s">
        <v>84</v>
      </c>
      <c r="D21" s="1" t="s">
        <v>85</v>
      </c>
      <c r="E21" s="3" t="s">
        <v>86</v>
      </c>
      <c r="F21" s="1" t="s">
        <v>87</v>
      </c>
      <c r="G21" s="1" t="s">
        <v>20</v>
      </c>
      <c r="H21" s="1">
        <v>0</v>
      </c>
      <c r="I21" s="1">
        <v>0</v>
      </c>
      <c r="J21" s="1" t="s">
        <v>15</v>
      </c>
      <c r="K21" s="2"/>
      <c r="L21" s="5">
        <f>K21*534.59</f>
        <v>0</v>
      </c>
    </row>
    <row r="22" spans="1:12">
      <c r="A22" s="1"/>
      <c r="B22" s="1">
        <v>868559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40</v>
      </c>
      <c r="H22" s="1">
        <v>0</v>
      </c>
      <c r="I22" s="1">
        <v>0</v>
      </c>
      <c r="J22" s="1" t="s">
        <v>15</v>
      </c>
      <c r="K22" s="2"/>
      <c r="L22" s="5">
        <f>K22*561.09</f>
        <v>0</v>
      </c>
    </row>
    <row r="23" spans="1:12">
      <c r="A23" s="1"/>
      <c r="B23" s="1">
        <v>868560</v>
      </c>
      <c r="C23" s="1" t="s">
        <v>92</v>
      </c>
      <c r="D23" s="1" t="s">
        <v>93</v>
      </c>
      <c r="E23" s="3" t="s">
        <v>94</v>
      </c>
      <c r="F23" s="1" t="s">
        <v>95</v>
      </c>
      <c r="G23" s="1">
        <v>7</v>
      </c>
      <c r="H23" s="1">
        <v>0</v>
      </c>
      <c r="I23" s="1">
        <v>0</v>
      </c>
      <c r="J23" s="1" t="s">
        <v>15</v>
      </c>
      <c r="K23" s="2"/>
      <c r="L23" s="5">
        <f>K23*1797.05</f>
        <v>0</v>
      </c>
    </row>
    <row r="24" spans="1:12">
      <c r="A24" s="1"/>
      <c r="B24" s="1">
        <v>868561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20</v>
      </c>
      <c r="H24" s="1">
        <v>0</v>
      </c>
      <c r="I24" s="1">
        <v>0</v>
      </c>
      <c r="J24" s="1" t="s">
        <v>15</v>
      </c>
      <c r="K24" s="2"/>
      <c r="L24" s="5">
        <f>K24*322.64</f>
        <v>0</v>
      </c>
    </row>
    <row r="25" spans="1:12">
      <c r="A25" s="1"/>
      <c r="B25" s="1">
        <v>868562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20</v>
      </c>
      <c r="H25" s="1">
        <v>0</v>
      </c>
      <c r="I25" s="1">
        <v>0</v>
      </c>
      <c r="J25" s="1" t="s">
        <v>15</v>
      </c>
      <c r="K25" s="2"/>
      <c r="L25" s="5">
        <f>K25*321.07</f>
        <v>0</v>
      </c>
    </row>
    <row r="26" spans="1:12">
      <c r="A26" s="1"/>
      <c r="B26" s="1">
        <v>868563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20</v>
      </c>
      <c r="H26" s="1">
        <v>0</v>
      </c>
      <c r="I26" s="1">
        <v>0</v>
      </c>
      <c r="J26" s="1" t="s">
        <v>15</v>
      </c>
      <c r="K26" s="2"/>
      <c r="L26" s="5">
        <f>K26*271.21</f>
        <v>0</v>
      </c>
    </row>
    <row r="27" spans="1:12">
      <c r="A27" s="1"/>
      <c r="B27" s="1">
        <v>868564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20</v>
      </c>
      <c r="H27" s="1">
        <v>0</v>
      </c>
      <c r="I27" s="1">
        <v>0</v>
      </c>
      <c r="J27" s="1" t="s">
        <v>15</v>
      </c>
      <c r="K27" s="2"/>
      <c r="L27" s="5">
        <f>K27*227.55</f>
        <v>0</v>
      </c>
    </row>
    <row r="28" spans="1:12">
      <c r="A28" s="1"/>
      <c r="B28" s="1">
        <v>868565</v>
      </c>
      <c r="C28" s="1" t="s">
        <v>112</v>
      </c>
      <c r="D28" s="1" t="s">
        <v>113</v>
      </c>
      <c r="E28" s="3" t="s">
        <v>114</v>
      </c>
      <c r="F28" s="1" t="s">
        <v>115</v>
      </c>
      <c r="G28" s="1" t="s">
        <v>20</v>
      </c>
      <c r="H28" s="1">
        <v>0</v>
      </c>
      <c r="I28" s="1">
        <v>0</v>
      </c>
      <c r="J28" s="1" t="s">
        <v>15</v>
      </c>
      <c r="K28" s="2"/>
      <c r="L28" s="5">
        <f>K28*517.45</f>
        <v>0</v>
      </c>
    </row>
    <row r="29" spans="1:12">
      <c r="A29" s="1"/>
      <c r="B29" s="1">
        <v>868566</v>
      </c>
      <c r="C29" s="1" t="s">
        <v>116</v>
      </c>
      <c r="D29" s="1" t="s">
        <v>117</v>
      </c>
      <c r="E29" s="3" t="s">
        <v>118</v>
      </c>
      <c r="F29" s="1" t="s">
        <v>119</v>
      </c>
      <c r="G29" s="1" t="s">
        <v>40</v>
      </c>
      <c r="H29" s="1">
        <v>0</v>
      </c>
      <c r="I29" s="1">
        <v>0</v>
      </c>
      <c r="J29" s="1" t="s">
        <v>15</v>
      </c>
      <c r="K29" s="2"/>
      <c r="L29" s="5">
        <f>K29*730.99</f>
        <v>0</v>
      </c>
    </row>
    <row r="30" spans="1:12">
      <c r="A30" s="1"/>
      <c r="B30" s="1">
        <v>868567</v>
      </c>
      <c r="C30" s="1" t="s">
        <v>120</v>
      </c>
      <c r="D30" s="1" t="s">
        <v>121</v>
      </c>
      <c r="E30" s="3" t="s">
        <v>122</v>
      </c>
      <c r="F30" s="1" t="s">
        <v>123</v>
      </c>
      <c r="G30" s="1" t="s">
        <v>40</v>
      </c>
      <c r="H30" s="1">
        <v>0</v>
      </c>
      <c r="I30" s="1">
        <v>0</v>
      </c>
      <c r="J30" s="1" t="s">
        <v>15</v>
      </c>
      <c r="K30" s="2"/>
      <c r="L30" s="5">
        <f>K30*483.16</f>
        <v>0</v>
      </c>
    </row>
    <row r="31" spans="1:12">
      <c r="A31" s="1"/>
      <c r="B31" s="1">
        <v>868571</v>
      </c>
      <c r="C31" s="1" t="s">
        <v>124</v>
      </c>
      <c r="D31" s="1" t="s">
        <v>125</v>
      </c>
      <c r="E31" s="3" t="s">
        <v>126</v>
      </c>
      <c r="F31" s="1" t="s">
        <v>127</v>
      </c>
      <c r="G31" s="1" t="s">
        <v>20</v>
      </c>
      <c r="H31" s="1">
        <v>0</v>
      </c>
      <c r="I31" s="1">
        <v>0</v>
      </c>
      <c r="J31" s="1" t="s">
        <v>15</v>
      </c>
      <c r="K31" s="2"/>
      <c r="L31" s="5">
        <f>K31*437.96</f>
        <v>0</v>
      </c>
    </row>
    <row r="32" spans="1:12">
      <c r="A32" s="1"/>
      <c r="B32" s="1">
        <v>868572</v>
      </c>
      <c r="C32" s="1" t="s">
        <v>128</v>
      </c>
      <c r="D32" s="1" t="s">
        <v>129</v>
      </c>
      <c r="E32" s="3" t="s">
        <v>130</v>
      </c>
      <c r="F32" s="1" t="s">
        <v>131</v>
      </c>
      <c r="G32" s="1" t="s">
        <v>20</v>
      </c>
      <c r="H32" s="1">
        <v>0</v>
      </c>
      <c r="I32" s="1">
        <v>0</v>
      </c>
      <c r="J32" s="1" t="s">
        <v>15</v>
      </c>
      <c r="K32" s="2"/>
      <c r="L32" s="5">
        <f>K32*378.73</f>
        <v>0</v>
      </c>
    </row>
    <row r="33" spans="1:12">
      <c r="A33" s="1"/>
      <c r="B33" s="1">
        <v>868573</v>
      </c>
      <c r="C33" s="1" t="s">
        <v>132</v>
      </c>
      <c r="D33" s="1" t="s">
        <v>133</v>
      </c>
      <c r="E33" s="3" t="s">
        <v>134</v>
      </c>
      <c r="F33" s="1" t="s">
        <v>135</v>
      </c>
      <c r="G33" s="1" t="s">
        <v>20</v>
      </c>
      <c r="H33" s="1">
        <v>0</v>
      </c>
      <c r="I33" s="1">
        <v>0</v>
      </c>
      <c r="J33" s="1" t="s">
        <v>15</v>
      </c>
      <c r="K33" s="2"/>
      <c r="L33" s="5">
        <f>K33*328.86</f>
        <v>0</v>
      </c>
    </row>
    <row r="34" spans="1:12">
      <c r="A34" s="1"/>
      <c r="B34" s="1">
        <v>868581</v>
      </c>
      <c r="C34" s="1" t="s">
        <v>136</v>
      </c>
      <c r="D34" s="1" t="s">
        <v>137</v>
      </c>
      <c r="E34" s="3" t="s">
        <v>138</v>
      </c>
      <c r="F34" s="1" t="s">
        <v>139</v>
      </c>
      <c r="G34" s="1" t="s">
        <v>14</v>
      </c>
      <c r="H34" s="1">
        <v>0</v>
      </c>
      <c r="I34" s="1">
        <v>0</v>
      </c>
      <c r="J34" s="1" t="s">
        <v>15</v>
      </c>
      <c r="K34" s="2"/>
      <c r="L34" s="5">
        <f>K34*260.30</f>
        <v>0</v>
      </c>
    </row>
    <row r="35" spans="1:12">
      <c r="A35" s="1"/>
      <c r="B35" s="1">
        <v>868582</v>
      </c>
      <c r="C35" s="1" t="s">
        <v>140</v>
      </c>
      <c r="D35" s="1" t="s">
        <v>141</v>
      </c>
      <c r="E35" s="3" t="s">
        <v>142</v>
      </c>
      <c r="F35" s="1" t="s">
        <v>143</v>
      </c>
      <c r="G35" s="1" t="s">
        <v>14</v>
      </c>
      <c r="H35" s="1">
        <v>0</v>
      </c>
      <c r="I35" s="1">
        <v>0</v>
      </c>
      <c r="J35" s="1" t="s">
        <v>15</v>
      </c>
      <c r="K35" s="2"/>
      <c r="L35" s="5">
        <f>K35*769.93</f>
        <v>0</v>
      </c>
    </row>
    <row r="36" spans="1:12">
      <c r="A36" s="1"/>
      <c r="B36" s="1">
        <v>868583</v>
      </c>
      <c r="C36" s="1" t="s">
        <v>144</v>
      </c>
      <c r="D36" s="1" t="s">
        <v>145</v>
      </c>
      <c r="E36" s="3" t="s">
        <v>146</v>
      </c>
      <c r="F36" s="1" t="s">
        <v>147</v>
      </c>
      <c r="G36" s="1">
        <v>9</v>
      </c>
      <c r="H36" s="1">
        <v>0</v>
      </c>
      <c r="I36" s="1">
        <v>0</v>
      </c>
      <c r="J36" s="1" t="s">
        <v>15</v>
      </c>
      <c r="K36" s="2"/>
      <c r="L36" s="5">
        <f>K36*676.43</f>
        <v>0</v>
      </c>
    </row>
    <row r="37" spans="1:12">
      <c r="A37" s="1"/>
      <c r="B37" s="1">
        <v>868584</v>
      </c>
      <c r="C37" s="1" t="s">
        <v>148</v>
      </c>
      <c r="D37" s="1" t="s">
        <v>149</v>
      </c>
      <c r="E37" s="3" t="s">
        <v>150</v>
      </c>
      <c r="F37" s="1" t="s">
        <v>151</v>
      </c>
      <c r="G37" s="1" t="s">
        <v>40</v>
      </c>
      <c r="H37" s="1">
        <v>0</v>
      </c>
      <c r="I37" s="1">
        <v>0</v>
      </c>
      <c r="J37" s="1" t="s">
        <v>15</v>
      </c>
      <c r="K37" s="2"/>
      <c r="L37" s="5">
        <f>K37*528.35</f>
        <v>0</v>
      </c>
    </row>
    <row r="38" spans="1:12">
      <c r="A38" s="1"/>
      <c r="B38" s="1">
        <v>868585</v>
      </c>
      <c r="C38" s="1" t="s">
        <v>152</v>
      </c>
      <c r="D38" s="1" t="s">
        <v>153</v>
      </c>
      <c r="E38" s="3" t="s">
        <v>154</v>
      </c>
      <c r="F38" s="1" t="s">
        <v>155</v>
      </c>
      <c r="G38" s="1" t="s">
        <v>20</v>
      </c>
      <c r="H38" s="1">
        <v>0</v>
      </c>
      <c r="I38" s="1">
        <v>0</v>
      </c>
      <c r="J38" s="1" t="s">
        <v>15</v>
      </c>
      <c r="K38" s="2"/>
      <c r="L38" s="5">
        <f>K38*587.58</f>
        <v>0</v>
      </c>
    </row>
    <row r="39" spans="1:12">
      <c r="A39" s="1"/>
      <c r="B39" s="1">
        <v>868586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20</v>
      </c>
      <c r="H39" s="1">
        <v>0</v>
      </c>
      <c r="I39" s="1">
        <v>0</v>
      </c>
      <c r="J39" s="1" t="s">
        <v>15</v>
      </c>
      <c r="K39" s="2"/>
      <c r="L39" s="5">
        <f>K39*151.19</f>
        <v>0</v>
      </c>
    </row>
    <row r="40" spans="1:12">
      <c r="A40" s="1"/>
      <c r="B40" s="1">
        <v>868587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40</v>
      </c>
      <c r="H40" s="1">
        <v>0</v>
      </c>
      <c r="I40" s="1">
        <v>0</v>
      </c>
      <c r="J40" s="1" t="s">
        <v>15</v>
      </c>
      <c r="K40" s="2"/>
      <c r="L40" s="5">
        <f>K40*165.22</f>
        <v>0</v>
      </c>
    </row>
    <row r="41" spans="1:12">
      <c r="A41" s="1"/>
      <c r="B41" s="1">
        <v>868588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40</v>
      </c>
      <c r="H41" s="1">
        <v>0</v>
      </c>
      <c r="I41" s="1">
        <v>0</v>
      </c>
      <c r="J41" s="1" t="s">
        <v>15</v>
      </c>
      <c r="K41" s="2"/>
      <c r="L41" s="5">
        <f>K41*129.37</f>
        <v>0</v>
      </c>
    </row>
    <row r="42" spans="1:12">
      <c r="A42" s="1"/>
      <c r="B42" s="1">
        <v>868589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14</v>
      </c>
      <c r="H42" s="1">
        <v>0</v>
      </c>
      <c r="I42" s="1">
        <v>0</v>
      </c>
      <c r="J42" s="1" t="s">
        <v>15</v>
      </c>
      <c r="K42" s="2"/>
      <c r="L42" s="5">
        <f>K42*90.41</f>
        <v>0</v>
      </c>
    </row>
    <row r="43" spans="1:12">
      <c r="A43" s="1"/>
      <c r="B43" s="1">
        <v>868593</v>
      </c>
      <c r="C43" s="1" t="s">
        <v>172</v>
      </c>
      <c r="D43" s="1" t="s">
        <v>173</v>
      </c>
      <c r="E43" s="3" t="s">
        <v>174</v>
      </c>
      <c r="F43" s="1" t="s">
        <v>175</v>
      </c>
      <c r="G43" s="1">
        <v>0</v>
      </c>
      <c r="H43" s="1">
        <v>0</v>
      </c>
      <c r="I43" s="1">
        <v>0</v>
      </c>
      <c r="J43" s="1" t="s">
        <v>15</v>
      </c>
      <c r="K43" s="2"/>
      <c r="L43" s="5">
        <f>K43*14.26</f>
        <v>0</v>
      </c>
    </row>
    <row r="44" spans="1:12">
      <c r="A44" s="1"/>
      <c r="B44" s="1">
        <v>868594</v>
      </c>
      <c r="C44" s="1" t="s">
        <v>176</v>
      </c>
      <c r="D44" s="1" t="s">
        <v>177</v>
      </c>
      <c r="E44" s="3" t="s">
        <v>178</v>
      </c>
      <c r="F44" s="1" t="s">
        <v>175</v>
      </c>
      <c r="G44" s="1" t="s">
        <v>40</v>
      </c>
      <c r="H44" s="1">
        <v>0</v>
      </c>
      <c r="I44" s="1">
        <v>0</v>
      </c>
      <c r="J44" s="1" t="s">
        <v>15</v>
      </c>
      <c r="K44" s="2"/>
      <c r="L44" s="5">
        <f>K44*14.26</f>
        <v>0</v>
      </c>
    </row>
    <row r="45" spans="1:12">
      <c r="A45" s="1"/>
      <c r="B45" s="1">
        <v>868595</v>
      </c>
      <c r="C45" s="1" t="s">
        <v>179</v>
      </c>
      <c r="D45" s="1" t="s">
        <v>180</v>
      </c>
      <c r="E45" s="3" t="s">
        <v>181</v>
      </c>
      <c r="F45" s="1" t="s">
        <v>175</v>
      </c>
      <c r="G45" s="1" t="s">
        <v>14</v>
      </c>
      <c r="H45" s="1">
        <v>0</v>
      </c>
      <c r="I45" s="1">
        <v>0</v>
      </c>
      <c r="J45" s="1" t="s">
        <v>15</v>
      </c>
      <c r="K45" s="2"/>
      <c r="L45" s="5">
        <f>K45*14.26</f>
        <v>0</v>
      </c>
    </row>
    <row r="46" spans="1:12">
      <c r="A46" s="1"/>
      <c r="B46" s="1">
        <v>868596</v>
      </c>
      <c r="C46" s="1" t="s">
        <v>182</v>
      </c>
      <c r="D46" s="1" t="s">
        <v>183</v>
      </c>
      <c r="E46" s="3" t="s">
        <v>184</v>
      </c>
      <c r="F46" s="1" t="s">
        <v>175</v>
      </c>
      <c r="G46" s="1" t="s">
        <v>33</v>
      </c>
      <c r="H46" s="1">
        <v>0</v>
      </c>
      <c r="I46" s="1">
        <v>0</v>
      </c>
      <c r="J46" s="1" t="s">
        <v>15</v>
      </c>
      <c r="K46" s="2"/>
      <c r="L46" s="5">
        <f>K46*14.26</f>
        <v>0</v>
      </c>
    </row>
    <row r="47" spans="1:12">
      <c r="A47" s="1"/>
      <c r="B47" s="1">
        <v>868597</v>
      </c>
      <c r="C47" s="1" t="s">
        <v>185</v>
      </c>
      <c r="D47" s="1" t="s">
        <v>186</v>
      </c>
      <c r="E47" s="3" t="s">
        <v>187</v>
      </c>
      <c r="F47" s="1" t="s">
        <v>188</v>
      </c>
      <c r="G47" s="1" t="s">
        <v>33</v>
      </c>
      <c r="H47" s="1">
        <v>0</v>
      </c>
      <c r="I47" s="1">
        <v>0</v>
      </c>
      <c r="J47" s="1" t="s">
        <v>15</v>
      </c>
      <c r="K47" s="2"/>
      <c r="L47" s="5">
        <f>K47*29.61</f>
        <v>0</v>
      </c>
    </row>
    <row r="48" spans="1:12">
      <c r="A48" s="1"/>
      <c r="B48" s="1">
        <v>873433</v>
      </c>
      <c r="C48" s="1" t="s">
        <v>189</v>
      </c>
      <c r="D48" s="1" t="s">
        <v>190</v>
      </c>
      <c r="E48" s="3" t="s">
        <v>191</v>
      </c>
      <c r="F48" s="1" t="s">
        <v>192</v>
      </c>
      <c r="G48" s="1" t="s">
        <v>40</v>
      </c>
      <c r="H48" s="1">
        <v>0</v>
      </c>
      <c r="I48" s="1">
        <v>0</v>
      </c>
      <c r="J48" s="1" t="s">
        <v>15</v>
      </c>
      <c r="K48" s="2"/>
      <c r="L48" s="5">
        <f>K48*21.82</f>
        <v>0</v>
      </c>
    </row>
    <row r="49" spans="1:12">
      <c r="A49" s="1"/>
      <c r="B49" s="1">
        <v>873432</v>
      </c>
      <c r="C49" s="1" t="s">
        <v>193</v>
      </c>
      <c r="D49" s="1" t="s">
        <v>194</v>
      </c>
      <c r="E49" s="3" t="s">
        <v>195</v>
      </c>
      <c r="F49" s="1" t="s">
        <v>196</v>
      </c>
      <c r="G49" s="1" t="s">
        <v>20</v>
      </c>
      <c r="H49" s="1">
        <v>0</v>
      </c>
      <c r="I49" s="1">
        <v>0</v>
      </c>
      <c r="J49" s="1" t="s">
        <v>15</v>
      </c>
      <c r="K49" s="2"/>
      <c r="L49" s="5">
        <f>K49*539.28</f>
        <v>0</v>
      </c>
    </row>
    <row r="50" spans="1:12">
      <c r="A50" s="1"/>
      <c r="B50" s="1">
        <v>873900</v>
      </c>
      <c r="C50" s="1" t="s">
        <v>197</v>
      </c>
      <c r="D50" s="1" t="s">
        <v>198</v>
      </c>
      <c r="E50" s="3" t="s">
        <v>199</v>
      </c>
      <c r="F50" s="1" t="s">
        <v>200</v>
      </c>
      <c r="G50" s="1" t="s">
        <v>33</v>
      </c>
      <c r="H50" s="1">
        <v>0</v>
      </c>
      <c r="I50" s="1">
        <v>0</v>
      </c>
      <c r="J50" s="1" t="s">
        <v>15</v>
      </c>
      <c r="K50" s="2"/>
      <c r="L50" s="5">
        <f>K50*442.66</f>
        <v>0</v>
      </c>
    </row>
    <row r="51" spans="1:12">
      <c r="A51" s="1"/>
      <c r="B51" s="1">
        <v>873901</v>
      </c>
      <c r="C51" s="1" t="s">
        <v>201</v>
      </c>
      <c r="D51" s="1" t="s">
        <v>202</v>
      </c>
      <c r="E51" s="3" t="s">
        <v>203</v>
      </c>
      <c r="F51" s="1" t="s">
        <v>204</v>
      </c>
      <c r="G51" s="1" t="s">
        <v>14</v>
      </c>
      <c r="H51" s="1">
        <v>0</v>
      </c>
      <c r="I51" s="1">
        <v>0</v>
      </c>
      <c r="J51" s="1" t="s">
        <v>15</v>
      </c>
      <c r="K51" s="2"/>
      <c r="L51" s="5">
        <f>K51*484.72</f>
        <v>0</v>
      </c>
    </row>
    <row r="52" spans="1:12">
      <c r="A52" s="1"/>
      <c r="B52" s="1">
        <v>873902</v>
      </c>
      <c r="C52" s="1" t="s">
        <v>205</v>
      </c>
      <c r="D52" s="1" t="s">
        <v>206</v>
      </c>
      <c r="E52" s="3" t="s">
        <v>207</v>
      </c>
      <c r="F52" s="1" t="s">
        <v>208</v>
      </c>
      <c r="G52" s="1" t="s">
        <v>14</v>
      </c>
      <c r="H52" s="1">
        <v>0</v>
      </c>
      <c r="I52" s="1">
        <v>0</v>
      </c>
      <c r="J52" s="1" t="s">
        <v>15</v>
      </c>
      <c r="K52" s="2"/>
      <c r="L52" s="5">
        <f>K52*547.06</f>
        <v>0</v>
      </c>
    </row>
    <row r="53" spans="1:12">
      <c r="A53" s="1"/>
      <c r="B53" s="1">
        <v>873903</v>
      </c>
      <c r="C53" s="1" t="s">
        <v>209</v>
      </c>
      <c r="D53" s="1" t="s">
        <v>210</v>
      </c>
      <c r="E53" s="3" t="s">
        <v>211</v>
      </c>
      <c r="F53" s="1" t="s">
        <v>212</v>
      </c>
      <c r="G53" s="1" t="s">
        <v>14</v>
      </c>
      <c r="H53" s="1">
        <v>0</v>
      </c>
      <c r="I53" s="1">
        <v>0</v>
      </c>
      <c r="J53" s="1" t="s">
        <v>15</v>
      </c>
      <c r="K53" s="2"/>
      <c r="L53" s="5">
        <f>K53*540.82</f>
        <v>0</v>
      </c>
    </row>
    <row r="54" spans="1:12">
      <c r="A54" s="1"/>
      <c r="B54" s="1">
        <v>873904</v>
      </c>
      <c r="C54" s="1" t="s">
        <v>213</v>
      </c>
      <c r="D54" s="1" t="s">
        <v>214</v>
      </c>
      <c r="E54" s="3" t="s">
        <v>215</v>
      </c>
      <c r="F54" s="1" t="s">
        <v>216</v>
      </c>
      <c r="G54" s="1" t="s">
        <v>20</v>
      </c>
      <c r="H54" s="1">
        <v>0</v>
      </c>
      <c r="I54" s="1">
        <v>0</v>
      </c>
      <c r="J54" s="1" t="s">
        <v>15</v>
      </c>
      <c r="K54" s="2"/>
      <c r="L54" s="5">
        <f>K54*2517.13</f>
        <v>0</v>
      </c>
    </row>
    <row r="55" spans="1:12">
      <c r="A55" s="1"/>
      <c r="B55" s="1">
        <v>873905</v>
      </c>
      <c r="C55" s="1" t="s">
        <v>217</v>
      </c>
      <c r="D55" s="1" t="s">
        <v>218</v>
      </c>
      <c r="E55" s="3" t="s">
        <v>219</v>
      </c>
      <c r="F55" s="1" t="s">
        <v>220</v>
      </c>
      <c r="G55" s="1">
        <v>6</v>
      </c>
      <c r="H55" s="1">
        <v>0</v>
      </c>
      <c r="I55" s="1">
        <v>0</v>
      </c>
      <c r="J55" s="1" t="s">
        <v>15</v>
      </c>
      <c r="K55" s="2"/>
      <c r="L55" s="5">
        <f>K55*939.84</f>
        <v>0</v>
      </c>
    </row>
    <row r="56" spans="1:12">
      <c r="A56" s="1"/>
      <c r="B56" s="1">
        <v>873912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14</v>
      </c>
      <c r="H56" s="1">
        <v>0</v>
      </c>
      <c r="I56" s="1">
        <v>0</v>
      </c>
      <c r="J56" s="1" t="s">
        <v>15</v>
      </c>
      <c r="K56" s="2"/>
      <c r="L56" s="5">
        <f>K56*45.19</f>
        <v>0</v>
      </c>
    </row>
    <row r="57" spans="1:12">
      <c r="A57" s="1"/>
      <c r="B57" s="1">
        <v>878023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5</v>
      </c>
      <c r="H57" s="1">
        <v>0</v>
      </c>
      <c r="I57" s="1">
        <v>0</v>
      </c>
      <c r="J57" s="1" t="s">
        <v>15</v>
      </c>
      <c r="K57" s="2"/>
      <c r="L57" s="5">
        <f>K57*2331.64</f>
        <v>0</v>
      </c>
    </row>
    <row r="58" spans="1:12">
      <c r="A58" s="1"/>
      <c r="B58" s="1">
        <v>882545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40</v>
      </c>
      <c r="H58" s="1">
        <v>0</v>
      </c>
      <c r="I58" s="1">
        <v>0</v>
      </c>
      <c r="J58" s="1" t="s">
        <v>15</v>
      </c>
      <c r="K58" s="2"/>
      <c r="L58" s="5">
        <f>K58*288.34</f>
        <v>0</v>
      </c>
    </row>
    <row r="59" spans="1:12">
      <c r="A59" s="1"/>
      <c r="B59" s="1">
        <v>882546</v>
      </c>
      <c r="C59" s="1" t="s">
        <v>233</v>
      </c>
      <c r="D59" s="1" t="s">
        <v>234</v>
      </c>
      <c r="E59" s="3" t="s">
        <v>235</v>
      </c>
      <c r="F59" s="1" t="s">
        <v>236</v>
      </c>
      <c r="G59" s="1">
        <v>0</v>
      </c>
      <c r="H59" s="1">
        <v>0</v>
      </c>
      <c r="I59" s="1">
        <v>0</v>
      </c>
      <c r="J59" s="1" t="s">
        <v>15</v>
      </c>
      <c r="K59" s="2"/>
      <c r="L59" s="5">
        <f>K59*827.60</f>
        <v>0</v>
      </c>
    </row>
    <row r="60" spans="1:12">
      <c r="A60" s="1"/>
      <c r="B60" s="1">
        <v>882547</v>
      </c>
      <c r="C60" s="1" t="s">
        <v>237</v>
      </c>
      <c r="D60" s="1" t="s">
        <v>238</v>
      </c>
      <c r="E60" s="3" t="s">
        <v>239</v>
      </c>
      <c r="F60" s="1" t="s">
        <v>240</v>
      </c>
      <c r="G60" s="1">
        <v>5</v>
      </c>
      <c r="H60" s="1">
        <v>0</v>
      </c>
      <c r="I60" s="1">
        <v>0</v>
      </c>
      <c r="J60" s="1" t="s">
        <v>15</v>
      </c>
      <c r="K60" s="2"/>
      <c r="L60" s="5">
        <f>K60*561.08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2024-12-26T16:33:54+03:00</dcterms:created>
  <dcterms:modified xsi:type="dcterms:W3CDTF">2024-12-26T16:33:54+03:00</dcterms:modified>
  <dc:title>Untitled Spreadsheet</dc:title>
  <dc:description/>
  <dc:subject/>
  <cp:keywords/>
  <cp:category/>
</cp:coreProperties>
</file>