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<sst xmlns="http://schemas.openxmlformats.org/spreadsheetml/2006/main" uniqueCount="212">
  <si>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</si>
  <si>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</si>
  <si>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</si>
  <si>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</si>
  <si>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</si>
  <si>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</si>
  <si>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</si>
  <si>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</si>
  <si>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</si>
  <si>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</si>
  <si>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</si>
  <si>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VLC-713011</t>
  </si>
  <si>
    <t>VTc.500.N.0502</t>
  </si>
  <si>
    <t>Коллектор, 3/4"х2 вых. 1/2" нар. (2 /70шт)</t>
  </si>
  <si>
    <t>630.00 руб.</t>
  </si>
  <si>
    <t>&gt;50</t>
  </si>
  <si>
    <t>шт</t>
  </si>
  <si>
    <t>VLC-713012</t>
  </si>
  <si>
    <t>VTc.500.N.0503</t>
  </si>
  <si>
    <t>Коллектор, 3/4"х3 вых. 1/2" нар.  (2 /50шт)</t>
  </si>
  <si>
    <t>836.00 руб.</t>
  </si>
  <si>
    <t>VLC-713013</t>
  </si>
  <si>
    <t>VTc.500.N.0504</t>
  </si>
  <si>
    <t>Коллектор, 3/4"х4 вых. 1/2" нар.  (2 /40шт)</t>
  </si>
  <si>
    <t>1 133.00 руб.</t>
  </si>
  <si>
    <t>VLC-713014</t>
  </si>
  <si>
    <t>VTc.500.N.0602</t>
  </si>
  <si>
    <t>Коллектор, 1"х2 вых. 1/2" нар.  (2 /50шт)</t>
  </si>
  <si>
    <t>737.00 руб.</t>
  </si>
  <si>
    <t>VLC-713015</t>
  </si>
  <si>
    <t>VTc.500.N.0603</t>
  </si>
  <si>
    <t>Коллектор, 1"х3 вых. 1/2" нар.  (2 /40шт)</t>
  </si>
  <si>
    <t>1 113.00 руб.</t>
  </si>
  <si>
    <t>&gt;10</t>
  </si>
  <si>
    <t>VLC-713016</t>
  </si>
  <si>
    <t>VTc.500.N.0604</t>
  </si>
  <si>
    <t>Коллектор, 1"х4 вых. 1/2" нар.  (2 /30шт)</t>
  </si>
  <si>
    <t>1 444.00 руб.</t>
  </si>
  <si>
    <t>&gt;25</t>
  </si>
  <si>
    <t>VLC-713017</t>
  </si>
  <si>
    <t>VTc.500.NE.060502</t>
  </si>
  <si>
    <t>Коллектор, 1"х2 вых. Евроконус 3/4   (1 /70шт)</t>
  </si>
  <si>
    <t>1 447.00 руб.</t>
  </si>
  <si>
    <t>VLC-713018</t>
  </si>
  <si>
    <t>VTc.500.NE.060503</t>
  </si>
  <si>
    <t>Коллектор, 1"х3 вых. Евроконус 3/4   (1 /50шт)</t>
  </si>
  <si>
    <t>1 991.00 руб.</t>
  </si>
  <si>
    <t>VLC-713019</t>
  </si>
  <si>
    <t>VTc.500.NE.060504</t>
  </si>
  <si>
    <t>Коллектор, 1"х4 вых. Евроконус 3/4   (1 /30шт)</t>
  </si>
  <si>
    <t>2 459.00 руб.</t>
  </si>
  <si>
    <t>VLC-713022</t>
  </si>
  <si>
    <t>VTc.550.N.0502</t>
  </si>
  <si>
    <t>Коллектор, 3/4"х2 вых. 1/2" вн.  (2 /60шт)</t>
  </si>
  <si>
    <t>762.00 руб.</t>
  </si>
  <si>
    <t>VLC-713023</t>
  </si>
  <si>
    <t>VTc.550.N.0503</t>
  </si>
  <si>
    <t>Коллектор, 3/4"х3 вых. 1/2" вн.  (2 /46шт)</t>
  </si>
  <si>
    <t>1 099.00 руб.</t>
  </si>
  <si>
    <t>VLC-713024</t>
  </si>
  <si>
    <t>VTc.550.N.0504</t>
  </si>
  <si>
    <t>Коллектор, 3/4"х4 вых. 1/2" вн.  (2 /36шт)</t>
  </si>
  <si>
    <t>1 261.00 руб.</t>
  </si>
  <si>
    <t>VLC-713025</t>
  </si>
  <si>
    <t>VTc.550.N.0602</t>
  </si>
  <si>
    <t>Коллектор, 1"х2 вых. 1/2" вн.  (2 /50шт)</t>
  </si>
  <si>
    <t>1 023.00 руб.</t>
  </si>
  <si>
    <t>&gt;100</t>
  </si>
  <si>
    <t>VLC-713026</t>
  </si>
  <si>
    <t>VTc.550.N.0603</t>
  </si>
  <si>
    <t>Коллектор, 1"х3 вых. 1/2" вн.  (2 /36шт)</t>
  </si>
  <si>
    <t>1 474.00 руб.</t>
  </si>
  <si>
    <t>VLC-713027</t>
  </si>
  <si>
    <t>VTc.550.N.0604</t>
  </si>
  <si>
    <t>Коллектор, 1"х4 вых. 1/2" вн.   (2 /30шт)</t>
  </si>
  <si>
    <t>1 619.00 руб.</t>
  </si>
  <si>
    <t>VLC-712012</t>
  </si>
  <si>
    <t>VTc.505.SS.060502</t>
  </si>
  <si>
    <t>Коллектор из нерж. стали, с м-о расст вых. 50мм, 1"х 2 вых. 3/4" Евроконус    (1 /18шт)</t>
  </si>
  <si>
    <t>1 524.00 руб.</t>
  </si>
  <si>
    <t>VLC-712013</t>
  </si>
  <si>
    <t>VTc.505.SS.060503</t>
  </si>
  <si>
    <t>Коллектор из нерж. стали, с м-о расст вых. 50мм, 1"х 3 вых. 3/4" Евроконус   (1 /12шт)</t>
  </si>
  <si>
    <t>2 097.00 руб.</t>
  </si>
  <si>
    <t>VLC-712014</t>
  </si>
  <si>
    <t>VTc.505.SS.060504</t>
  </si>
  <si>
    <t>Коллектор из нерж. стали, с м-о расст вых. 50мм, 1"х 4 вых. 3/4" Евроконус  (1 /10шт)</t>
  </si>
  <si>
    <t>2 675.00 руб.</t>
  </si>
  <si>
    <t>VLC-712015</t>
  </si>
  <si>
    <t>VTc.505.SS.060505</t>
  </si>
  <si>
    <t>Коллектор из нерж. стали, с м-о расст вых. 50мм, 1"х 5 вых. 3/4" Евроконус   (1 /11шт)</t>
  </si>
  <si>
    <t>2 862.00 руб.</t>
  </si>
  <si>
    <t>VLC-712016</t>
  </si>
  <si>
    <t>VTc.505.SS.060506</t>
  </si>
  <si>
    <t>Коллектор из нерж. стали, с м-о расст вых. 50мм, 1"х 6 вых. 3/4" Евроконус   (1 /10шт)</t>
  </si>
  <si>
    <t>3 357.00 руб.</t>
  </si>
  <si>
    <t>VLC-712017</t>
  </si>
  <si>
    <t>VTc.505.SS.060507</t>
  </si>
  <si>
    <t>Коллектор из нерж. стали, с м-о расст вых. 50мм, 1"х 7 вых. 3/4" Евроконус   (1 /10шт)</t>
  </si>
  <si>
    <t>4 036.00 руб.</t>
  </si>
  <si>
    <t>VLC-712018</t>
  </si>
  <si>
    <t>VTc.505.SS.060508</t>
  </si>
  <si>
    <t>Коллектор из нерж. стали, с м-о расст вых. 50мм, 1"х 8 вых. 3/4" Евроконус   (1 /10шт)</t>
  </si>
  <si>
    <t>4 450.00 руб.</t>
  </si>
  <si>
    <t>VLC-712019</t>
  </si>
  <si>
    <t>VTc.505.SS.060509</t>
  </si>
  <si>
    <t>Коллектор из нерж. стали, с м-о расст вых. 50мм, 1"х 9 вых. 3/4" Евроконус   (1 /10шт)</t>
  </si>
  <si>
    <t>5 223.00 руб.</t>
  </si>
  <si>
    <t>VLC-712020</t>
  </si>
  <si>
    <t>VTc.505.SS.060510</t>
  </si>
  <si>
    <t>Коллектор из нерж. стали, с м-о расст вых. 50мм, 1"х 10 вых. 3/4" Евроконус   (1 /10шт)</t>
  </si>
  <si>
    <t>5 355.00 руб.</t>
  </si>
  <si>
    <t>VLC-712001</t>
  </si>
  <si>
    <t>VTc.510.SS.080503</t>
  </si>
  <si>
    <t>Коллектор из нерж. стали, с м-о расст вых. 100мм, 1 1/2"х 3 вых. 3/4" нар.   (1 /5шт)</t>
  </si>
  <si>
    <t>5 303.00 руб.</t>
  </si>
  <si>
    <t>VLC-712002</t>
  </si>
  <si>
    <t>VTc.510.SS.080504</t>
  </si>
  <si>
    <t>Коллектор из нерж. стали, с м-о расст вых. 100мм, 1 1/2"х 4 вых. 3/4" нар.   (1 /5шт)</t>
  </si>
  <si>
    <t>6 114.00 руб.</t>
  </si>
  <si>
    <t>VLC-712003</t>
  </si>
  <si>
    <t>VTc.510.SS.080505</t>
  </si>
  <si>
    <t>Коллектор из нерж. стали, с м-о расст вых. 100мм, 1 1/2"х 5 вых. 3/4" нар.   (1 /5шт)</t>
  </si>
  <si>
    <t>8 314.00 руб.</t>
  </si>
  <si>
    <t>VLC-712004</t>
  </si>
  <si>
    <t>VTc.510.SS.080506</t>
  </si>
  <si>
    <t>Коллектор из нерж. стали, с м-о расст вых. 100мм, 1 1/2"х 6 вых. 3/4" нар.   (1 /5шт)</t>
  </si>
  <si>
    <t>9 619.00 руб.</t>
  </si>
  <si>
    <t>VLC-712005</t>
  </si>
  <si>
    <t>VTc.510.SS.080507</t>
  </si>
  <si>
    <t>Коллектор из нерж. стали, с м-о расст вых. 100мм, 1 1/2"х 7 вых. 3/4" нар.   (1 /5шт)</t>
  </si>
  <si>
    <t>11 681.00 руб.</t>
  </si>
  <si>
    <t>VLC-712006</t>
  </si>
  <si>
    <t>VTc.510.SS.060403</t>
  </si>
  <si>
    <t>Коллектор из нерж. стали, с м-о расст вых. 100мм, 1"х 3 вых. 1/2" нар.   (1 /12шт)</t>
  </si>
  <si>
    <t>2 546.00 руб.</t>
  </si>
  <si>
    <t>VLC-712007</t>
  </si>
  <si>
    <t>VTc.510.SS.060404</t>
  </si>
  <si>
    <t>Коллектор из нерж. стали, с м-о расст вых. 100мм, 1"х 4 вых. 1/2" нар.   (1 /10шт)</t>
  </si>
  <si>
    <t>3 445.00 руб.</t>
  </si>
  <si>
    <t>VLC-712008</t>
  </si>
  <si>
    <t>VTc.510.SS.060405</t>
  </si>
  <si>
    <t>Коллектор из нерж. стали, с м-о расст вых. 100мм, 1"х 5 вых. 1/2" нар.   (1 /10шт)</t>
  </si>
  <si>
    <t>4 190.00 руб.</t>
  </si>
  <si>
    <t>VLC-712009</t>
  </si>
  <si>
    <t>VTc.510.SS.060406</t>
  </si>
  <si>
    <t>Коллектор из нерж. стали, с м-о расст вых. 100мм, 1"х 6 вых. 1/2" нар.   (1 /10шт)</t>
  </si>
  <si>
    <t>5 356.00 руб.</t>
  </si>
  <si>
    <t>VLC-712010</t>
  </si>
  <si>
    <t>VTc.510.SS.060407</t>
  </si>
  <si>
    <t>Коллектор из нерж. стали, с м-о расст вых. 100мм, 1"х 7 вых. 1/2" нар.   (1 /10шт)</t>
  </si>
  <si>
    <t>6 024.00 руб.</t>
  </si>
  <si>
    <t>VLC-712011</t>
  </si>
  <si>
    <t>VTc.510.SS.060408</t>
  </si>
  <si>
    <t>Коллектор из нерж. стали, с м-о расст вых. 100мм, 1"х 8 вых. 1/2" нар.   (1 /10шт)</t>
  </si>
  <si>
    <t>6 154.00 руб.</t>
  </si>
  <si>
    <t>VLC-900302</t>
  </si>
  <si>
    <t>VTc.510.SS.060402</t>
  </si>
  <si>
    <t>Коллектор из нерж. стали, с м-о расст вых. 100мм, 1"х 2 вых. 1/2" нар.</t>
  </si>
  <si>
    <t>2 065.00 руб.</t>
  </si>
  <si>
    <t>VLC-900303</t>
  </si>
  <si>
    <t>VTc.510.BS.060402</t>
  </si>
  <si>
    <t>Коллектор из стали (труба ДУ-40), с м-о расст вых. 100мм, 1"х 2 вых. 1/2" нар.</t>
  </si>
  <si>
    <t>1 560.00 руб.</t>
  </si>
  <si>
    <t>VLC-900304</t>
  </si>
  <si>
    <t>VTc.510.BS.060403</t>
  </si>
  <si>
    <t>Коллектор из стали (труба ДУ-40), с м-о расст вых. 100мм, 1"х 3 вых. 1/2" нар.</t>
  </si>
  <si>
    <t>1 781.00 руб.</t>
  </si>
  <si>
    <t>VLC-900305</t>
  </si>
  <si>
    <t>VTc.510.BS.060404</t>
  </si>
  <si>
    <t>Коллектор из стали (труба ДУ-40), с м-о расст вых. 100мм, 1"х 4 вых. 1/2" нар.</t>
  </si>
  <si>
    <t>1 962.00 руб.</t>
  </si>
  <si>
    <t>VLC-900306</t>
  </si>
  <si>
    <t>VTc.510.BS.060405</t>
  </si>
  <si>
    <t>Коллектор из стали (труба ДУ-40), с м-о расст вых. 100мм, 1"х 5 вых. 1/2" нар.</t>
  </si>
  <si>
    <t>2 185.00 руб.</t>
  </si>
  <si>
    <t>VLC-900307</t>
  </si>
  <si>
    <t>VTc.510.BS.060406</t>
  </si>
  <si>
    <t>Коллектор из стали (труба ДУ-40), с м-о расст вых. 100мм, 1"х 6 вых. 1/2" нар.</t>
  </si>
  <si>
    <t>2 377.00 руб.</t>
  </si>
  <si>
    <t>VLC-900308</t>
  </si>
  <si>
    <t>VTc.510.BS.060407</t>
  </si>
  <si>
    <t>Коллектор из стали (труба ДУ-40), с м-о расст вых. 100мм, 1"х 7 вых. 1/2" нар.</t>
  </si>
  <si>
    <t>2 610.00 руб.</t>
  </si>
  <si>
    <t>VLC-900309</t>
  </si>
  <si>
    <t>VTc.510.BS.060408</t>
  </si>
  <si>
    <t>Коллектор из стали (труба ДУ-40), с м-о расст вых. 100мм, 1"х 8 вых. 1/2" нар.</t>
  </si>
  <si>
    <t>2 833.00 руб.</t>
  </si>
  <si>
    <t>VLC-900310</t>
  </si>
  <si>
    <t>VTc.510.BS.060409</t>
  </si>
  <si>
    <t>Коллектор из стали (труба ДУ-40), с м-о расст вых. 100мм, 1"х 9 вых. 1/2" нар.</t>
  </si>
  <si>
    <t>3 032.00 руб.</t>
  </si>
  <si>
    <t>VLC-900537</t>
  </si>
  <si>
    <t>VTc.510.BS.50060404</t>
  </si>
  <si>
    <t>Коллектор из стали (труба ДУ-50), с м-о расст вых. 100мм, 1"х 4 вых. 1/2" нар.</t>
  </si>
  <si>
    <t>2 391.00 руб.</t>
  </si>
  <si>
    <t>VLC-900538</t>
  </si>
  <si>
    <t>VTc.510.BS.50060405</t>
  </si>
  <si>
    <t>Коллектор из стали (труба ДУ-50), с м-о расст вых. 100мм, 1"х 5 вых. 1/2" нар.</t>
  </si>
  <si>
    <t>2 612.00 руб.</t>
  </si>
  <si>
    <t>VLC-900539</t>
  </si>
  <si>
    <t>VTc.510.BS.50060406</t>
  </si>
  <si>
    <t>Коллектор из стали (труба ДУ-50), с м-о расст вых. 100мм, 1"х 6 вых. 1/2" нар.</t>
  </si>
  <si>
    <t>2 879.00 руб.</t>
  </si>
  <si>
    <t>VLC-900540</t>
  </si>
  <si>
    <t>VTc.510.BS.50060407</t>
  </si>
  <si>
    <t>Коллектор из стали (труба ДУ-50), с м-о расст вых. 100мм, 1"х 7 вых. 1/2" нар.</t>
  </si>
  <si>
    <t>3 229.00 руб.</t>
  </si>
  <si>
    <t>VLC-900541</t>
  </si>
  <si>
    <t>VTc.510.BS.50060408</t>
  </si>
  <si>
    <t>Коллектор из стали (труба ДУ-50), с м-о расст вых. 100мм, 1"х 8 вых. 1/2" нар.</t>
  </si>
  <si>
    <t>3 478.00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</si>
</sst>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3cdcf1b_86a5_11e9_8101_003048fd731b_409a69f9_281f_11ed_a30f_00259070b4871.jpeg"/><Relationship Id="rId2" Type="http://schemas.openxmlformats.org/officeDocument/2006/relationships/image" Target="../media/f3cdcf33_86a5_11e9_8101_003048fd731b_409a6a11_281f_11ed_a30f_00259070b4872.jpeg"/><Relationship Id="rId3" Type="http://schemas.openxmlformats.org/officeDocument/2006/relationships/image" Target="../media/f3cdcf44_86a5_11e9_8101_003048fd731b_409a6a1d_281f_11ed_a30f_00259070b4873.jpeg"/><Relationship Id="rId4" Type="http://schemas.openxmlformats.org/officeDocument/2006/relationships/image" Target="../media/fae7fe16_86a5_11e9_8101_003048fd731b_409a69d1_281f_11ed_a30f_00259070b4874.jpeg"/><Relationship Id="rId5" Type="http://schemas.openxmlformats.org/officeDocument/2006/relationships/image" Target="../media/fae7fdf5_86a5_11e9_8101_003048fd731b_409a69a5_281f_11ed_a30f_00259070b4875.jpeg"/><Relationship Id="rId6" Type="http://schemas.openxmlformats.org/officeDocument/2006/relationships/image" Target="../media/6d083a53_3466_11eb_81f3_003048fd731b_46e460cb_281f_11ed_a30f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672" descr="Image_6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2" name="Image_673" descr="Image_67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674" descr="Image_67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4" name="Image_715" descr="Image_7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5" name="Image_716" descr="Image_7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6" name="Image_717" descr="Image_7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SUM(L2:L50)</f>
        <v>0</v>
      </c>
    </row>
    <row r="2" spans="1:12" customHeight="1" ht="18">
      <c r="A2" s="1"/>
      <c r="B2" s="1">
        <v>820588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5</v>
      </c>
      <c r="H2" s="1" t="s">
        <v>15</v>
      </c>
      <c r="I2" s="1">
        <v>0</v>
      </c>
      <c r="J2" s="1" t="s">
        <v>16</v>
      </c>
      <c r="K2" s="2"/>
      <c r="L2" s="5">
        <f>K2*630.00</f>
        <v>0</v>
      </c>
    </row>
    <row r="3" spans="1:12" customHeight="1" ht="18">
      <c r="A3" s="1"/>
      <c r="B3" s="1">
        <v>820589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4</v>
      </c>
      <c r="H3" s="1" t="s">
        <v>15</v>
      </c>
      <c r="I3" s="1">
        <v>0</v>
      </c>
      <c r="J3" s="1" t="s">
        <v>16</v>
      </c>
      <c r="K3" s="2"/>
      <c r="L3" s="5">
        <f>K3*836.00</f>
        <v>0</v>
      </c>
    </row>
    <row r="4" spans="1:12" customHeight="1" ht="18">
      <c r="A4" s="1"/>
      <c r="B4" s="1">
        <v>820590</v>
      </c>
      <c r="C4" s="1" t="s">
        <v>21</v>
      </c>
      <c r="D4" s="1" t="s">
        <v>22</v>
      </c>
      <c r="E4" s="3" t="s">
        <v>23</v>
      </c>
      <c r="F4" s="1" t="s">
        <v>24</v>
      </c>
      <c r="G4" s="1">
        <v>4</v>
      </c>
      <c r="H4" s="1" t="s">
        <v>15</v>
      </c>
      <c r="I4" s="1">
        <v>0</v>
      </c>
      <c r="J4" s="1" t="s">
        <v>16</v>
      </c>
      <c r="K4" s="2"/>
      <c r="L4" s="5">
        <f>K4*1133.00</f>
        <v>0</v>
      </c>
    </row>
    <row r="5" spans="1:12" customHeight="1" ht="18">
      <c r="A5" s="1"/>
      <c r="B5" s="1">
        <v>820591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4</v>
      </c>
      <c r="H5" s="1" t="s">
        <v>15</v>
      </c>
      <c r="I5" s="1">
        <v>0</v>
      </c>
      <c r="J5" s="1" t="s">
        <v>16</v>
      </c>
      <c r="K5" s="2"/>
      <c r="L5" s="5">
        <f>K5*737.00</f>
        <v>0</v>
      </c>
    </row>
    <row r="6" spans="1:12" customHeight="1" ht="18">
      <c r="A6" s="1"/>
      <c r="B6" s="1">
        <v>820592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6</v>
      </c>
      <c r="H6" s="1" t="s">
        <v>33</v>
      </c>
      <c r="I6" s="1">
        <v>0</v>
      </c>
      <c r="J6" s="1" t="s">
        <v>16</v>
      </c>
      <c r="K6" s="2"/>
      <c r="L6" s="5">
        <f>K6*1113.00</f>
        <v>0</v>
      </c>
    </row>
    <row r="7" spans="1:12" customHeight="1" ht="18">
      <c r="A7" s="1"/>
      <c r="B7" s="1">
        <v>820593</v>
      </c>
      <c r="C7" s="1" t="s">
        <v>34</v>
      </c>
      <c r="D7" s="1" t="s">
        <v>35</v>
      </c>
      <c r="E7" s="3" t="s">
        <v>36</v>
      </c>
      <c r="F7" s="1" t="s">
        <v>37</v>
      </c>
      <c r="G7" s="1">
        <v>9</v>
      </c>
      <c r="H7" s="1" t="s">
        <v>38</v>
      </c>
      <c r="I7" s="1">
        <v>0</v>
      </c>
      <c r="J7" s="1" t="s">
        <v>16</v>
      </c>
      <c r="K7" s="2"/>
      <c r="L7" s="5">
        <f>K7*1444.00</f>
        <v>0</v>
      </c>
    </row>
    <row r="8" spans="1:12" customHeight="1" ht="35">
      <c r="A8" s="1"/>
      <c r="B8" s="1">
        <v>820594</v>
      </c>
      <c r="C8" s="1" t="s">
        <v>39</v>
      </c>
      <c r="D8" s="1" t="s">
        <v>40</v>
      </c>
      <c r="E8" s="3" t="s">
        <v>41</v>
      </c>
      <c r="F8" s="1" t="s">
        <v>42</v>
      </c>
      <c r="G8" s="1">
        <v>0</v>
      </c>
      <c r="H8" s="1" t="s">
        <v>38</v>
      </c>
      <c r="I8" s="1">
        <v>0</v>
      </c>
      <c r="J8" s="1" t="s">
        <v>16</v>
      </c>
      <c r="K8" s="2"/>
      <c r="L8" s="5">
        <f>K8*1447.00</f>
        <v>0</v>
      </c>
    </row>
    <row r="9" spans="1:12" customHeight="1" ht="35">
      <c r="A9" s="1"/>
      <c r="B9" s="1">
        <v>820595</v>
      </c>
      <c r="C9" s="1" t="s">
        <v>43</v>
      </c>
      <c r="D9" s="1" t="s">
        <v>44</v>
      </c>
      <c r="E9" s="3" t="s">
        <v>45</v>
      </c>
      <c r="F9" s="1" t="s">
        <v>46</v>
      </c>
      <c r="G9" s="1">
        <v>0</v>
      </c>
      <c r="H9" s="1">
        <v>4</v>
      </c>
      <c r="I9" s="1">
        <v>0</v>
      </c>
      <c r="J9" s="1" t="s">
        <v>16</v>
      </c>
      <c r="K9" s="2"/>
      <c r="L9" s="5">
        <f>K9*1991.00</f>
        <v>0</v>
      </c>
    </row>
    <row r="10" spans="1:12" customHeight="1" ht="35">
      <c r="A10" s="1"/>
      <c r="B10" s="1">
        <v>820596</v>
      </c>
      <c r="C10" s="1" t="s">
        <v>47</v>
      </c>
      <c r="D10" s="1" t="s">
        <v>48</v>
      </c>
      <c r="E10" s="3" t="s">
        <v>49</v>
      </c>
      <c r="F10" s="1" t="s">
        <v>50</v>
      </c>
      <c r="G10" s="1">
        <v>0</v>
      </c>
      <c r="H10" s="1">
        <v>5</v>
      </c>
      <c r="I10" s="1">
        <v>0</v>
      </c>
      <c r="J10" s="1" t="s">
        <v>16</v>
      </c>
      <c r="K10" s="2"/>
      <c r="L10" s="5">
        <f>K10*2459.00</f>
        <v>0</v>
      </c>
    </row>
    <row r="11" spans="1:12" customHeight="1" ht="18">
      <c r="A11" s="1"/>
      <c r="B11" s="1">
        <v>820599</v>
      </c>
      <c r="C11" s="1" t="s">
        <v>51</v>
      </c>
      <c r="D11" s="1" t="s">
        <v>52</v>
      </c>
      <c r="E11" s="3" t="s">
        <v>53</v>
      </c>
      <c r="F11" s="1" t="s">
        <v>54</v>
      </c>
      <c r="G11" s="1">
        <v>6</v>
      </c>
      <c r="H11" s="1" t="s">
        <v>38</v>
      </c>
      <c r="I11" s="1">
        <v>0</v>
      </c>
      <c r="J11" s="1" t="s">
        <v>16</v>
      </c>
      <c r="K11" s="2"/>
      <c r="L11" s="5">
        <f>K11*762.00</f>
        <v>0</v>
      </c>
    </row>
    <row r="12" spans="1:12" customHeight="1" ht="18">
      <c r="A12" s="1"/>
      <c r="B12" s="1">
        <v>820600</v>
      </c>
      <c r="C12" s="1" t="s">
        <v>55</v>
      </c>
      <c r="D12" s="1" t="s">
        <v>56</v>
      </c>
      <c r="E12" s="3" t="s">
        <v>57</v>
      </c>
      <c r="F12" s="1" t="s">
        <v>58</v>
      </c>
      <c r="G12" s="1">
        <v>5</v>
      </c>
      <c r="H12" s="1" t="s">
        <v>38</v>
      </c>
      <c r="I12" s="1">
        <v>0</v>
      </c>
      <c r="J12" s="1" t="s">
        <v>16</v>
      </c>
      <c r="K12" s="2"/>
      <c r="L12" s="5">
        <f>K12*1099.00</f>
        <v>0</v>
      </c>
    </row>
    <row r="13" spans="1:12" customHeight="1" ht="18">
      <c r="A13" s="1"/>
      <c r="B13" s="1">
        <v>820601</v>
      </c>
      <c r="C13" s="1" t="s">
        <v>59</v>
      </c>
      <c r="D13" s="1" t="s">
        <v>60</v>
      </c>
      <c r="E13" s="3" t="s">
        <v>61</v>
      </c>
      <c r="F13" s="1" t="s">
        <v>62</v>
      </c>
      <c r="G13" s="1">
        <v>6</v>
      </c>
      <c r="H13" s="1">
        <v>0</v>
      </c>
      <c r="I13" s="1">
        <v>0</v>
      </c>
      <c r="J13" s="1" t="s">
        <v>16</v>
      </c>
      <c r="K13" s="2"/>
      <c r="L13" s="5">
        <f>K13*1261.00</f>
        <v>0</v>
      </c>
    </row>
    <row r="14" spans="1:12" customHeight="1" ht="18">
      <c r="A14" s="1"/>
      <c r="B14" s="1">
        <v>820602</v>
      </c>
      <c r="C14" s="1" t="s">
        <v>63</v>
      </c>
      <c r="D14" s="1" t="s">
        <v>64</v>
      </c>
      <c r="E14" s="3" t="s">
        <v>65</v>
      </c>
      <c r="F14" s="1" t="s">
        <v>66</v>
      </c>
      <c r="G14" s="1">
        <v>8</v>
      </c>
      <c r="H14" s="1" t="s">
        <v>67</v>
      </c>
      <c r="I14" s="1">
        <v>0</v>
      </c>
      <c r="J14" s="1" t="s">
        <v>16</v>
      </c>
      <c r="K14" s="2"/>
      <c r="L14" s="5">
        <f>K14*1023.00</f>
        <v>0</v>
      </c>
    </row>
    <row r="15" spans="1:12" customHeight="1" ht="18">
      <c r="A15" s="1"/>
      <c r="B15" s="1">
        <v>820603</v>
      </c>
      <c r="C15" s="1" t="s">
        <v>68</v>
      </c>
      <c r="D15" s="1" t="s">
        <v>69</v>
      </c>
      <c r="E15" s="3" t="s">
        <v>70</v>
      </c>
      <c r="F15" s="1" t="s">
        <v>71</v>
      </c>
      <c r="G15" s="1">
        <v>7</v>
      </c>
      <c r="H15" s="1" t="s">
        <v>15</v>
      </c>
      <c r="I15" s="1">
        <v>0</v>
      </c>
      <c r="J15" s="1" t="s">
        <v>16</v>
      </c>
      <c r="K15" s="2"/>
      <c r="L15" s="5">
        <f>K15*1474.00</f>
        <v>0</v>
      </c>
    </row>
    <row r="16" spans="1:12" customHeight="1" ht="18">
      <c r="A16" s="1"/>
      <c r="B16" s="1">
        <v>820604</v>
      </c>
      <c r="C16" s="1" t="s">
        <v>72</v>
      </c>
      <c r="D16" s="1" t="s">
        <v>73</v>
      </c>
      <c r="E16" s="3" t="s">
        <v>74</v>
      </c>
      <c r="F16" s="1" t="s">
        <v>75</v>
      </c>
      <c r="G16" s="1">
        <v>5</v>
      </c>
      <c r="H16" s="1" t="s">
        <v>38</v>
      </c>
      <c r="I16" s="1">
        <v>0</v>
      </c>
      <c r="J16" s="1" t="s">
        <v>16</v>
      </c>
      <c r="K16" s="2"/>
      <c r="L16" s="5">
        <f>K16*1619.00</f>
        <v>0</v>
      </c>
    </row>
    <row r="17" spans="1:12">
      <c r="A17" s="1"/>
      <c r="B17" s="1">
        <v>820642</v>
      </c>
      <c r="C17" s="1" t="s">
        <v>76</v>
      </c>
      <c r="D17" s="1" t="s">
        <v>77</v>
      </c>
      <c r="E17" s="3" t="s">
        <v>78</v>
      </c>
      <c r="F17" s="1" t="s">
        <v>79</v>
      </c>
      <c r="G17" s="1">
        <v>0</v>
      </c>
      <c r="H17" s="1" t="s">
        <v>67</v>
      </c>
      <c r="I17" s="1">
        <v>0</v>
      </c>
      <c r="J17" s="1" t="s">
        <v>16</v>
      </c>
      <c r="K17" s="2"/>
      <c r="L17" s="5">
        <f>K17*1524.00</f>
        <v>0</v>
      </c>
    </row>
    <row r="18" spans="1:12">
      <c r="A18" s="1"/>
      <c r="B18" s="1">
        <v>820643</v>
      </c>
      <c r="C18" s="1" t="s">
        <v>80</v>
      </c>
      <c r="D18" s="1" t="s">
        <v>81</v>
      </c>
      <c r="E18" s="3" t="s">
        <v>82</v>
      </c>
      <c r="F18" s="1" t="s">
        <v>83</v>
      </c>
      <c r="G18" s="1">
        <v>0</v>
      </c>
      <c r="H18" s="1" t="s">
        <v>67</v>
      </c>
      <c r="I18" s="1">
        <v>0</v>
      </c>
      <c r="J18" s="1" t="s">
        <v>16</v>
      </c>
      <c r="K18" s="2"/>
      <c r="L18" s="5">
        <f>K18*2097.00</f>
        <v>0</v>
      </c>
    </row>
    <row r="19" spans="1:12">
      <c r="A19" s="1"/>
      <c r="B19" s="1">
        <v>820644</v>
      </c>
      <c r="C19" s="1" t="s">
        <v>84</v>
      </c>
      <c r="D19" s="1" t="s">
        <v>85</v>
      </c>
      <c r="E19" s="3" t="s">
        <v>86</v>
      </c>
      <c r="F19" s="1" t="s">
        <v>87</v>
      </c>
      <c r="G19" s="1">
        <v>0</v>
      </c>
      <c r="H19" s="1" t="s">
        <v>67</v>
      </c>
      <c r="I19" s="1">
        <v>0</v>
      </c>
      <c r="J19" s="1" t="s">
        <v>16</v>
      </c>
      <c r="K19" s="2"/>
      <c r="L19" s="5">
        <f>K19*2675.00</f>
        <v>0</v>
      </c>
    </row>
    <row r="20" spans="1:12">
      <c r="A20" s="1"/>
      <c r="B20" s="1">
        <v>820645</v>
      </c>
      <c r="C20" s="1" t="s">
        <v>88</v>
      </c>
      <c r="D20" s="1" t="s">
        <v>89</v>
      </c>
      <c r="E20" s="3" t="s">
        <v>90</v>
      </c>
      <c r="F20" s="1" t="s">
        <v>91</v>
      </c>
      <c r="G20" s="1">
        <v>0</v>
      </c>
      <c r="H20" s="1" t="s">
        <v>33</v>
      </c>
      <c r="I20" s="1">
        <v>0</v>
      </c>
      <c r="J20" s="1" t="s">
        <v>16</v>
      </c>
      <c r="K20" s="2"/>
      <c r="L20" s="5">
        <f>K20*2862.00</f>
        <v>0</v>
      </c>
    </row>
    <row r="21" spans="1:12">
      <c r="A21" s="1"/>
      <c r="B21" s="1">
        <v>820646</v>
      </c>
      <c r="C21" s="1" t="s">
        <v>92</v>
      </c>
      <c r="D21" s="1" t="s">
        <v>93</v>
      </c>
      <c r="E21" s="3" t="s">
        <v>94</v>
      </c>
      <c r="F21" s="1" t="s">
        <v>95</v>
      </c>
      <c r="G21" s="1">
        <v>0</v>
      </c>
      <c r="H21" s="1" t="s">
        <v>33</v>
      </c>
      <c r="I21" s="1">
        <v>0</v>
      </c>
      <c r="J21" s="1" t="s">
        <v>16</v>
      </c>
      <c r="K21" s="2"/>
      <c r="L21" s="5">
        <f>K21*3357.00</f>
        <v>0</v>
      </c>
    </row>
    <row r="22" spans="1:12">
      <c r="A22" s="1"/>
      <c r="B22" s="1">
        <v>820647</v>
      </c>
      <c r="C22" s="1" t="s">
        <v>96</v>
      </c>
      <c r="D22" s="1" t="s">
        <v>97</v>
      </c>
      <c r="E22" s="3" t="s">
        <v>98</v>
      </c>
      <c r="F22" s="1" t="s">
        <v>99</v>
      </c>
      <c r="G22" s="1">
        <v>0</v>
      </c>
      <c r="H22" s="1" t="s">
        <v>38</v>
      </c>
      <c r="I22" s="1">
        <v>0</v>
      </c>
      <c r="J22" s="1" t="s">
        <v>16</v>
      </c>
      <c r="K22" s="2"/>
      <c r="L22" s="5">
        <f>K22*4036.00</f>
        <v>0</v>
      </c>
    </row>
    <row r="23" spans="1:12">
      <c r="A23" s="1"/>
      <c r="B23" s="1">
        <v>820648</v>
      </c>
      <c r="C23" s="1" t="s">
        <v>100</v>
      </c>
      <c r="D23" s="1" t="s">
        <v>101</v>
      </c>
      <c r="E23" s="3" t="s">
        <v>102</v>
      </c>
      <c r="F23" s="1" t="s">
        <v>103</v>
      </c>
      <c r="G23" s="1">
        <v>0</v>
      </c>
      <c r="H23" s="1" t="s">
        <v>15</v>
      </c>
      <c r="I23" s="1">
        <v>0</v>
      </c>
      <c r="J23" s="1" t="s">
        <v>16</v>
      </c>
      <c r="K23" s="2"/>
      <c r="L23" s="5">
        <f>K23*4450.00</f>
        <v>0</v>
      </c>
    </row>
    <row r="24" spans="1:12">
      <c r="A24" s="1"/>
      <c r="B24" s="1">
        <v>820649</v>
      </c>
      <c r="C24" s="1" t="s">
        <v>104</v>
      </c>
      <c r="D24" s="1" t="s">
        <v>105</v>
      </c>
      <c r="E24" s="3" t="s">
        <v>106</v>
      </c>
      <c r="F24" s="1" t="s">
        <v>107</v>
      </c>
      <c r="G24" s="1">
        <v>0</v>
      </c>
      <c r="H24" s="1" t="s">
        <v>33</v>
      </c>
      <c r="I24" s="1">
        <v>0</v>
      </c>
      <c r="J24" s="1" t="s">
        <v>16</v>
      </c>
      <c r="K24" s="2"/>
      <c r="L24" s="5">
        <f>K24*5223.00</f>
        <v>0</v>
      </c>
    </row>
    <row r="25" spans="1:12">
      <c r="A25" s="1"/>
      <c r="B25" s="1">
        <v>820650</v>
      </c>
      <c r="C25" s="1" t="s">
        <v>108</v>
      </c>
      <c r="D25" s="1" t="s">
        <v>109</v>
      </c>
      <c r="E25" s="3" t="s">
        <v>110</v>
      </c>
      <c r="F25" s="1" t="s">
        <v>111</v>
      </c>
      <c r="G25" s="1">
        <v>0</v>
      </c>
      <c r="H25" s="1" t="s">
        <v>15</v>
      </c>
      <c r="I25" s="1">
        <v>0</v>
      </c>
      <c r="J25" s="1" t="s">
        <v>16</v>
      </c>
      <c r="K25" s="2"/>
      <c r="L25" s="5">
        <f>K25*5355.00</f>
        <v>0</v>
      </c>
    </row>
    <row r="26" spans="1:12">
      <c r="A26" s="1"/>
      <c r="B26" s="1">
        <v>820631</v>
      </c>
      <c r="C26" s="1" t="s">
        <v>112</v>
      </c>
      <c r="D26" s="1" t="s">
        <v>113</v>
      </c>
      <c r="E26" s="3" t="s">
        <v>114</v>
      </c>
      <c r="F26" s="1" t="s">
        <v>115</v>
      </c>
      <c r="G26" s="1">
        <v>0</v>
      </c>
      <c r="H26" s="1">
        <v>0</v>
      </c>
      <c r="I26" s="1">
        <v>0</v>
      </c>
      <c r="J26" s="1" t="s">
        <v>16</v>
      </c>
      <c r="K26" s="2"/>
      <c r="L26" s="5">
        <f>K26*5303.00</f>
        <v>0</v>
      </c>
    </row>
    <row r="27" spans="1:12">
      <c r="A27" s="1"/>
      <c r="B27" s="1">
        <v>820632</v>
      </c>
      <c r="C27" s="1" t="s">
        <v>116</v>
      </c>
      <c r="D27" s="1" t="s">
        <v>117</v>
      </c>
      <c r="E27" s="3" t="s">
        <v>118</v>
      </c>
      <c r="F27" s="1" t="s">
        <v>119</v>
      </c>
      <c r="G27" s="1">
        <v>0</v>
      </c>
      <c r="H27" s="1">
        <v>2</v>
      </c>
      <c r="I27" s="1">
        <v>0</v>
      </c>
      <c r="J27" s="1" t="s">
        <v>16</v>
      </c>
      <c r="K27" s="2"/>
      <c r="L27" s="5">
        <f>K27*6114.00</f>
        <v>0</v>
      </c>
    </row>
    <row r="28" spans="1:12">
      <c r="A28" s="1"/>
      <c r="B28" s="1">
        <v>820633</v>
      </c>
      <c r="C28" s="1" t="s">
        <v>120</v>
      </c>
      <c r="D28" s="1" t="s">
        <v>121</v>
      </c>
      <c r="E28" s="3" t="s">
        <v>122</v>
      </c>
      <c r="F28" s="1" t="s">
        <v>123</v>
      </c>
      <c r="G28" s="1">
        <v>0</v>
      </c>
      <c r="H28" s="1" t="s">
        <v>67</v>
      </c>
      <c r="I28" s="1">
        <v>0</v>
      </c>
      <c r="J28" s="1" t="s">
        <v>16</v>
      </c>
      <c r="K28" s="2"/>
      <c r="L28" s="5">
        <f>K28*8314.00</f>
        <v>0</v>
      </c>
    </row>
    <row r="29" spans="1:12">
      <c r="A29" s="1"/>
      <c r="B29" s="1">
        <v>820634</v>
      </c>
      <c r="C29" s="1" t="s">
        <v>124</v>
      </c>
      <c r="D29" s="1" t="s">
        <v>125</v>
      </c>
      <c r="E29" s="3" t="s">
        <v>126</v>
      </c>
      <c r="F29" s="1" t="s">
        <v>127</v>
      </c>
      <c r="G29" s="1">
        <v>0</v>
      </c>
      <c r="H29" s="1" t="s">
        <v>15</v>
      </c>
      <c r="I29" s="1">
        <v>0</v>
      </c>
      <c r="J29" s="1" t="s">
        <v>16</v>
      </c>
      <c r="K29" s="2"/>
      <c r="L29" s="5">
        <f>K29*9619.00</f>
        <v>0</v>
      </c>
    </row>
    <row r="30" spans="1:12">
      <c r="A30" s="1"/>
      <c r="B30" s="1">
        <v>820635</v>
      </c>
      <c r="C30" s="1" t="s">
        <v>128</v>
      </c>
      <c r="D30" s="1" t="s">
        <v>129</v>
      </c>
      <c r="E30" s="3" t="s">
        <v>130</v>
      </c>
      <c r="F30" s="1" t="s">
        <v>131</v>
      </c>
      <c r="G30" s="1">
        <v>0</v>
      </c>
      <c r="H30" s="1" t="s">
        <v>33</v>
      </c>
      <c r="I30" s="1">
        <v>0</v>
      </c>
      <c r="J30" s="1" t="s">
        <v>16</v>
      </c>
      <c r="K30" s="2"/>
      <c r="L30" s="5">
        <f>K30*11681.00</f>
        <v>0</v>
      </c>
    </row>
    <row r="31" spans="1:12">
      <c r="A31" s="1"/>
      <c r="B31" s="1">
        <v>820636</v>
      </c>
      <c r="C31" s="1" t="s">
        <v>132</v>
      </c>
      <c r="D31" s="1" t="s">
        <v>133</v>
      </c>
      <c r="E31" s="3" t="s">
        <v>134</v>
      </c>
      <c r="F31" s="1" t="s">
        <v>135</v>
      </c>
      <c r="G31" s="1">
        <v>0</v>
      </c>
      <c r="H31" s="1" t="s">
        <v>67</v>
      </c>
      <c r="I31" s="1">
        <v>0</v>
      </c>
      <c r="J31" s="1" t="s">
        <v>16</v>
      </c>
      <c r="K31" s="2"/>
      <c r="L31" s="5">
        <f>K31*2546.00</f>
        <v>0</v>
      </c>
    </row>
    <row r="32" spans="1:12">
      <c r="A32" s="1"/>
      <c r="B32" s="1">
        <v>820637</v>
      </c>
      <c r="C32" s="1" t="s">
        <v>136</v>
      </c>
      <c r="D32" s="1" t="s">
        <v>137</v>
      </c>
      <c r="E32" s="3" t="s">
        <v>138</v>
      </c>
      <c r="F32" s="1" t="s">
        <v>139</v>
      </c>
      <c r="G32" s="1">
        <v>0</v>
      </c>
      <c r="H32" s="1" t="s">
        <v>38</v>
      </c>
      <c r="I32" s="1">
        <v>0</v>
      </c>
      <c r="J32" s="1" t="s">
        <v>16</v>
      </c>
      <c r="K32" s="2"/>
      <c r="L32" s="5">
        <f>K32*3445.00</f>
        <v>0</v>
      </c>
    </row>
    <row r="33" spans="1:12">
      <c r="A33" s="1"/>
      <c r="B33" s="1">
        <v>820638</v>
      </c>
      <c r="C33" s="1" t="s">
        <v>140</v>
      </c>
      <c r="D33" s="1" t="s">
        <v>141</v>
      </c>
      <c r="E33" s="3" t="s">
        <v>142</v>
      </c>
      <c r="F33" s="1" t="s">
        <v>143</v>
      </c>
      <c r="G33" s="1">
        <v>0</v>
      </c>
      <c r="H33" s="1" t="s">
        <v>15</v>
      </c>
      <c r="I33" s="1">
        <v>0</v>
      </c>
      <c r="J33" s="1" t="s">
        <v>16</v>
      </c>
      <c r="K33" s="2"/>
      <c r="L33" s="5">
        <f>K33*4190.00</f>
        <v>0</v>
      </c>
    </row>
    <row r="34" spans="1:12">
      <c r="A34" s="1"/>
      <c r="B34" s="1">
        <v>820639</v>
      </c>
      <c r="C34" s="1" t="s">
        <v>144</v>
      </c>
      <c r="D34" s="1" t="s">
        <v>145</v>
      </c>
      <c r="E34" s="3" t="s">
        <v>146</v>
      </c>
      <c r="F34" s="1" t="s">
        <v>147</v>
      </c>
      <c r="G34" s="1">
        <v>0</v>
      </c>
      <c r="H34" s="1" t="s">
        <v>15</v>
      </c>
      <c r="I34" s="1">
        <v>0</v>
      </c>
      <c r="J34" s="1" t="s">
        <v>16</v>
      </c>
      <c r="K34" s="2"/>
      <c r="L34" s="5">
        <f>K34*5356.00</f>
        <v>0</v>
      </c>
    </row>
    <row r="35" spans="1:12">
      <c r="A35" s="1"/>
      <c r="B35" s="1">
        <v>820640</v>
      </c>
      <c r="C35" s="1" t="s">
        <v>148</v>
      </c>
      <c r="D35" s="1" t="s">
        <v>149</v>
      </c>
      <c r="E35" s="3" t="s">
        <v>150</v>
      </c>
      <c r="F35" s="1" t="s">
        <v>151</v>
      </c>
      <c r="G35" s="1">
        <v>0</v>
      </c>
      <c r="H35" s="1" t="s">
        <v>38</v>
      </c>
      <c r="I35" s="1">
        <v>0</v>
      </c>
      <c r="J35" s="1" t="s">
        <v>16</v>
      </c>
      <c r="K35" s="2"/>
      <c r="L35" s="5">
        <f>K35*6024.00</f>
        <v>0</v>
      </c>
    </row>
    <row r="36" spans="1:12">
      <c r="A36" s="1"/>
      <c r="B36" s="1">
        <v>820641</v>
      </c>
      <c r="C36" s="1" t="s">
        <v>152</v>
      </c>
      <c r="D36" s="1" t="s">
        <v>153</v>
      </c>
      <c r="E36" s="3" t="s">
        <v>154</v>
      </c>
      <c r="F36" s="1" t="s">
        <v>155</v>
      </c>
      <c r="G36" s="1">
        <v>0</v>
      </c>
      <c r="H36" s="1">
        <v>8</v>
      </c>
      <c r="I36" s="1">
        <v>0</v>
      </c>
      <c r="J36" s="1" t="s">
        <v>16</v>
      </c>
      <c r="K36" s="2"/>
      <c r="L36" s="5">
        <f>K36*6154.00</f>
        <v>0</v>
      </c>
    </row>
    <row r="37" spans="1:12">
      <c r="A37" s="1"/>
      <c r="B37" s="1">
        <v>836293</v>
      </c>
      <c r="C37" s="1" t="s">
        <v>156</v>
      </c>
      <c r="D37" s="1" t="s">
        <v>157</v>
      </c>
      <c r="E37" s="3" t="s">
        <v>158</v>
      </c>
      <c r="F37" s="1" t="s">
        <v>159</v>
      </c>
      <c r="G37" s="1">
        <v>0</v>
      </c>
      <c r="H37" s="1" t="s">
        <v>15</v>
      </c>
      <c r="I37" s="1">
        <v>0</v>
      </c>
      <c r="J37" s="1" t="s">
        <v>16</v>
      </c>
      <c r="K37" s="2"/>
      <c r="L37" s="5">
        <f>K37*2065.00</f>
        <v>0</v>
      </c>
    </row>
    <row r="38" spans="1:12">
      <c r="A38" s="1"/>
      <c r="B38" s="1">
        <v>836294</v>
      </c>
      <c r="C38" s="1" t="s">
        <v>160</v>
      </c>
      <c r="D38" s="1" t="s">
        <v>161</v>
      </c>
      <c r="E38" s="3" t="s">
        <v>162</v>
      </c>
      <c r="F38" s="1" t="s">
        <v>163</v>
      </c>
      <c r="G38" s="1">
        <v>0</v>
      </c>
      <c r="H38" s="1">
        <v>0</v>
      </c>
      <c r="I38" s="1">
        <v>0</v>
      </c>
      <c r="J38" s="1" t="s">
        <v>16</v>
      </c>
      <c r="K38" s="2"/>
      <c r="L38" s="5">
        <f>K38*1560.00</f>
        <v>0</v>
      </c>
    </row>
    <row r="39" spans="1:12">
      <c r="A39" s="1"/>
      <c r="B39" s="1">
        <v>836295</v>
      </c>
      <c r="C39" s="1" t="s">
        <v>164</v>
      </c>
      <c r="D39" s="1" t="s">
        <v>165</v>
      </c>
      <c r="E39" s="3" t="s">
        <v>166</v>
      </c>
      <c r="F39" s="1" t="s">
        <v>167</v>
      </c>
      <c r="G39" s="1">
        <v>0</v>
      </c>
      <c r="H39" s="1">
        <v>0</v>
      </c>
      <c r="I39" s="1">
        <v>0</v>
      </c>
      <c r="J39" s="1" t="s">
        <v>16</v>
      </c>
      <c r="K39" s="2"/>
      <c r="L39" s="5">
        <f>K39*1781.00</f>
        <v>0</v>
      </c>
    </row>
    <row r="40" spans="1:12">
      <c r="A40" s="1"/>
      <c r="B40" s="1">
        <v>836296</v>
      </c>
      <c r="C40" s="1" t="s">
        <v>168</v>
      </c>
      <c r="D40" s="1" t="s">
        <v>169</v>
      </c>
      <c r="E40" s="3" t="s">
        <v>170</v>
      </c>
      <c r="F40" s="1" t="s">
        <v>171</v>
      </c>
      <c r="G40" s="1">
        <v>0</v>
      </c>
      <c r="H40" s="1">
        <v>0</v>
      </c>
      <c r="I40" s="1">
        <v>0</v>
      </c>
      <c r="J40" s="1" t="s">
        <v>16</v>
      </c>
      <c r="K40" s="2"/>
      <c r="L40" s="5">
        <f>K40*1962.00</f>
        <v>0</v>
      </c>
    </row>
    <row r="41" spans="1:12">
      <c r="A41" s="1"/>
      <c r="B41" s="1">
        <v>836297</v>
      </c>
      <c r="C41" s="1" t="s">
        <v>172</v>
      </c>
      <c r="D41" s="1" t="s">
        <v>173</v>
      </c>
      <c r="E41" s="3" t="s">
        <v>174</v>
      </c>
      <c r="F41" s="1" t="s">
        <v>175</v>
      </c>
      <c r="G41" s="1">
        <v>0</v>
      </c>
      <c r="H41" s="1">
        <v>0</v>
      </c>
      <c r="I41" s="1">
        <v>0</v>
      </c>
      <c r="J41" s="1" t="s">
        <v>16</v>
      </c>
      <c r="K41" s="2"/>
      <c r="L41" s="5">
        <f>K41*2185.00</f>
        <v>0</v>
      </c>
    </row>
    <row r="42" spans="1:12">
      <c r="A42" s="1"/>
      <c r="B42" s="1">
        <v>836298</v>
      </c>
      <c r="C42" s="1" t="s">
        <v>176</v>
      </c>
      <c r="D42" s="1" t="s">
        <v>177</v>
      </c>
      <c r="E42" s="3" t="s">
        <v>178</v>
      </c>
      <c r="F42" s="1" t="s">
        <v>179</v>
      </c>
      <c r="G42" s="1">
        <v>0</v>
      </c>
      <c r="H42" s="1">
        <v>0</v>
      </c>
      <c r="I42" s="1">
        <v>0</v>
      </c>
      <c r="J42" s="1" t="s">
        <v>16</v>
      </c>
      <c r="K42" s="2"/>
      <c r="L42" s="5">
        <f>K42*2377.00</f>
        <v>0</v>
      </c>
    </row>
    <row r="43" spans="1:12">
      <c r="A43" s="1"/>
      <c r="B43" s="1">
        <v>836299</v>
      </c>
      <c r="C43" s="1" t="s">
        <v>180</v>
      </c>
      <c r="D43" s="1" t="s">
        <v>181</v>
      </c>
      <c r="E43" s="3" t="s">
        <v>182</v>
      </c>
      <c r="F43" s="1" t="s">
        <v>183</v>
      </c>
      <c r="G43" s="1">
        <v>0</v>
      </c>
      <c r="H43" s="1" t="s">
        <v>33</v>
      </c>
      <c r="I43" s="1">
        <v>0</v>
      </c>
      <c r="J43" s="1" t="s">
        <v>16</v>
      </c>
      <c r="K43" s="2"/>
      <c r="L43" s="5">
        <f>K43*2610.00</f>
        <v>0</v>
      </c>
    </row>
    <row r="44" spans="1:12">
      <c r="A44" s="1"/>
      <c r="B44" s="1">
        <v>836300</v>
      </c>
      <c r="C44" s="1" t="s">
        <v>184</v>
      </c>
      <c r="D44" s="1" t="s">
        <v>185</v>
      </c>
      <c r="E44" s="3" t="s">
        <v>186</v>
      </c>
      <c r="F44" s="1" t="s">
        <v>187</v>
      </c>
      <c r="G44" s="1">
        <v>0</v>
      </c>
      <c r="H44" s="1" t="s">
        <v>33</v>
      </c>
      <c r="I44" s="1">
        <v>0</v>
      </c>
      <c r="J44" s="1" t="s">
        <v>16</v>
      </c>
      <c r="K44" s="2"/>
      <c r="L44" s="5">
        <f>K44*2833.00</f>
        <v>0</v>
      </c>
    </row>
    <row r="45" spans="1:12">
      <c r="A45" s="1"/>
      <c r="B45" s="1">
        <v>836301</v>
      </c>
      <c r="C45" s="1" t="s">
        <v>188</v>
      </c>
      <c r="D45" s="1" t="s">
        <v>189</v>
      </c>
      <c r="E45" s="3" t="s">
        <v>190</v>
      </c>
      <c r="F45" s="1" t="s">
        <v>191</v>
      </c>
      <c r="G45" s="1">
        <v>0</v>
      </c>
      <c r="H45" s="1" t="s">
        <v>33</v>
      </c>
      <c r="I45" s="1">
        <v>0</v>
      </c>
      <c r="J45" s="1" t="s">
        <v>16</v>
      </c>
      <c r="K45" s="2"/>
      <c r="L45" s="5">
        <f>K45*3032.00</f>
        <v>0</v>
      </c>
    </row>
    <row r="46" spans="1:12">
      <c r="A46" s="1"/>
      <c r="B46" s="1">
        <v>877712</v>
      </c>
      <c r="C46" s="1" t="s">
        <v>192</v>
      </c>
      <c r="D46" s="1" t="s">
        <v>193</v>
      </c>
      <c r="E46" s="3" t="s">
        <v>194</v>
      </c>
      <c r="F46" s="1" t="s">
        <v>195</v>
      </c>
      <c r="G46" s="1">
        <v>0</v>
      </c>
      <c r="H46" s="1">
        <v>0</v>
      </c>
      <c r="I46" s="1">
        <v>0</v>
      </c>
      <c r="J46" s="1" t="s">
        <v>16</v>
      </c>
      <c r="K46" s="2"/>
      <c r="L46" s="5">
        <f>K46*2391.00</f>
        <v>0</v>
      </c>
    </row>
    <row r="47" spans="1:12">
      <c r="A47" s="1"/>
      <c r="B47" s="1">
        <v>877713</v>
      </c>
      <c r="C47" s="1" t="s">
        <v>196</v>
      </c>
      <c r="D47" s="1" t="s">
        <v>197</v>
      </c>
      <c r="E47" s="3" t="s">
        <v>198</v>
      </c>
      <c r="F47" s="1" t="s">
        <v>199</v>
      </c>
      <c r="G47" s="1">
        <v>0</v>
      </c>
      <c r="H47" s="1">
        <v>0</v>
      </c>
      <c r="I47" s="1">
        <v>0</v>
      </c>
      <c r="J47" s="1" t="s">
        <v>16</v>
      </c>
      <c r="K47" s="2"/>
      <c r="L47" s="5">
        <f>K47*2612.00</f>
        <v>0</v>
      </c>
    </row>
    <row r="48" spans="1:12">
      <c r="A48" s="1"/>
      <c r="B48" s="1">
        <v>877714</v>
      </c>
      <c r="C48" s="1" t="s">
        <v>200</v>
      </c>
      <c r="D48" s="1" t="s">
        <v>201</v>
      </c>
      <c r="E48" s="3" t="s">
        <v>202</v>
      </c>
      <c r="F48" s="1" t="s">
        <v>203</v>
      </c>
      <c r="G48" s="1">
        <v>0</v>
      </c>
      <c r="H48" s="1">
        <v>0</v>
      </c>
      <c r="I48" s="1">
        <v>0</v>
      </c>
      <c r="J48" s="1" t="s">
        <v>16</v>
      </c>
      <c r="K48" s="2"/>
      <c r="L48" s="5">
        <f>K48*2879.00</f>
        <v>0</v>
      </c>
    </row>
    <row r="49" spans="1:12">
      <c r="A49" s="1"/>
      <c r="B49" s="1">
        <v>877715</v>
      </c>
      <c r="C49" s="1" t="s">
        <v>204</v>
      </c>
      <c r="D49" s="1" t="s">
        <v>205</v>
      </c>
      <c r="E49" s="3" t="s">
        <v>206</v>
      </c>
      <c r="F49" s="1" t="s">
        <v>207</v>
      </c>
      <c r="G49" s="1">
        <v>0</v>
      </c>
      <c r="H49" s="1">
        <v>0</v>
      </c>
      <c r="I49" s="1">
        <v>0</v>
      </c>
      <c r="J49" s="1" t="s">
        <v>16</v>
      </c>
      <c r="K49" s="2"/>
      <c r="L49" s="5">
        <f>K49*3229.00</f>
        <v>0</v>
      </c>
    </row>
    <row r="50" spans="1:12">
      <c r="A50" s="1"/>
      <c r="B50" s="1">
        <v>877716</v>
      </c>
      <c r="C50" s="1" t="s">
        <v>208</v>
      </c>
      <c r="D50" s="1" t="s">
        <v>209</v>
      </c>
      <c r="E50" s="3" t="s">
        <v>210</v>
      </c>
      <c r="F50" s="1" t="s">
        <v>211</v>
      </c>
      <c r="G50" s="1">
        <v>0</v>
      </c>
      <c r="H50" s="1">
        <v>0</v>
      </c>
      <c r="I50" s="1">
        <v>0</v>
      </c>
      <c r="J50" s="1" t="s">
        <v>16</v>
      </c>
      <c r="K50" s="2"/>
      <c r="L50" s="5">
        <f>K50*3478.00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7"/>
    <mergeCell ref="A8:A10"/>
    <mergeCell ref="A11:A16"/>
    <mergeCell ref="A17:A25"/>
    <mergeCell ref="A26:A37"/>
    <mergeCell ref="A38:A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2025-07-01T23:14:40+03:00</dcterms:created>
  <dcterms:modified xsi:type="dcterms:W3CDTF">2025-07-01T23:14:40+03:00</dcterms:modified>
  <dc:title>Untitled Spreadsheet</dc:title>
  <dc:description/>
  <dc:subject/>
  <cp:keywords/>
  <cp:category/>
</cp:coreProperties>
</file>