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<sst xmlns="http://schemas.openxmlformats.org/spreadsheetml/2006/main" uniqueCount="247">
  <si>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</si>
  <si>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</si>
  <si>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</si>
  <si>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</si>
  <si>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</si>
  <si>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</si>
  <si>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</si>
  <si>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</si>
  <si>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</si>
  <si>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</si>
  <si>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</si>
  <si>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Арматура для смывных бачков</t>
  </si>
  <si>
    <t>Арматура для смывных бачков Уклад</t>
  </si>
  <si>
    <t>ASB-110001</t>
  </si>
  <si>
    <t>А 77.54.14.3</t>
  </si>
  <si>
    <t>арматура 2-х кнопочная БОКОВОЙ подвод, хром кнопка АБ-77.54.14.3 (Уклад) (18шт)</t>
  </si>
  <si>
    <t>644.30 руб.</t>
  </si>
  <si>
    <t>шт</t>
  </si>
  <si>
    <t>ASB-110002</t>
  </si>
  <si>
    <t>А 77.55.14.3</t>
  </si>
  <si>
    <t>арматура 2-х кнопочная НИЖНИЙ подвод, хром кнопка АБ.77.55.14.3 (Уклад) (18шт)</t>
  </si>
  <si>
    <t>589.83 руб.</t>
  </si>
  <si>
    <t>&gt;100</t>
  </si>
  <si>
    <t>ASB-110003</t>
  </si>
  <si>
    <t>А 77.57.14.3</t>
  </si>
  <si>
    <t>арматура 2-х кнопочная НИЖНИЙ подвод, хром кнопка АБ.77.57.14.3 (Уклад) (18шт)</t>
  </si>
  <si>
    <t>636.31 руб.</t>
  </si>
  <si>
    <t>&gt;25</t>
  </si>
  <si>
    <t>ASB-110004</t>
  </si>
  <si>
    <t>А 105.54/56.14.3</t>
  </si>
  <si>
    <t>арматура однокнопочная БОКОВОЙ подвод, хром кнопка АБ-68.54.14.3 (Уклад) (20шт)</t>
  </si>
  <si>
    <t>576.13 руб.</t>
  </si>
  <si>
    <t>&gt;50</t>
  </si>
  <si>
    <t>ASB-110005</t>
  </si>
  <si>
    <t>А 105.57.14.3</t>
  </si>
  <si>
    <t>арматура однокнопочная НИЖНИЙ подвод, хром кнопка АБ-69.57.14.3 (Уклад) (20шт)</t>
  </si>
  <si>
    <t>556.41 руб.</t>
  </si>
  <si>
    <t>ASB-110006</t>
  </si>
  <si>
    <t>А 110.54.14.3</t>
  </si>
  <si>
    <t>арматура шток хром/ боковой подвод АБ-66.54.14.3 (Уклад) (25шт)</t>
  </si>
  <si>
    <t>519.35 руб.</t>
  </si>
  <si>
    <t>&gt;10</t>
  </si>
  <si>
    <t>ASB-110007</t>
  </si>
  <si>
    <t>А 110.57.14.3</t>
  </si>
  <si>
    <t>арматура шток хром/ нижний подвод АБ-67.57.14.3 (Уклад) (25шт)</t>
  </si>
  <si>
    <t>495.89 руб.</t>
  </si>
  <si>
    <t>ASB-110008</t>
  </si>
  <si>
    <t>А 110.54.14.0</t>
  </si>
  <si>
    <t>арматура шток/ боковой подвод АБ-66.54.14.0 (Уклад) (25шт)</t>
  </si>
  <si>
    <t>481.44 руб.</t>
  </si>
  <si>
    <t>ASB-110009</t>
  </si>
  <si>
    <t>К 54.00.00</t>
  </si>
  <si>
    <t>клапан боковой подвод 1/2" (Уклад) КН 54 (70шт)</t>
  </si>
  <si>
    <t>212.33 руб.</t>
  </si>
  <si>
    <t>ASB-110010</t>
  </si>
  <si>
    <t>К 105.00.14.3</t>
  </si>
  <si>
    <t>клапан выпуска АС 105.00.14.3 (Уклад) (25шт)</t>
  </si>
  <si>
    <t>458.49 руб.</t>
  </si>
  <si>
    <t>ASB-110011</t>
  </si>
  <si>
    <t>К 77.00.14.3</t>
  </si>
  <si>
    <t>клапан выпуска АСД 77.00.14.3 (Уклад) (20шт)</t>
  </si>
  <si>
    <t>525.13 руб.</t>
  </si>
  <si>
    <t>ASB-110012</t>
  </si>
  <si>
    <t>К 55.00.00</t>
  </si>
  <si>
    <t>клапан нижний подвод 1/2" (Уклад) КН 55 (50шт)</t>
  </si>
  <si>
    <t>231.88 руб.</t>
  </si>
  <si>
    <t>ASB-110013</t>
  </si>
  <si>
    <t>К 55М.00.00</t>
  </si>
  <si>
    <t>клапан нижний подвод латунный штуцер 1/2" (Уклад) КН 55 Л (50шт)</t>
  </si>
  <si>
    <t>431.63 руб.</t>
  </si>
  <si>
    <t>ASB-110014</t>
  </si>
  <si>
    <t>К 57.00.00</t>
  </si>
  <si>
    <t>клапан нижний подвод 1/2" (Уклад) КН 57 (50шт)</t>
  </si>
  <si>
    <t>187.85 руб.</t>
  </si>
  <si>
    <t>ASB-110015</t>
  </si>
  <si>
    <t>ключ для арматуры белый (Уклад)</t>
  </si>
  <si>
    <t>25.50 руб.</t>
  </si>
  <si>
    <t>ASB-110016</t>
  </si>
  <si>
    <t>кнопочный узел АС 77.02.0  однокнопочный белый (Уклад)</t>
  </si>
  <si>
    <t>71.91 руб.</t>
  </si>
  <si>
    <t>ASB-110017</t>
  </si>
  <si>
    <t>кнопочный узел АС 77.02.3 однокнопочный ХРОМ (Уклад)</t>
  </si>
  <si>
    <t>111.86 руб.</t>
  </si>
  <si>
    <t>ASB-110018</t>
  </si>
  <si>
    <t>кнопочный узел АСД 77.3 двухкнопочный ХРОМ (Уклад)</t>
  </si>
  <si>
    <t>148.41 руб.</t>
  </si>
  <si>
    <t>ASB-110019</t>
  </si>
  <si>
    <t>прокладка "Акцент" (Уклад)</t>
  </si>
  <si>
    <t>57.63 руб.</t>
  </si>
  <si>
    <t>ASB-110020</t>
  </si>
  <si>
    <t>прокладка "Алседа" (Уклад)</t>
  </si>
  <si>
    <t>61.37 руб.</t>
  </si>
  <si>
    <t>ASB-110021</t>
  </si>
  <si>
    <t>прокладка "Вест" рубл. (Уклад)</t>
  </si>
  <si>
    <t>69.19 руб.</t>
  </si>
  <si>
    <t>ASB-110022</t>
  </si>
  <si>
    <t>прокладка "Волгоградская" рубл. (Уклад)</t>
  </si>
  <si>
    <t>73.61 руб.</t>
  </si>
  <si>
    <t>ASB-110023</t>
  </si>
  <si>
    <t>прокладка "Премьер" рубл. (Уклад)</t>
  </si>
  <si>
    <t>ASB-110024</t>
  </si>
  <si>
    <t>прокладка "Ресса" (Уклад)</t>
  </si>
  <si>
    <t>ASB-110025</t>
  </si>
  <si>
    <t>прокладка "Самара" (Уклад)</t>
  </si>
  <si>
    <t>ASB-110026</t>
  </si>
  <si>
    <t>прокладка "Стиль" (Уклад)</t>
  </si>
  <si>
    <t>ASB-110027</t>
  </si>
  <si>
    <t>прокладка "Эталон" (Уклад)</t>
  </si>
  <si>
    <t>ASB-110028</t>
  </si>
  <si>
    <t>прокладка Е4 (Уклад)</t>
  </si>
  <si>
    <t>ASB-110029</t>
  </si>
  <si>
    <t>прокладка К100 (Уклад)</t>
  </si>
  <si>
    <t>ASB-110030</t>
  </si>
  <si>
    <t>прокладка Р20 (Уклад)</t>
  </si>
  <si>
    <t>ASB-110031</t>
  </si>
  <si>
    <t>ручка металлизированная в сборе со штоком АС 110.01.0003 (Уклад)</t>
  </si>
  <si>
    <t>109.48 руб.</t>
  </si>
  <si>
    <t>ASB-110032</t>
  </si>
  <si>
    <t>ручка неметаллизированная в сборе со штоком АС 110.01.0000 (Уклад)</t>
  </si>
  <si>
    <t>73.10 руб.</t>
  </si>
  <si>
    <t>ASB-110033</t>
  </si>
  <si>
    <t>уплотнение 007 (Уклад)</t>
  </si>
  <si>
    <t>17.85 руб.</t>
  </si>
  <si>
    <t>УТ000001418</t>
  </si>
  <si>
    <t>А 110.56.14.3</t>
  </si>
  <si>
    <t>арматура шток хром/ боковой подвод  (Уклад) (30шт)</t>
  </si>
  <si>
    <t>503.15 руб.</t>
  </si>
  <si>
    <t>УТ000001419</t>
  </si>
  <si>
    <t>А 105.56.14.3</t>
  </si>
  <si>
    <t>арматура однокнопочная БОКОВОЙ подвод, хром кнопка  (Уклад) (22шт)</t>
  </si>
  <si>
    <t>521.60 руб.</t>
  </si>
  <si>
    <t>УТ000001420</t>
  </si>
  <si>
    <t>К 56.00.00</t>
  </si>
  <si>
    <t>клапан боковой подвод 1/2" (Уклад) КН 56 (90шт)</t>
  </si>
  <si>
    <t>169.60 руб.</t>
  </si>
  <si>
    <t>Арматура для смывных бачков VIEIR</t>
  </si>
  <si>
    <t>ASB-130001</t>
  </si>
  <si>
    <t>VRQ40</t>
  </si>
  <si>
    <t>клапан впускной НИЖНИЙ подвод для слив. бачка резьба латунь 1/2" (в коробке) (1/40шт)</t>
  </si>
  <si>
    <t>474.08 руб.</t>
  </si>
  <si>
    <t>ASB-130002</t>
  </si>
  <si>
    <t>VRQ41</t>
  </si>
  <si>
    <t>клапан впускной БОКОВОЙ подвод для слив. бачка резьба латунь 1/2" (в коробке) (30шт)</t>
  </si>
  <si>
    <t>ASB-130003</t>
  </si>
  <si>
    <t>VRQ42</t>
  </si>
  <si>
    <t>арматура 2-х кнопочная универ. НИЖНИЙ пневмо подвод/хром клапан с лат резьбой (в коробке) (20шт)</t>
  </si>
  <si>
    <t>1 052.34 руб.</t>
  </si>
  <si>
    <t>ASB-130004</t>
  </si>
  <si>
    <t>VRQ43</t>
  </si>
  <si>
    <t>арматура 2-х кнопочная универ. БОКОВОЙ подвод/хром клапан с лат резьбой (в коробке) (20шт)</t>
  </si>
  <si>
    <t>ASB-130005</t>
  </si>
  <si>
    <t>VRQ44</t>
  </si>
  <si>
    <t>сливной механизм 2-х кнопочный без клапана (в коробке)</t>
  </si>
  <si>
    <t>588.83 руб.</t>
  </si>
  <si>
    <t>ASB-130006</t>
  </si>
  <si>
    <t>VRQ37</t>
  </si>
  <si>
    <t>комплект арматуры для бачка унитаза тросиковый УНИВЕРСАЛЬНЫЙ (1/16шт)</t>
  </si>
  <si>
    <t>1 509.81 руб.</t>
  </si>
  <si>
    <t>ASB-130007</t>
  </si>
  <si>
    <t>VRQ38</t>
  </si>
  <si>
    <t>сливной механизм УНИВЕРСАЛЬНЫЙ (1/20шт)</t>
  </si>
  <si>
    <t>979.87 руб.</t>
  </si>
  <si>
    <t>ASB-130008</t>
  </si>
  <si>
    <t>VRQ39</t>
  </si>
  <si>
    <t>клапан впускной УНИВЕРСАЛЬНЫЙ (1/30шт)</t>
  </si>
  <si>
    <t>726.22 руб.</t>
  </si>
  <si>
    <t>ASB-130009</t>
  </si>
  <si>
    <t>VRQ48</t>
  </si>
  <si>
    <t>Впускной поплавковый клапан для бака/емкости 3/4, длина рычага 25см "VIEIR" БЕЗ ПОПЛАВКА (8/80шт)</t>
  </si>
  <si>
    <t>748.87 руб.</t>
  </si>
  <si>
    <t>ASB-130010</t>
  </si>
  <si>
    <t>VRQ49</t>
  </si>
  <si>
    <t>Впускной поплавковый клапан для бака/емкости 1, длина рычага 30см "VIEIR" БЕЗ ПОПЛАВКА (6/60шт)</t>
  </si>
  <si>
    <t>1 121.79 руб.</t>
  </si>
  <si>
    <t>ASB-130011</t>
  </si>
  <si>
    <t>VRQ50</t>
  </si>
  <si>
    <t>Впускной поплавковый клапан для бака/емкости 11/4, длина рычага 35см "VIEIR" БЕЗ ПОПЛАВКА (4/24шт)</t>
  </si>
  <si>
    <t>2 195.26 руб.</t>
  </si>
  <si>
    <t>ASB-130012</t>
  </si>
  <si>
    <t>VRQ54</t>
  </si>
  <si>
    <t>Впускной поплавковый клапан для бачка унитаза 1/2, длина рычага 20см "VIEIR" БЕЗ ПОПЛАВКА (10/100шт)</t>
  </si>
  <si>
    <t>555.61 руб.</t>
  </si>
  <si>
    <t>ASB-130013</t>
  </si>
  <si>
    <t>VRQ51</t>
  </si>
  <si>
    <t>Поплавок для впускного клапана  5" "VIEIR"  (100шт)</t>
  </si>
  <si>
    <t>101.16 руб.</t>
  </si>
  <si>
    <t>ASB-130014</t>
  </si>
  <si>
    <t>VRQ52</t>
  </si>
  <si>
    <t>Поплавок для впускного клапана  6" "VIEIR"  (50шт)</t>
  </si>
  <si>
    <t>163.06 руб.</t>
  </si>
  <si>
    <t>ASB-130015</t>
  </si>
  <si>
    <t>VRQ53</t>
  </si>
  <si>
    <t>Поплавок для впускного клапана  8" "VIEIR"  (25шт)</t>
  </si>
  <si>
    <t>404.63 руб.</t>
  </si>
  <si>
    <t>ASB-130016</t>
  </si>
  <si>
    <t>VRQ55</t>
  </si>
  <si>
    <t>Поплавок для бачка унитаза 1/2" для клапана VRQ54   (50шт)</t>
  </si>
  <si>
    <t>46.80 руб.</t>
  </si>
  <si>
    <t>VER-000440</t>
  </si>
  <si>
    <t>VRQ65</t>
  </si>
  <si>
    <t>Бесконтактный выпускной клапан "VIEIR" (20/1шт)</t>
  </si>
  <si>
    <t>5 823.34 руб.</t>
  </si>
  <si>
    <t>Арматура для смывных бачков АНИПЛАСТ</t>
  </si>
  <si>
    <t>SIP-110485</t>
  </si>
  <si>
    <t>WC3550M</t>
  </si>
  <si>
    <t>Набор с нижней подводкой  1/2 пластик двойная кнопка эконом металл</t>
  </si>
  <si>
    <t>766.47 руб.</t>
  </si>
  <si>
    <t>SIP-110521</t>
  </si>
  <si>
    <t>WC6550M</t>
  </si>
  <si>
    <t>АНИ арматура однорежимная НИЖНИЙ подвод, кнопка ХРОМ, эконом (20шт)</t>
  </si>
  <si>
    <t>639.00 руб.</t>
  </si>
  <si>
    <t>SIP-110522</t>
  </si>
  <si>
    <t>WC6050M</t>
  </si>
  <si>
    <t>АНИ арматура однорежимная БОКОВОЙ подвод, кнопка ХРОМ, эконом (20шт)</t>
  </si>
  <si>
    <t>Арматура для смывных бачков ZEGOR</t>
  </si>
  <si>
    <t>ZGR-002030</t>
  </si>
  <si>
    <t>SA416-3</t>
  </si>
  <si>
    <t>Комплект универсальной смывной арматуры НИЗ подвод 1/2,материал мембраны-силикон (20шт)</t>
  </si>
  <si>
    <t>818.26 руб.</t>
  </si>
  <si>
    <t>ZGR-002031</t>
  </si>
  <si>
    <t>SA416-6</t>
  </si>
  <si>
    <t>Комплект универсальной смывной арматуры БОК подвод 1/2,материал мембраны-силикон (20шт)</t>
  </si>
  <si>
    <t>859.18 руб.</t>
  </si>
  <si>
    <t>ZGR-002032</t>
  </si>
  <si>
    <t>SA480-2</t>
  </si>
  <si>
    <t>Выпускной механизм для смывного бачка,материал мембраны-силикон (30шт)</t>
  </si>
  <si>
    <t>481.82 руб.</t>
  </si>
  <si>
    <t>ZGR-002077</t>
  </si>
  <si>
    <t>SA436-3</t>
  </si>
  <si>
    <t>Комплект cмывной арматуры НИЗ пл. резьба 1/2", СТАРТ-СТОП (20шт)</t>
  </si>
  <si>
    <t>831.90 руб.</t>
  </si>
  <si>
    <t>ZGR-002078</t>
  </si>
  <si>
    <t>SA436-6</t>
  </si>
  <si>
    <t>Комплект cмывной арматуры БОК пл. резьба 1/2", СТАРТ-СТОП (20шт)</t>
  </si>
  <si>
    <t>872.81 руб.</t>
  </si>
  <si>
    <t>ZGR-002080</t>
  </si>
  <si>
    <t>РС472-1</t>
  </si>
  <si>
    <t>Поплавковый клапан нижней подачи воды, пластиковая резьба 1/2" (60шт)</t>
  </si>
  <si>
    <t>291.48 руб.</t>
  </si>
  <si>
    <t>ZGR-002081</t>
  </si>
  <si>
    <t>РС472-3</t>
  </si>
  <si>
    <t>Поплавковый клапан боковой  подачи воды, пластиковая резьба 1/2" (55шт)</t>
  </si>
  <si>
    <t>303.94 руб.</t>
  </si>
  <si>
    <t>ZGR-002082</t>
  </si>
  <si>
    <t>SB409-4</t>
  </si>
  <si>
    <t>Смывной бачок 8л для унитаза пластиковый, кнопочный,c комплектом труб (5шт)</t>
  </si>
  <si>
    <t>2 196.12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</si>
</sst>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dd1f26_86a6_11e9_8101_003048fd731b_5aa2f6a8_467a_11ea_810f_003048fd731b1.jpeg"/><Relationship Id="rId2" Type="http://schemas.openxmlformats.org/officeDocument/2006/relationships/image" Target="../media/27dd1f28_86a6_11e9_8101_003048fd731b_5aa2f6a9_467a_11ea_810f_003048fd731b2.jpeg"/><Relationship Id="rId3" Type="http://schemas.openxmlformats.org/officeDocument/2006/relationships/image" Target="../media/27dd1f2a_86a6_11e9_8101_003048fd731b_5aa2f6aa_467a_11ea_810f_003048fd731b3.jpeg"/><Relationship Id="rId4" Type="http://schemas.openxmlformats.org/officeDocument/2006/relationships/image" Target="../media/27dd1f2c_86a6_11e9_8101_003048fd731b_5aa2f6ab_467a_11ea_810f_003048fd731b4.jpeg"/><Relationship Id="rId5" Type="http://schemas.openxmlformats.org/officeDocument/2006/relationships/image" Target="../media/27dd1f2e_86a6_11e9_8101_003048fd731b_5aa2f6ac_467a_11ea_810f_003048fd731b5.jpeg"/><Relationship Id="rId6" Type="http://schemas.openxmlformats.org/officeDocument/2006/relationships/image" Target="../media/27dd1f30_86a6_11e9_8101_003048fd731b_6205a0ef_467a_11ea_810f_003048fd731b6.jpeg"/><Relationship Id="rId7" Type="http://schemas.openxmlformats.org/officeDocument/2006/relationships/image" Target="../media/27dd1f32_86a6_11e9_8101_003048fd731b_5aa2f6ad_467a_11ea_810f_003048fd731b7.jpeg"/><Relationship Id="rId8" Type="http://schemas.openxmlformats.org/officeDocument/2006/relationships/image" Target="../media/27dd1f34_86a6_11e9_8101_003048fd731b_5aa2f6ae_467a_11ea_810f_003048fd731b8.jpeg"/><Relationship Id="rId9" Type="http://schemas.openxmlformats.org/officeDocument/2006/relationships/image" Target="../media/27dd1f36_86a6_11e9_8101_003048fd731b_5aa2f6af_467a_11ea_810f_003048fd731b9.jpeg"/><Relationship Id="rId10" Type="http://schemas.openxmlformats.org/officeDocument/2006/relationships/image" Target="../media/27dd1f38_86a6_11e9_8101_003048fd731b_4cac0a1e_57f4_11ea_810f_003048fd731b10.jpeg"/><Relationship Id="rId11" Type="http://schemas.openxmlformats.org/officeDocument/2006/relationships/image" Target="../media/27dd1f3a_86a6_11e9_8101_003048fd731b_4cac0a1f_57f4_11ea_810f_003048fd731b11.jpeg"/><Relationship Id="rId12" Type="http://schemas.openxmlformats.org/officeDocument/2006/relationships/image" Target="../media/27dd1f3c_86a6_11e9_8101_003048fd731b_4cac0a20_57f4_11ea_810f_003048fd731b12.jpeg"/><Relationship Id="rId13" Type="http://schemas.openxmlformats.org/officeDocument/2006/relationships/image" Target="../media/27dd1f3e_86a6_11e9_8101_003048fd731b_4cac0a21_57f4_11ea_810f_003048fd731b13.png"/><Relationship Id="rId14" Type="http://schemas.openxmlformats.org/officeDocument/2006/relationships/image" Target="../media/27dd1f40_86a6_11e9_8101_003048fd731b_4cac0a22_57f4_11ea_810f_003048fd731b14.jpeg"/><Relationship Id="rId15" Type="http://schemas.openxmlformats.org/officeDocument/2006/relationships/image" Target="../media/27dd1f42_86a6_11e9_8101_003048fd731b_21d4f639_793a_11f0_a79f_047c1617b14315.jpeg"/><Relationship Id="rId16" Type="http://schemas.openxmlformats.org/officeDocument/2006/relationships/image" Target="../media/27dd1f44_86a6_11e9_8101_003048fd731b_4cac0a24_57f4_11ea_810f_003048fd731b16.jpeg"/><Relationship Id="rId17" Type="http://schemas.openxmlformats.org/officeDocument/2006/relationships/image" Target="../media/27dd1f46_86a6_11e9_8101_003048fd731b_4cac0a25_57f4_11ea_810f_003048fd731b17.jpeg"/><Relationship Id="rId18" Type="http://schemas.openxmlformats.org/officeDocument/2006/relationships/image" Target="../media/27dd1f48_86a6_11e9_8101_003048fd731b_4cac0a26_57f4_11ea_810f_003048fd731b18.jpeg"/><Relationship Id="rId19" Type="http://schemas.openxmlformats.org/officeDocument/2006/relationships/image" Target="../media/27dd1f4a_86a6_11e9_8101_003048fd731b_444b1c7c_5a46_11f0_a775_047c1617b14319.jpeg"/><Relationship Id="rId20" Type="http://schemas.openxmlformats.org/officeDocument/2006/relationships/image" Target="../media/27dd1f4c_86a6_11e9_8101_003048fd731b_444b1c7d_5a46_11f0_a775_047c1617b14320.jpeg"/><Relationship Id="rId21" Type="http://schemas.openxmlformats.org/officeDocument/2006/relationships/image" Target="../media/27dd1f4e_86a6_11e9_8101_003048fd731b_4cac0a29_57f4_11ea_810f_003048fd731b21.jpeg"/><Relationship Id="rId22" Type="http://schemas.openxmlformats.org/officeDocument/2006/relationships/image" Target="../media/27dd1f50_86a6_11e9_8101_003048fd731b_4cac0a2a_57f4_11ea_810f_003048fd731b22.png"/><Relationship Id="rId23" Type="http://schemas.openxmlformats.org/officeDocument/2006/relationships/image" Target="../media/27dd1f52_86a6_11e9_8101_003048fd731b_cc52d9c0_c375_11f0_a800_047c1617b14323.jpeg"/><Relationship Id="rId24" Type="http://schemas.openxmlformats.org/officeDocument/2006/relationships/image" Target="../media/27dd1f54_86a6_11e9_8101_003048fd731b_21d4f63a_793a_11f0_a79f_047c1617b14324.jpeg"/><Relationship Id="rId25" Type="http://schemas.openxmlformats.org/officeDocument/2006/relationships/image" Target="../media/27dd1f56_86a6_11e9_8101_003048fd731b_4cac0a2d_57f4_11ea_810f_003048fd731b25.jpeg"/><Relationship Id="rId26" Type="http://schemas.openxmlformats.org/officeDocument/2006/relationships/image" Target="../media/27dd1f58_86a6_11e9_8101_003048fd731b_21d4f63b_793a_11f0_a79f_047c1617b14326.jpeg"/><Relationship Id="rId27" Type="http://schemas.openxmlformats.org/officeDocument/2006/relationships/image" Target="../media/27dd1f5a_86a6_11e9_8101_003048fd731b_4cac0a2f_57f4_11ea_810f_003048fd731b27.jpeg"/><Relationship Id="rId28" Type="http://schemas.openxmlformats.org/officeDocument/2006/relationships/image" Target="../media/27dd1f5c_86a6_11e9_8101_003048fd731b_4cac0a30_57f4_11ea_810f_003048fd731b28.jpeg"/><Relationship Id="rId29" Type="http://schemas.openxmlformats.org/officeDocument/2006/relationships/image" Target="../media/27dd1f5e_86a6_11e9_8101_003048fd731b_4cac0a31_57f4_11ea_810f_003048fd731b29.png"/><Relationship Id="rId30" Type="http://schemas.openxmlformats.org/officeDocument/2006/relationships/image" Target="../media/27dd1f60_86a6_11e9_8101_003048fd731b_4cac0a32_57f4_11ea_810f_003048fd731b30.jpeg"/><Relationship Id="rId31" Type="http://schemas.openxmlformats.org/officeDocument/2006/relationships/image" Target="../media/27dd1f62_86a6_11e9_8101_003048fd731b_21d4f63c_793a_11f0_a79f_047c1617b14331.jpeg"/><Relationship Id="rId32" Type="http://schemas.openxmlformats.org/officeDocument/2006/relationships/image" Target="../media/27dd1f64_86a6_11e9_8101_003048fd731b_4cac0a34_57f4_11ea_810f_003048fd731b32.png"/><Relationship Id="rId33" Type="http://schemas.openxmlformats.org/officeDocument/2006/relationships/image" Target="../media/27dd1f66_86a6_11e9_8101_003048fd731b_4cac0a35_57f4_11ea_810f_003048fd731b33.jpeg"/><Relationship Id="rId34" Type="http://schemas.openxmlformats.org/officeDocument/2006/relationships/image" Target="../media/1339c4b7_928b_11ec_a255_00259070b487_444b1c7f_5a46_11f0_a775_047c1617b14334.jpeg"/><Relationship Id="rId35" Type="http://schemas.openxmlformats.org/officeDocument/2006/relationships/image" Target="../media/1339c4b9_928b_11ec_a255_00259070b487_444b1c7e_5a46_11f0_a775_047c1617b14335.jpeg"/><Relationship Id="rId36" Type="http://schemas.openxmlformats.org/officeDocument/2006/relationships/image" Target="../media/1339c4bb_928b_11ec_a255_00259070b487_444b1c81_5a46_11f0_a775_047c1617b14336.jpeg"/><Relationship Id="rId37" Type="http://schemas.openxmlformats.org/officeDocument/2006/relationships/image" Target="../media/e1867f11_3767_11ea_810f_003048fd731b_6b95d433_5a46_11f0_a775_047c1617b14337.jpeg"/><Relationship Id="rId38" Type="http://schemas.openxmlformats.org/officeDocument/2006/relationships/image" Target="../media/e1867f13_3767_11ea_810f_003048fd731b_6b95d434_5a46_11f0_a775_047c1617b14338.jpeg"/><Relationship Id="rId39" Type="http://schemas.openxmlformats.org/officeDocument/2006/relationships/image" Target="../media/e1867f15_3767_11ea_810f_003048fd731b_6b95d435_5a46_11f0_a775_047c1617b14339.jpeg"/><Relationship Id="rId40" Type="http://schemas.openxmlformats.org/officeDocument/2006/relationships/image" Target="../media/e1867f17_3767_11ea_810f_003048fd731b_6b95d436_5a46_11f0_a775_047c1617b14340.jpeg"/><Relationship Id="rId41" Type="http://schemas.openxmlformats.org/officeDocument/2006/relationships/image" Target="../media/2bb6520a_3ceb_11ea_810f_003048fd731b_6b95d437_5a46_11f0_a775_047c1617b14341.jpeg"/><Relationship Id="rId42" Type="http://schemas.openxmlformats.org/officeDocument/2006/relationships/image" Target="../media/3c8d8cf4_68f5_11ea_8111_003048fd731b_018ae963_7ca2_11ea_8111_003048fd731b42.jpeg"/><Relationship Id="rId43" Type="http://schemas.openxmlformats.org/officeDocument/2006/relationships/image" Target="../media/3c8d8cf6_68f5_11ea_8111_003048fd731b_018ae964_7ca2_11ea_8111_003048fd731b43.jpeg"/><Relationship Id="rId44" Type="http://schemas.openxmlformats.org/officeDocument/2006/relationships/image" Target="../media/3c8d8cf8_68f5_11ea_8111_003048fd731b_018ae965_7ca2_11ea_8111_003048fd731b44.jpeg"/><Relationship Id="rId45" Type="http://schemas.openxmlformats.org/officeDocument/2006/relationships/image" Target="../media/32cd962e_0918_11eb_81b8_003048fd731b_14e1e14f_f93d_11ef_a6ea_047c1617b14345.jpeg"/><Relationship Id="rId46" Type="http://schemas.openxmlformats.org/officeDocument/2006/relationships/image" Target="../media/32cd9630_0918_11eb_81b8_003048fd731b_14e1e14d_f93d_11ef_a6ea_047c1617b14346.jpeg"/><Relationship Id="rId47" Type="http://schemas.openxmlformats.org/officeDocument/2006/relationships/image" Target="../media/32cd9632_0918_11eb_81b8_003048fd731b_14e1e14e_f93d_11ef_a6ea_047c1617b14347.jpeg"/><Relationship Id="rId48" Type="http://schemas.openxmlformats.org/officeDocument/2006/relationships/image" Target="../media/32cd9634_0918_11eb_81b8_003048fd731b_14e1e150_f93d_11ef_a6ea_047c1617b14348.jpeg"/><Relationship Id="rId49" Type="http://schemas.openxmlformats.org/officeDocument/2006/relationships/image" Target="../media/32cd9636_0918_11eb_81b8_003048fd731b_a043d8fa_14ec_11eb_81c7_003048fd731b49.jpeg"/><Relationship Id="rId50" Type="http://schemas.openxmlformats.org/officeDocument/2006/relationships/image" Target="../media/32cd9638_0918_11eb_81b8_003048fd731b_a043d8fb_14ec_11eb_81c7_003048fd731b50.jpeg"/><Relationship Id="rId51" Type="http://schemas.openxmlformats.org/officeDocument/2006/relationships/image" Target="../media/32cd963a_0918_11eb_81b8_003048fd731b_a043d8fc_14ec_11eb_81c7_003048fd731b51.jpeg"/><Relationship Id="rId52" Type="http://schemas.openxmlformats.org/officeDocument/2006/relationships/image" Target="../media/32cd963c_0918_11eb_81b8_003048fd731b_a043d8fd_14ec_11eb_81c7_003048fd731b52.jpeg"/><Relationship Id="rId53" Type="http://schemas.openxmlformats.org/officeDocument/2006/relationships/image" Target="../media/a0751e09_0af9_11ee_a45c_047c1617b143_c4896f69_f1d2_11ef_a6e1_047c1617b14353.jpeg"/><Relationship Id="rId54" Type="http://schemas.openxmlformats.org/officeDocument/2006/relationships/image" Target="../media/02a58327_c555_11ea_8159_003048fd731b_444b1c75_5a46_11f0_a775_047c1617b14354.jpeg"/><Relationship Id="rId55" Type="http://schemas.openxmlformats.org/officeDocument/2006/relationships/image" Target="../media/d3c70532_a487_11ec_a25c_00259070b487_444b1c7a_5a46_11f0_a775_047c1617b14355.jpeg"/><Relationship Id="rId56" Type="http://schemas.openxmlformats.org/officeDocument/2006/relationships/image" Target="../media/d3c70534_a487_11ec_a25c_00259070b487_444b1c76_5a46_11f0_a775_047c1617b14356.jpeg"/><Relationship Id="rId57" Type="http://schemas.openxmlformats.org/officeDocument/2006/relationships/image" Target="../media/ea8dbb70_dd83_11ec_a2a6_00259070b487_30a1dc37_a599_11ee_a526_047c1617b14357.jpeg"/><Relationship Id="rId58" Type="http://schemas.openxmlformats.org/officeDocument/2006/relationships/image" Target="../media/ea8dbb72_dd83_11ec_a2a6_00259070b487_30a1dc39_a599_11ee_a526_047c1617b14358.jpeg"/><Relationship Id="rId59" Type="http://schemas.openxmlformats.org/officeDocument/2006/relationships/image" Target="../media/ea8dbb74_dd83_11ec_a2a6_00259070b487_30a1dc3b_a599_11ee_a526_047c1617b14359.jpeg"/><Relationship Id="rId60" Type="http://schemas.openxmlformats.org/officeDocument/2006/relationships/image" Target="../media/5ce72619_9a62_11ed_a3c3_047c1617b143_14e1e0a5_f93d_11ef_a6ea_047c1617b14360.jpeg"/><Relationship Id="rId61" Type="http://schemas.openxmlformats.org/officeDocument/2006/relationships/image" Target="../media/5ce7261b_9a62_11ed_a3c3_047c1617b143_14e1e0a7_f93d_11ef_a6ea_047c1617b14361.jpeg"/><Relationship Id="rId62" Type="http://schemas.openxmlformats.org/officeDocument/2006/relationships/image" Target="../media/5ce7261f_9a62_11ed_a3c3_047c1617b143_14e1e0a9_f93d_11ef_a6ea_047c1617b14362.jpeg"/><Relationship Id="rId63" Type="http://schemas.openxmlformats.org/officeDocument/2006/relationships/image" Target="../media/5ce72621_9a62_11ed_a3c3_047c1617b143_14e1e0aa_f93d_11ef_a6ea_047c1617b14363.jpeg"/><Relationship Id="rId64" Type="http://schemas.openxmlformats.org/officeDocument/2006/relationships/image" Target="../media/5ce72623_9a62_11ed_a3c3_047c1617b143_14e1e0ab_f93d_11ef_a6ea_047c1617b1436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08585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08585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08585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14425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8" name="Image_65" descr="Image_65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9" name="Image_66" descr="Image_6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0" name="Image_67" descr="Image_6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1" name="Image_68" descr="Image_6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2" name="Image_69" descr="Image_6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3" name="Image_70" descr="Image_7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4" name="Image_71" descr="Image_7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821455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9</v>
      </c>
      <c r="H5" s="2">
        <v>0</v>
      </c>
      <c r="I5" s="1">
        <v>0</v>
      </c>
      <c r="J5" s="3" t="s">
        <v>17</v>
      </c>
      <c r="K5" s="2" t="str">
        <f>J5*644.30</f>
        <v>0</v>
      </c>
      <c r="L5" s="5"/>
    </row>
    <row r="6" spans="1:12" customHeight="1" ht="105" outlineLevel="4">
      <c r="A6" s="1"/>
      <c r="B6" s="1">
        <v>821456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J6*589.83</f>
        <v>0</v>
      </c>
      <c r="L6" s="5"/>
    </row>
    <row r="7" spans="1:12" customHeight="1" ht="105" outlineLevel="4">
      <c r="A7" s="1"/>
      <c r="B7" s="1">
        <v>821457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17</v>
      </c>
      <c r="K7" s="2" t="str">
        <f>J7*636.31</f>
        <v>0</v>
      </c>
      <c r="L7" s="5"/>
    </row>
    <row r="8" spans="1:12" customHeight="1" ht="105" outlineLevel="4">
      <c r="A8" s="1"/>
      <c r="B8" s="1">
        <v>821458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32</v>
      </c>
      <c r="H8" s="2">
        <v>0</v>
      </c>
      <c r="I8" s="1">
        <v>0</v>
      </c>
      <c r="J8" s="3" t="s">
        <v>17</v>
      </c>
      <c r="K8" s="2" t="str">
        <f>J8*576.13</f>
        <v>0</v>
      </c>
      <c r="L8" s="5"/>
    </row>
    <row r="9" spans="1:12" customHeight="1" ht="105" outlineLevel="4">
      <c r="A9" s="1"/>
      <c r="B9" s="1">
        <v>821459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22</v>
      </c>
      <c r="H9" s="2">
        <v>0</v>
      </c>
      <c r="I9" s="1">
        <v>0</v>
      </c>
      <c r="J9" s="3" t="s">
        <v>17</v>
      </c>
      <c r="K9" s="2" t="str">
        <f>J9*556.41</f>
        <v>0</v>
      </c>
      <c r="L9" s="5"/>
    </row>
    <row r="10" spans="1:12" customHeight="1" ht="105" outlineLevel="4">
      <c r="A10" s="1"/>
      <c r="B10" s="1">
        <v>821460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41</v>
      </c>
      <c r="H10" s="2">
        <v>0</v>
      </c>
      <c r="I10" s="1">
        <v>0</v>
      </c>
      <c r="J10" s="3" t="s">
        <v>17</v>
      </c>
      <c r="K10" s="2" t="str">
        <f>J10*519.35</f>
        <v>0</v>
      </c>
      <c r="L10" s="5"/>
    </row>
    <row r="11" spans="1:12" customHeight="1" ht="105" outlineLevel="4">
      <c r="A11" s="1"/>
      <c r="B11" s="1">
        <v>821461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3</v>
      </c>
      <c r="H11" s="2">
        <v>0</v>
      </c>
      <c r="I11" s="1">
        <v>0</v>
      </c>
      <c r="J11" s="3" t="s">
        <v>17</v>
      </c>
      <c r="K11" s="2" t="str">
        <f>J11*495.89</f>
        <v>0</v>
      </c>
      <c r="L11" s="5"/>
    </row>
    <row r="12" spans="1:12" customHeight="1" ht="105" outlineLevel="4">
      <c r="A12" s="1"/>
      <c r="B12" s="1">
        <v>821462</v>
      </c>
      <c r="C12" s="1" t="s">
        <v>46</v>
      </c>
      <c r="D12" s="1" t="s">
        <v>47</v>
      </c>
      <c r="E12" s="2" t="s">
        <v>48</v>
      </c>
      <c r="F12" s="2" t="s">
        <v>49</v>
      </c>
      <c r="G12" s="2" t="s">
        <v>27</v>
      </c>
      <c r="H12" s="2">
        <v>0</v>
      </c>
      <c r="I12" s="1">
        <v>0</v>
      </c>
      <c r="J12" s="3" t="s">
        <v>17</v>
      </c>
      <c r="K12" s="2" t="str">
        <f>J12*481.44</f>
        <v>0</v>
      </c>
      <c r="L12" s="5"/>
    </row>
    <row r="13" spans="1:12" customHeight="1" ht="105" outlineLevel="4">
      <c r="A13" s="1"/>
      <c r="B13" s="1">
        <v>821463</v>
      </c>
      <c r="C13" s="1" t="s">
        <v>50</v>
      </c>
      <c r="D13" s="1" t="s">
        <v>51</v>
      </c>
      <c r="E13" s="2" t="s">
        <v>52</v>
      </c>
      <c r="F13" s="2" t="s">
        <v>53</v>
      </c>
      <c r="G13" s="2" t="s">
        <v>27</v>
      </c>
      <c r="H13" s="2">
        <v>0</v>
      </c>
      <c r="I13" s="1">
        <v>0</v>
      </c>
      <c r="J13" s="3" t="s">
        <v>17</v>
      </c>
      <c r="K13" s="2" t="str">
        <f>J13*212.33</f>
        <v>0</v>
      </c>
      <c r="L13" s="5"/>
    </row>
    <row r="14" spans="1:12" customHeight="1" ht="105" outlineLevel="4">
      <c r="A14" s="1"/>
      <c r="B14" s="1">
        <v>821464</v>
      </c>
      <c r="C14" s="1" t="s">
        <v>54</v>
      </c>
      <c r="D14" s="1" t="s">
        <v>55</v>
      </c>
      <c r="E14" s="2" t="s">
        <v>56</v>
      </c>
      <c r="F14" s="2" t="s">
        <v>57</v>
      </c>
      <c r="G14" s="2">
        <v>0</v>
      </c>
      <c r="H14" s="2">
        <v>0</v>
      </c>
      <c r="I14" s="1">
        <v>0</v>
      </c>
      <c r="J14" s="3" t="s">
        <v>17</v>
      </c>
      <c r="K14" s="2" t="str">
        <f>J14*458.49</f>
        <v>0</v>
      </c>
      <c r="L14" s="5"/>
    </row>
    <row r="15" spans="1:12" customHeight="1" ht="105" outlineLevel="4">
      <c r="A15" s="1"/>
      <c r="B15" s="1">
        <v>821465</v>
      </c>
      <c r="C15" s="1" t="s">
        <v>58</v>
      </c>
      <c r="D15" s="1" t="s">
        <v>59</v>
      </c>
      <c r="E15" s="2" t="s">
        <v>60</v>
      </c>
      <c r="F15" s="2" t="s">
        <v>61</v>
      </c>
      <c r="G15" s="2">
        <v>0</v>
      </c>
      <c r="H15" s="2">
        <v>0</v>
      </c>
      <c r="I15" s="1">
        <v>0</v>
      </c>
      <c r="J15" s="3" t="s">
        <v>17</v>
      </c>
      <c r="K15" s="2" t="str">
        <f>J15*525.13</f>
        <v>0</v>
      </c>
      <c r="L15" s="5"/>
    </row>
    <row r="16" spans="1:12" customHeight="1" ht="105" outlineLevel="4">
      <c r="A16" s="1"/>
      <c r="B16" s="1">
        <v>821466</v>
      </c>
      <c r="C16" s="1" t="s">
        <v>62</v>
      </c>
      <c r="D16" s="1" t="s">
        <v>63</v>
      </c>
      <c r="E16" s="2" t="s">
        <v>64</v>
      </c>
      <c r="F16" s="2" t="s">
        <v>65</v>
      </c>
      <c r="G16" s="2" t="s">
        <v>27</v>
      </c>
      <c r="H16" s="2">
        <v>0</v>
      </c>
      <c r="I16" s="1">
        <v>0</v>
      </c>
      <c r="J16" s="3" t="s">
        <v>17</v>
      </c>
      <c r="K16" s="2" t="str">
        <f>J16*231.88</f>
        <v>0</v>
      </c>
      <c r="L16" s="5"/>
    </row>
    <row r="17" spans="1:12" customHeight="1" ht="105" outlineLevel="4">
      <c r="A17" s="1"/>
      <c r="B17" s="1">
        <v>821467</v>
      </c>
      <c r="C17" s="1" t="s">
        <v>66</v>
      </c>
      <c r="D17" s="1" t="s">
        <v>67</v>
      </c>
      <c r="E17" s="2" t="s">
        <v>68</v>
      </c>
      <c r="F17" s="2" t="s">
        <v>69</v>
      </c>
      <c r="G17" s="2">
        <v>0</v>
      </c>
      <c r="H17" s="2">
        <v>0</v>
      </c>
      <c r="I17" s="1">
        <v>0</v>
      </c>
      <c r="J17" s="3" t="s">
        <v>17</v>
      </c>
      <c r="K17" s="2" t="str">
        <f>J17*431.63</f>
        <v>0</v>
      </c>
      <c r="L17" s="5"/>
    </row>
    <row r="18" spans="1:12" customHeight="1" ht="105" outlineLevel="4">
      <c r="A18" s="1"/>
      <c r="B18" s="1">
        <v>821468</v>
      </c>
      <c r="C18" s="1" t="s">
        <v>70</v>
      </c>
      <c r="D18" s="1" t="s">
        <v>71</v>
      </c>
      <c r="E18" s="2" t="s">
        <v>72</v>
      </c>
      <c r="F18" s="2" t="s">
        <v>73</v>
      </c>
      <c r="G18" s="2">
        <v>0</v>
      </c>
      <c r="H18" s="2">
        <v>0</v>
      </c>
      <c r="I18" s="1">
        <v>0</v>
      </c>
      <c r="J18" s="3" t="s">
        <v>17</v>
      </c>
      <c r="K18" s="2" t="str">
        <f>J18*187.85</f>
        <v>0</v>
      </c>
      <c r="L18" s="5"/>
    </row>
    <row r="19" spans="1:12" customHeight="1" ht="105" outlineLevel="4">
      <c r="A19" s="1"/>
      <c r="B19" s="1">
        <v>821469</v>
      </c>
      <c r="C19" s="1" t="s">
        <v>74</v>
      </c>
      <c r="D19" s="1"/>
      <c r="E19" s="2" t="s">
        <v>75</v>
      </c>
      <c r="F19" s="2" t="s">
        <v>76</v>
      </c>
      <c r="G19" s="2" t="s">
        <v>41</v>
      </c>
      <c r="H19" s="2">
        <v>0</v>
      </c>
      <c r="I19" s="1">
        <v>0</v>
      </c>
      <c r="J19" s="3" t="s">
        <v>17</v>
      </c>
      <c r="K19" s="2" t="str">
        <f>J19*25.50</f>
        <v>0</v>
      </c>
      <c r="L19" s="5"/>
    </row>
    <row r="20" spans="1:12" customHeight="1" ht="105" outlineLevel="4">
      <c r="A20" s="1"/>
      <c r="B20" s="1">
        <v>821470</v>
      </c>
      <c r="C20" s="1" t="s">
        <v>77</v>
      </c>
      <c r="D20" s="1"/>
      <c r="E20" s="2" t="s">
        <v>78</v>
      </c>
      <c r="F20" s="2" t="s">
        <v>79</v>
      </c>
      <c r="G20" s="2" t="s">
        <v>41</v>
      </c>
      <c r="H20" s="2">
        <v>0</v>
      </c>
      <c r="I20" s="1">
        <v>0</v>
      </c>
      <c r="J20" s="3" t="s">
        <v>17</v>
      </c>
      <c r="K20" s="2" t="str">
        <f>J20*71.91</f>
        <v>0</v>
      </c>
      <c r="L20" s="5"/>
    </row>
    <row r="21" spans="1:12" customHeight="1" ht="105" outlineLevel="4">
      <c r="A21" s="1"/>
      <c r="B21" s="1">
        <v>821471</v>
      </c>
      <c r="C21" s="1" t="s">
        <v>80</v>
      </c>
      <c r="D21" s="1"/>
      <c r="E21" s="2" t="s">
        <v>81</v>
      </c>
      <c r="F21" s="2" t="s">
        <v>82</v>
      </c>
      <c r="G21" s="2" t="s">
        <v>41</v>
      </c>
      <c r="H21" s="2">
        <v>0</v>
      </c>
      <c r="I21" s="1">
        <v>0</v>
      </c>
      <c r="J21" s="3" t="s">
        <v>17</v>
      </c>
      <c r="K21" s="2" t="str">
        <f>J21*111.86</f>
        <v>0</v>
      </c>
      <c r="L21" s="5"/>
    </row>
    <row r="22" spans="1:12" customHeight="1" ht="105" outlineLevel="4">
      <c r="A22" s="1"/>
      <c r="B22" s="1">
        <v>821472</v>
      </c>
      <c r="C22" s="1" t="s">
        <v>83</v>
      </c>
      <c r="D22" s="1"/>
      <c r="E22" s="2" t="s">
        <v>84</v>
      </c>
      <c r="F22" s="2" t="s">
        <v>85</v>
      </c>
      <c r="G22" s="2" t="s">
        <v>27</v>
      </c>
      <c r="H22" s="2">
        <v>0</v>
      </c>
      <c r="I22" s="1">
        <v>0</v>
      </c>
      <c r="J22" s="3" t="s">
        <v>17</v>
      </c>
      <c r="K22" s="2" t="str">
        <f>J22*148.41</f>
        <v>0</v>
      </c>
      <c r="L22" s="5"/>
    </row>
    <row r="23" spans="1:12" customHeight="1" ht="105" outlineLevel="4">
      <c r="A23" s="1"/>
      <c r="B23" s="1">
        <v>821473</v>
      </c>
      <c r="C23" s="1" t="s">
        <v>86</v>
      </c>
      <c r="D23" s="1"/>
      <c r="E23" s="2" t="s">
        <v>87</v>
      </c>
      <c r="F23" s="2" t="s">
        <v>88</v>
      </c>
      <c r="G23" s="2" t="s">
        <v>41</v>
      </c>
      <c r="H23" s="2">
        <v>0</v>
      </c>
      <c r="I23" s="1">
        <v>0</v>
      </c>
      <c r="J23" s="3" t="s">
        <v>17</v>
      </c>
      <c r="K23" s="2" t="str">
        <f>J23*57.63</f>
        <v>0</v>
      </c>
      <c r="L23" s="5"/>
    </row>
    <row r="24" spans="1:12" customHeight="1" ht="105" outlineLevel="4">
      <c r="A24" s="1"/>
      <c r="B24" s="1">
        <v>821474</v>
      </c>
      <c r="C24" s="1" t="s">
        <v>89</v>
      </c>
      <c r="D24" s="1"/>
      <c r="E24" s="2" t="s">
        <v>90</v>
      </c>
      <c r="F24" s="2" t="s">
        <v>91</v>
      </c>
      <c r="G24" s="2" t="s">
        <v>41</v>
      </c>
      <c r="H24" s="2">
        <v>0</v>
      </c>
      <c r="I24" s="1">
        <v>0</v>
      </c>
      <c r="J24" s="3" t="s">
        <v>17</v>
      </c>
      <c r="K24" s="2" t="str">
        <f>J24*61.37</f>
        <v>0</v>
      </c>
      <c r="L24" s="5"/>
    </row>
    <row r="25" spans="1:12" customHeight="1" ht="105" outlineLevel="4">
      <c r="A25" s="1"/>
      <c r="B25" s="1">
        <v>821475</v>
      </c>
      <c r="C25" s="1" t="s">
        <v>92</v>
      </c>
      <c r="D25" s="1"/>
      <c r="E25" s="2" t="s">
        <v>93</v>
      </c>
      <c r="F25" s="2" t="s">
        <v>94</v>
      </c>
      <c r="G25" s="2" t="s">
        <v>27</v>
      </c>
      <c r="H25" s="2">
        <v>0</v>
      </c>
      <c r="I25" s="1">
        <v>0</v>
      </c>
      <c r="J25" s="3" t="s">
        <v>17</v>
      </c>
      <c r="K25" s="2" t="str">
        <f>J25*69.19</f>
        <v>0</v>
      </c>
      <c r="L25" s="5"/>
    </row>
    <row r="26" spans="1:12" customHeight="1" ht="105" outlineLevel="4">
      <c r="A26" s="1"/>
      <c r="B26" s="1">
        <v>821476</v>
      </c>
      <c r="C26" s="1" t="s">
        <v>95</v>
      </c>
      <c r="D26" s="1"/>
      <c r="E26" s="2" t="s">
        <v>96</v>
      </c>
      <c r="F26" s="2" t="s">
        <v>97</v>
      </c>
      <c r="G26" s="2" t="s">
        <v>41</v>
      </c>
      <c r="H26" s="2">
        <v>0</v>
      </c>
      <c r="I26" s="1">
        <v>0</v>
      </c>
      <c r="J26" s="3" t="s">
        <v>17</v>
      </c>
      <c r="K26" s="2" t="str">
        <f>J26*73.61</f>
        <v>0</v>
      </c>
      <c r="L26" s="5"/>
    </row>
    <row r="27" spans="1:12" customHeight="1" ht="105" outlineLevel="4">
      <c r="A27" s="1"/>
      <c r="B27" s="1">
        <v>821477</v>
      </c>
      <c r="C27" s="1" t="s">
        <v>98</v>
      </c>
      <c r="D27" s="1"/>
      <c r="E27" s="2" t="s">
        <v>99</v>
      </c>
      <c r="F27" s="2" t="s">
        <v>88</v>
      </c>
      <c r="G27" s="2" t="s">
        <v>27</v>
      </c>
      <c r="H27" s="2">
        <v>0</v>
      </c>
      <c r="I27" s="1">
        <v>0</v>
      </c>
      <c r="J27" s="3" t="s">
        <v>17</v>
      </c>
      <c r="K27" s="2" t="str">
        <f>J27*57.63</f>
        <v>0</v>
      </c>
      <c r="L27" s="5"/>
    </row>
    <row r="28" spans="1:12" customHeight="1" ht="105" outlineLevel="4">
      <c r="A28" s="1"/>
      <c r="B28" s="1">
        <v>821478</v>
      </c>
      <c r="C28" s="1" t="s">
        <v>100</v>
      </c>
      <c r="D28" s="1"/>
      <c r="E28" s="2" t="s">
        <v>101</v>
      </c>
      <c r="F28" s="2" t="s">
        <v>88</v>
      </c>
      <c r="G28" s="2">
        <v>10</v>
      </c>
      <c r="H28" s="2">
        <v>0</v>
      </c>
      <c r="I28" s="1">
        <v>0</v>
      </c>
      <c r="J28" s="3" t="s">
        <v>17</v>
      </c>
      <c r="K28" s="2" t="str">
        <f>J28*57.63</f>
        <v>0</v>
      </c>
      <c r="L28" s="5"/>
    </row>
    <row r="29" spans="1:12" customHeight="1" ht="105" outlineLevel="4">
      <c r="A29" s="1"/>
      <c r="B29" s="1">
        <v>821479</v>
      </c>
      <c r="C29" s="1" t="s">
        <v>102</v>
      </c>
      <c r="D29" s="1"/>
      <c r="E29" s="2" t="s">
        <v>103</v>
      </c>
      <c r="F29" s="2" t="s">
        <v>94</v>
      </c>
      <c r="G29" s="2">
        <v>6</v>
      </c>
      <c r="H29" s="2">
        <v>0</v>
      </c>
      <c r="I29" s="1">
        <v>0</v>
      </c>
      <c r="J29" s="3" t="s">
        <v>17</v>
      </c>
      <c r="K29" s="2" t="str">
        <f>J29*69.19</f>
        <v>0</v>
      </c>
      <c r="L29" s="5"/>
    </row>
    <row r="30" spans="1:12" customHeight="1" ht="105" outlineLevel="4">
      <c r="A30" s="1"/>
      <c r="B30" s="1">
        <v>821480</v>
      </c>
      <c r="C30" s="1" t="s">
        <v>104</v>
      </c>
      <c r="D30" s="1"/>
      <c r="E30" s="2" t="s">
        <v>105</v>
      </c>
      <c r="F30" s="2" t="s">
        <v>88</v>
      </c>
      <c r="G30" s="2">
        <v>7</v>
      </c>
      <c r="H30" s="2">
        <v>0</v>
      </c>
      <c r="I30" s="1">
        <v>0</v>
      </c>
      <c r="J30" s="3" t="s">
        <v>17</v>
      </c>
      <c r="K30" s="2" t="str">
        <f>J30*57.63</f>
        <v>0</v>
      </c>
      <c r="L30" s="5"/>
    </row>
    <row r="31" spans="1:12" customHeight="1" ht="105" outlineLevel="4">
      <c r="A31" s="1"/>
      <c r="B31" s="1">
        <v>821481</v>
      </c>
      <c r="C31" s="1" t="s">
        <v>106</v>
      </c>
      <c r="D31" s="1"/>
      <c r="E31" s="2" t="s">
        <v>107</v>
      </c>
      <c r="F31" s="2" t="s">
        <v>88</v>
      </c>
      <c r="G31" s="2">
        <v>0</v>
      </c>
      <c r="H31" s="2">
        <v>0</v>
      </c>
      <c r="I31" s="1">
        <v>0</v>
      </c>
      <c r="J31" s="3" t="s">
        <v>17</v>
      </c>
      <c r="K31" s="2" t="str">
        <f>J31*57.63</f>
        <v>0</v>
      </c>
      <c r="L31" s="5"/>
    </row>
    <row r="32" spans="1:12" customHeight="1" ht="105" outlineLevel="4">
      <c r="A32" s="1"/>
      <c r="B32" s="1">
        <v>821482</v>
      </c>
      <c r="C32" s="1" t="s">
        <v>108</v>
      </c>
      <c r="D32" s="1"/>
      <c r="E32" s="2" t="s">
        <v>109</v>
      </c>
      <c r="F32" s="2" t="s">
        <v>94</v>
      </c>
      <c r="G32" s="2">
        <v>1</v>
      </c>
      <c r="H32" s="2">
        <v>0</v>
      </c>
      <c r="I32" s="1">
        <v>0</v>
      </c>
      <c r="J32" s="3" t="s">
        <v>17</v>
      </c>
      <c r="K32" s="2" t="str">
        <f>J32*69.19</f>
        <v>0</v>
      </c>
      <c r="L32" s="5"/>
    </row>
    <row r="33" spans="1:12" customHeight="1" ht="105" outlineLevel="4">
      <c r="A33" s="1"/>
      <c r="B33" s="1">
        <v>821483</v>
      </c>
      <c r="C33" s="1" t="s">
        <v>110</v>
      </c>
      <c r="D33" s="1"/>
      <c r="E33" s="2" t="s">
        <v>111</v>
      </c>
      <c r="F33" s="2" t="s">
        <v>94</v>
      </c>
      <c r="G33" s="2">
        <v>8</v>
      </c>
      <c r="H33" s="2">
        <v>0</v>
      </c>
      <c r="I33" s="1">
        <v>0</v>
      </c>
      <c r="J33" s="3" t="s">
        <v>17</v>
      </c>
      <c r="K33" s="2" t="str">
        <f>J33*69.19</f>
        <v>0</v>
      </c>
      <c r="L33" s="5"/>
    </row>
    <row r="34" spans="1:12" customHeight="1" ht="105" outlineLevel="4">
      <c r="A34" s="1"/>
      <c r="B34" s="1">
        <v>821484</v>
      </c>
      <c r="C34" s="1" t="s">
        <v>112</v>
      </c>
      <c r="D34" s="1"/>
      <c r="E34" s="2" t="s">
        <v>113</v>
      </c>
      <c r="F34" s="2" t="s">
        <v>88</v>
      </c>
      <c r="G34" s="2" t="s">
        <v>41</v>
      </c>
      <c r="H34" s="2">
        <v>0</v>
      </c>
      <c r="I34" s="1">
        <v>0</v>
      </c>
      <c r="J34" s="3" t="s">
        <v>17</v>
      </c>
      <c r="K34" s="2" t="str">
        <f>J34*57.63</f>
        <v>0</v>
      </c>
      <c r="L34" s="5"/>
    </row>
    <row r="35" spans="1:12" customHeight="1" ht="105" outlineLevel="4">
      <c r="A35" s="1"/>
      <c r="B35" s="1">
        <v>821485</v>
      </c>
      <c r="C35" s="1" t="s">
        <v>114</v>
      </c>
      <c r="D35" s="1"/>
      <c r="E35" s="2" t="s">
        <v>115</v>
      </c>
      <c r="F35" s="2" t="s">
        <v>116</v>
      </c>
      <c r="G35" s="2" t="s">
        <v>27</v>
      </c>
      <c r="H35" s="2">
        <v>0</v>
      </c>
      <c r="I35" s="1">
        <v>0</v>
      </c>
      <c r="J35" s="3" t="s">
        <v>17</v>
      </c>
      <c r="K35" s="2" t="str">
        <f>J35*109.48</f>
        <v>0</v>
      </c>
      <c r="L35" s="5"/>
    </row>
    <row r="36" spans="1:12" customHeight="1" ht="105" outlineLevel="4">
      <c r="A36" s="1"/>
      <c r="B36" s="1">
        <v>821486</v>
      </c>
      <c r="C36" s="1" t="s">
        <v>117</v>
      </c>
      <c r="D36" s="1"/>
      <c r="E36" s="2" t="s">
        <v>118</v>
      </c>
      <c r="F36" s="2" t="s">
        <v>119</v>
      </c>
      <c r="G36" s="2" t="s">
        <v>41</v>
      </c>
      <c r="H36" s="2">
        <v>0</v>
      </c>
      <c r="I36" s="1">
        <v>0</v>
      </c>
      <c r="J36" s="3" t="s">
        <v>17</v>
      </c>
      <c r="K36" s="2" t="str">
        <f>J36*73.10</f>
        <v>0</v>
      </c>
      <c r="L36" s="5"/>
    </row>
    <row r="37" spans="1:12" customHeight="1" ht="105" outlineLevel="4">
      <c r="A37" s="1"/>
      <c r="B37" s="1">
        <v>821487</v>
      </c>
      <c r="C37" s="1" t="s">
        <v>120</v>
      </c>
      <c r="D37" s="1"/>
      <c r="E37" s="2" t="s">
        <v>121</v>
      </c>
      <c r="F37" s="2" t="s">
        <v>122</v>
      </c>
      <c r="G37" s="2">
        <v>0</v>
      </c>
      <c r="H37" s="2">
        <v>0</v>
      </c>
      <c r="I37" s="1">
        <v>0</v>
      </c>
      <c r="J37" s="3" t="s">
        <v>17</v>
      </c>
      <c r="K37" s="2" t="str">
        <f>J37*17.85</f>
        <v>0</v>
      </c>
      <c r="L37" s="5"/>
    </row>
    <row r="38" spans="1:12" customHeight="1" ht="105" outlineLevel="4">
      <c r="A38" s="1"/>
      <c r="B38" s="1">
        <v>858504</v>
      </c>
      <c r="C38" s="1" t="s">
        <v>123</v>
      </c>
      <c r="D38" s="1" t="s">
        <v>124</v>
      </c>
      <c r="E38" s="2" t="s">
        <v>125</v>
      </c>
      <c r="F38" s="2" t="s">
        <v>126</v>
      </c>
      <c r="G38" s="2">
        <v>0</v>
      </c>
      <c r="H38" s="2">
        <v>0</v>
      </c>
      <c r="I38" s="1">
        <v>0</v>
      </c>
      <c r="J38" s="3" t="s">
        <v>17</v>
      </c>
      <c r="K38" s="2" t="str">
        <f>J38*503.15</f>
        <v>0</v>
      </c>
      <c r="L38" s="5"/>
    </row>
    <row r="39" spans="1:12" customHeight="1" ht="105" outlineLevel="4">
      <c r="A39" s="1"/>
      <c r="B39" s="1">
        <v>858505</v>
      </c>
      <c r="C39" s="1" t="s">
        <v>127</v>
      </c>
      <c r="D39" s="1" t="s">
        <v>128</v>
      </c>
      <c r="E39" s="2" t="s">
        <v>129</v>
      </c>
      <c r="F39" s="2" t="s">
        <v>130</v>
      </c>
      <c r="G39" s="2">
        <v>0</v>
      </c>
      <c r="H39" s="2">
        <v>0</v>
      </c>
      <c r="I39" s="1">
        <v>0</v>
      </c>
      <c r="J39" s="3" t="s">
        <v>17</v>
      </c>
      <c r="K39" s="2" t="str">
        <f>J39*521.60</f>
        <v>0</v>
      </c>
      <c r="L39" s="5"/>
    </row>
    <row r="40" spans="1:12" customHeight="1" ht="105" outlineLevel="4">
      <c r="A40" s="1"/>
      <c r="B40" s="1">
        <v>858506</v>
      </c>
      <c r="C40" s="1" t="s">
        <v>131</v>
      </c>
      <c r="D40" s="1" t="s">
        <v>132</v>
      </c>
      <c r="E40" s="2" t="s">
        <v>133</v>
      </c>
      <c r="F40" s="2" t="s">
        <v>134</v>
      </c>
      <c r="G40" s="2">
        <v>0</v>
      </c>
      <c r="H40" s="2">
        <v>0</v>
      </c>
      <c r="I40" s="1">
        <v>0</v>
      </c>
      <c r="J40" s="3" t="s">
        <v>17</v>
      </c>
      <c r="K40" s="2" t="str">
        <f>J40*169.60</f>
        <v>0</v>
      </c>
      <c r="L40" s="5"/>
    </row>
    <row r="41" spans="1:12" outlineLevel="2">
      <c r="A41" s="8" t="s">
        <v>135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5"/>
    </row>
    <row r="42" spans="1:12" customHeight="1" ht="105" outlineLevel="4">
      <c r="A42" s="1"/>
      <c r="B42" s="1">
        <v>824806</v>
      </c>
      <c r="C42" s="1" t="s">
        <v>136</v>
      </c>
      <c r="D42" s="1" t="s">
        <v>137</v>
      </c>
      <c r="E42" s="2" t="s">
        <v>138</v>
      </c>
      <c r="F42" s="2" t="s">
        <v>139</v>
      </c>
      <c r="G42" s="2">
        <v>1</v>
      </c>
      <c r="H42" s="2">
        <v>0</v>
      </c>
      <c r="I42" s="1">
        <v>0</v>
      </c>
      <c r="J42" s="3" t="s">
        <v>17</v>
      </c>
      <c r="K42" s="2" t="str">
        <f>J42*474.08</f>
        <v>0</v>
      </c>
      <c r="L42" s="5"/>
    </row>
    <row r="43" spans="1:12" customHeight="1" ht="105" outlineLevel="4">
      <c r="A43" s="1"/>
      <c r="B43" s="1">
        <v>824807</v>
      </c>
      <c r="C43" s="1" t="s">
        <v>140</v>
      </c>
      <c r="D43" s="1" t="s">
        <v>141</v>
      </c>
      <c r="E43" s="2" t="s">
        <v>142</v>
      </c>
      <c r="F43" s="2" t="s">
        <v>139</v>
      </c>
      <c r="G43" s="2">
        <v>0</v>
      </c>
      <c r="H43" s="2">
        <v>0</v>
      </c>
      <c r="I43" s="1">
        <v>0</v>
      </c>
      <c r="J43" s="3" t="s">
        <v>17</v>
      </c>
      <c r="K43" s="2" t="str">
        <f>J43*474.08</f>
        <v>0</v>
      </c>
      <c r="L43" s="5"/>
    </row>
    <row r="44" spans="1:12" customHeight="1" ht="105" outlineLevel="4">
      <c r="A44" s="1"/>
      <c r="B44" s="1">
        <v>824808</v>
      </c>
      <c r="C44" s="1" t="s">
        <v>143</v>
      </c>
      <c r="D44" s="1" t="s">
        <v>144</v>
      </c>
      <c r="E44" s="2" t="s">
        <v>145</v>
      </c>
      <c r="F44" s="2" t="s">
        <v>146</v>
      </c>
      <c r="G44" s="2" t="s">
        <v>27</v>
      </c>
      <c r="H44" s="2">
        <v>0</v>
      </c>
      <c r="I44" s="1">
        <v>0</v>
      </c>
      <c r="J44" s="3" t="s">
        <v>17</v>
      </c>
      <c r="K44" s="2" t="str">
        <f>J44*1052.34</f>
        <v>0</v>
      </c>
      <c r="L44" s="5"/>
    </row>
    <row r="45" spans="1:12" customHeight="1" ht="105" outlineLevel="4">
      <c r="A45" s="1"/>
      <c r="B45" s="1">
        <v>824809</v>
      </c>
      <c r="C45" s="1" t="s">
        <v>147</v>
      </c>
      <c r="D45" s="1" t="s">
        <v>148</v>
      </c>
      <c r="E45" s="2" t="s">
        <v>149</v>
      </c>
      <c r="F45" s="2" t="s">
        <v>146</v>
      </c>
      <c r="G45" s="2" t="s">
        <v>41</v>
      </c>
      <c r="H45" s="2">
        <v>0</v>
      </c>
      <c r="I45" s="1">
        <v>0</v>
      </c>
      <c r="J45" s="3" t="s">
        <v>17</v>
      </c>
      <c r="K45" s="2" t="str">
        <f>J45*1052.34</f>
        <v>0</v>
      </c>
      <c r="L45" s="5"/>
    </row>
    <row r="46" spans="1:12" customHeight="1" ht="105" outlineLevel="4">
      <c r="A46" s="1"/>
      <c r="B46" s="1">
        <v>825093</v>
      </c>
      <c r="C46" s="1" t="s">
        <v>150</v>
      </c>
      <c r="D46" s="1" t="s">
        <v>151</v>
      </c>
      <c r="E46" s="2" t="s">
        <v>152</v>
      </c>
      <c r="F46" s="2" t="s">
        <v>153</v>
      </c>
      <c r="G46" s="2">
        <v>5</v>
      </c>
      <c r="H46" s="2">
        <v>0</v>
      </c>
      <c r="I46" s="1">
        <v>0</v>
      </c>
      <c r="J46" s="3" t="s">
        <v>17</v>
      </c>
      <c r="K46" s="2" t="str">
        <f>J46*588.83</f>
        <v>0</v>
      </c>
      <c r="L46" s="5"/>
    </row>
    <row r="47" spans="1:12" customHeight="1" ht="105" outlineLevel="4">
      <c r="A47" s="1"/>
      <c r="B47" s="1">
        <v>825373</v>
      </c>
      <c r="C47" s="1" t="s">
        <v>154</v>
      </c>
      <c r="D47" s="1" t="s">
        <v>155</v>
      </c>
      <c r="E47" s="2" t="s">
        <v>156</v>
      </c>
      <c r="F47" s="2" t="s">
        <v>157</v>
      </c>
      <c r="G47" s="2" t="s">
        <v>41</v>
      </c>
      <c r="H47" s="2">
        <v>0</v>
      </c>
      <c r="I47" s="1">
        <v>0</v>
      </c>
      <c r="J47" s="3" t="s">
        <v>17</v>
      </c>
      <c r="K47" s="2" t="str">
        <f>J47*1509.81</f>
        <v>0</v>
      </c>
      <c r="L47" s="5"/>
    </row>
    <row r="48" spans="1:12" customHeight="1" ht="105" outlineLevel="4">
      <c r="A48" s="1"/>
      <c r="B48" s="1">
        <v>825374</v>
      </c>
      <c r="C48" s="1" t="s">
        <v>158</v>
      </c>
      <c r="D48" s="1" t="s">
        <v>159</v>
      </c>
      <c r="E48" s="2" t="s">
        <v>160</v>
      </c>
      <c r="F48" s="2" t="s">
        <v>161</v>
      </c>
      <c r="G48" s="2">
        <v>6</v>
      </c>
      <c r="H48" s="2">
        <v>0</v>
      </c>
      <c r="I48" s="1">
        <v>0</v>
      </c>
      <c r="J48" s="3" t="s">
        <v>17</v>
      </c>
      <c r="K48" s="2" t="str">
        <f>J48*979.87</f>
        <v>0</v>
      </c>
      <c r="L48" s="5"/>
    </row>
    <row r="49" spans="1:12" customHeight="1" ht="105" outlineLevel="4">
      <c r="A49" s="1"/>
      <c r="B49" s="1">
        <v>825375</v>
      </c>
      <c r="C49" s="1" t="s">
        <v>162</v>
      </c>
      <c r="D49" s="1" t="s">
        <v>163</v>
      </c>
      <c r="E49" s="2" t="s">
        <v>164</v>
      </c>
      <c r="F49" s="2" t="s">
        <v>165</v>
      </c>
      <c r="G49" s="2">
        <v>0</v>
      </c>
      <c r="H49" s="2">
        <v>0</v>
      </c>
      <c r="I49" s="1">
        <v>0</v>
      </c>
      <c r="J49" s="3" t="s">
        <v>17</v>
      </c>
      <c r="K49" s="2" t="str">
        <f>J49*726.22</f>
        <v>0</v>
      </c>
      <c r="L49" s="5"/>
    </row>
    <row r="50" spans="1:12" customHeight="1" ht="105" outlineLevel="4">
      <c r="A50" s="1"/>
      <c r="B50" s="1">
        <v>829322</v>
      </c>
      <c r="C50" s="1" t="s">
        <v>166</v>
      </c>
      <c r="D50" s="1" t="s">
        <v>167</v>
      </c>
      <c r="E50" s="2" t="s">
        <v>168</v>
      </c>
      <c r="F50" s="2" t="s">
        <v>169</v>
      </c>
      <c r="G50" s="2">
        <v>0</v>
      </c>
      <c r="H50" s="2">
        <v>0</v>
      </c>
      <c r="I50" s="1">
        <v>0</v>
      </c>
      <c r="J50" s="3" t="s">
        <v>17</v>
      </c>
      <c r="K50" s="2" t="str">
        <f>J50*748.87</f>
        <v>0</v>
      </c>
      <c r="L50" s="5"/>
    </row>
    <row r="51" spans="1:12" customHeight="1" ht="105" outlineLevel="4">
      <c r="A51" s="1"/>
      <c r="B51" s="1">
        <v>829323</v>
      </c>
      <c r="C51" s="1" t="s">
        <v>170</v>
      </c>
      <c r="D51" s="1" t="s">
        <v>171</v>
      </c>
      <c r="E51" s="2" t="s">
        <v>172</v>
      </c>
      <c r="F51" s="2" t="s">
        <v>173</v>
      </c>
      <c r="G51" s="2">
        <v>4</v>
      </c>
      <c r="H51" s="2">
        <v>0</v>
      </c>
      <c r="I51" s="1">
        <v>0</v>
      </c>
      <c r="J51" s="3" t="s">
        <v>17</v>
      </c>
      <c r="K51" s="2" t="str">
        <f>J51*1121.79</f>
        <v>0</v>
      </c>
      <c r="L51" s="5"/>
    </row>
    <row r="52" spans="1:12" customHeight="1" ht="105" outlineLevel="4">
      <c r="A52" s="1"/>
      <c r="B52" s="1">
        <v>829324</v>
      </c>
      <c r="C52" s="1" t="s">
        <v>174</v>
      </c>
      <c r="D52" s="1" t="s">
        <v>175</v>
      </c>
      <c r="E52" s="2" t="s">
        <v>176</v>
      </c>
      <c r="F52" s="2" t="s">
        <v>177</v>
      </c>
      <c r="G52" s="2">
        <v>10</v>
      </c>
      <c r="H52" s="2">
        <v>0</v>
      </c>
      <c r="I52" s="1">
        <v>0</v>
      </c>
      <c r="J52" s="3" t="s">
        <v>17</v>
      </c>
      <c r="K52" s="2" t="str">
        <f>J52*2195.26</f>
        <v>0</v>
      </c>
      <c r="L52" s="5"/>
    </row>
    <row r="53" spans="1:12" customHeight="1" ht="105" outlineLevel="4">
      <c r="A53" s="1"/>
      <c r="B53" s="1">
        <v>829325</v>
      </c>
      <c r="C53" s="1" t="s">
        <v>178</v>
      </c>
      <c r="D53" s="1" t="s">
        <v>179</v>
      </c>
      <c r="E53" s="2" t="s">
        <v>180</v>
      </c>
      <c r="F53" s="2" t="s">
        <v>181</v>
      </c>
      <c r="G53" s="2" t="s">
        <v>41</v>
      </c>
      <c r="H53" s="2">
        <v>0</v>
      </c>
      <c r="I53" s="1">
        <v>0</v>
      </c>
      <c r="J53" s="3" t="s">
        <v>17</v>
      </c>
      <c r="K53" s="2" t="str">
        <f>J53*555.61</f>
        <v>0</v>
      </c>
      <c r="L53" s="5"/>
    </row>
    <row r="54" spans="1:12" customHeight="1" ht="105" outlineLevel="4">
      <c r="A54" s="1"/>
      <c r="B54" s="1">
        <v>829326</v>
      </c>
      <c r="C54" s="1" t="s">
        <v>182</v>
      </c>
      <c r="D54" s="1" t="s">
        <v>183</v>
      </c>
      <c r="E54" s="2" t="s">
        <v>184</v>
      </c>
      <c r="F54" s="2" t="s">
        <v>185</v>
      </c>
      <c r="G54" s="2" t="s">
        <v>32</v>
      </c>
      <c r="H54" s="2">
        <v>0</v>
      </c>
      <c r="I54" s="1">
        <v>0</v>
      </c>
      <c r="J54" s="3" t="s">
        <v>17</v>
      </c>
      <c r="K54" s="2" t="str">
        <f>J54*101.16</f>
        <v>0</v>
      </c>
      <c r="L54" s="5"/>
    </row>
    <row r="55" spans="1:12" customHeight="1" ht="105" outlineLevel="4">
      <c r="A55" s="1"/>
      <c r="B55" s="1">
        <v>829327</v>
      </c>
      <c r="C55" s="1" t="s">
        <v>186</v>
      </c>
      <c r="D55" s="1" t="s">
        <v>187</v>
      </c>
      <c r="E55" s="2" t="s">
        <v>188</v>
      </c>
      <c r="F55" s="2" t="s">
        <v>189</v>
      </c>
      <c r="G55" s="2">
        <v>7</v>
      </c>
      <c r="H55" s="2">
        <v>0</v>
      </c>
      <c r="I55" s="1">
        <v>0</v>
      </c>
      <c r="J55" s="3" t="s">
        <v>17</v>
      </c>
      <c r="K55" s="2" t="str">
        <f>J55*163.06</f>
        <v>0</v>
      </c>
      <c r="L55" s="5"/>
    </row>
    <row r="56" spans="1:12" customHeight="1" ht="105" outlineLevel="4">
      <c r="A56" s="1"/>
      <c r="B56" s="1">
        <v>829328</v>
      </c>
      <c r="C56" s="1" t="s">
        <v>190</v>
      </c>
      <c r="D56" s="1" t="s">
        <v>191</v>
      </c>
      <c r="E56" s="2" t="s">
        <v>192</v>
      </c>
      <c r="F56" s="2" t="s">
        <v>193</v>
      </c>
      <c r="G56" s="2" t="s">
        <v>41</v>
      </c>
      <c r="H56" s="2">
        <v>0</v>
      </c>
      <c r="I56" s="1">
        <v>0</v>
      </c>
      <c r="J56" s="3" t="s">
        <v>17</v>
      </c>
      <c r="K56" s="2" t="str">
        <f>J56*404.63</f>
        <v>0</v>
      </c>
      <c r="L56" s="5"/>
    </row>
    <row r="57" spans="1:12" customHeight="1" ht="105" outlineLevel="4">
      <c r="A57" s="1"/>
      <c r="B57" s="1">
        <v>829329</v>
      </c>
      <c r="C57" s="1" t="s">
        <v>194</v>
      </c>
      <c r="D57" s="1" t="s">
        <v>195</v>
      </c>
      <c r="E57" s="2" t="s">
        <v>196</v>
      </c>
      <c r="F57" s="2" t="s">
        <v>197</v>
      </c>
      <c r="G57" s="2" t="s">
        <v>27</v>
      </c>
      <c r="H57" s="2">
        <v>0</v>
      </c>
      <c r="I57" s="1">
        <v>0</v>
      </c>
      <c r="J57" s="3" t="s">
        <v>17</v>
      </c>
      <c r="K57" s="2" t="str">
        <f>J57*46.80</f>
        <v>0</v>
      </c>
      <c r="L57" s="5"/>
    </row>
    <row r="58" spans="1:12" customHeight="1" ht="105" outlineLevel="4">
      <c r="A58" s="1"/>
      <c r="B58" s="1">
        <v>878121</v>
      </c>
      <c r="C58" s="1" t="s">
        <v>198</v>
      </c>
      <c r="D58" s="1" t="s">
        <v>199</v>
      </c>
      <c r="E58" s="2" t="s">
        <v>200</v>
      </c>
      <c r="F58" s="2" t="s">
        <v>201</v>
      </c>
      <c r="G58" s="2">
        <v>4</v>
      </c>
      <c r="H58" s="2">
        <v>0</v>
      </c>
      <c r="I58" s="1">
        <v>0</v>
      </c>
      <c r="J58" s="3" t="s">
        <v>17</v>
      </c>
      <c r="K58" s="2" t="str">
        <f>J58*5823.34</f>
        <v>0</v>
      </c>
      <c r="L58" s="5"/>
    </row>
    <row r="59" spans="1:12" outlineLevel="2">
      <c r="A59" s="8" t="s">
        <v>202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5"/>
    </row>
    <row r="60" spans="1:12" customHeight="1" ht="105" outlineLevel="4">
      <c r="A60" s="1"/>
      <c r="B60" s="1">
        <v>845488</v>
      </c>
      <c r="C60" s="1" t="s">
        <v>203</v>
      </c>
      <c r="D60" s="1" t="s">
        <v>204</v>
      </c>
      <c r="E60" s="2" t="s">
        <v>205</v>
      </c>
      <c r="F60" s="2" t="s">
        <v>206</v>
      </c>
      <c r="G60" s="2">
        <v>0</v>
      </c>
      <c r="H60" s="2">
        <v>0</v>
      </c>
      <c r="I60" s="1">
        <v>0</v>
      </c>
      <c r="J60" s="3" t="s">
        <v>17</v>
      </c>
      <c r="K60" s="2" t="str">
        <f>J60*766.47</f>
        <v>0</v>
      </c>
      <c r="L60" s="5"/>
    </row>
    <row r="61" spans="1:12" customHeight="1" ht="105" outlineLevel="4">
      <c r="A61" s="1"/>
      <c r="B61" s="1">
        <v>858514</v>
      </c>
      <c r="C61" s="1" t="s">
        <v>207</v>
      </c>
      <c r="D61" s="1" t="s">
        <v>208</v>
      </c>
      <c r="E61" s="2" t="s">
        <v>209</v>
      </c>
      <c r="F61" s="2" t="s">
        <v>210</v>
      </c>
      <c r="G61" s="2" t="s">
        <v>32</v>
      </c>
      <c r="H61" s="2">
        <v>0</v>
      </c>
      <c r="I61" s="1">
        <v>0</v>
      </c>
      <c r="J61" s="3" t="s">
        <v>17</v>
      </c>
      <c r="K61" s="2" t="str">
        <f>J61*639.00</f>
        <v>0</v>
      </c>
      <c r="L61" s="5"/>
    </row>
    <row r="62" spans="1:12" customHeight="1" ht="105" outlineLevel="4">
      <c r="A62" s="1"/>
      <c r="B62" s="1">
        <v>858515</v>
      </c>
      <c r="C62" s="1" t="s">
        <v>211</v>
      </c>
      <c r="D62" s="1" t="s">
        <v>212</v>
      </c>
      <c r="E62" s="2" t="s">
        <v>213</v>
      </c>
      <c r="F62" s="2" t="s">
        <v>210</v>
      </c>
      <c r="G62" s="2" t="s">
        <v>32</v>
      </c>
      <c r="H62" s="2">
        <v>0</v>
      </c>
      <c r="I62" s="1">
        <v>0</v>
      </c>
      <c r="J62" s="3" t="s">
        <v>17</v>
      </c>
      <c r="K62" s="2" t="str">
        <f>J62*639.00</f>
        <v>0</v>
      </c>
      <c r="L62" s="5"/>
    </row>
    <row r="63" spans="1:12" outlineLevel="2">
      <c r="A63" s="8" t="s">
        <v>214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5"/>
    </row>
    <row r="64" spans="1:12" customHeight="1" ht="105" outlineLevel="4">
      <c r="A64" s="1"/>
      <c r="B64" s="1">
        <v>868568</v>
      </c>
      <c r="C64" s="1" t="s">
        <v>215</v>
      </c>
      <c r="D64" s="1" t="s">
        <v>216</v>
      </c>
      <c r="E64" s="2" t="s">
        <v>217</v>
      </c>
      <c r="F64" s="2" t="s">
        <v>218</v>
      </c>
      <c r="G64" s="2">
        <v>0</v>
      </c>
      <c r="H64" s="2">
        <v>0</v>
      </c>
      <c r="I64" s="1">
        <v>0</v>
      </c>
      <c r="J64" s="3" t="s">
        <v>17</v>
      </c>
      <c r="K64" s="2" t="str">
        <f>J64*818.26</f>
        <v>0</v>
      </c>
      <c r="L64" s="5"/>
    </row>
    <row r="65" spans="1:12" customHeight="1" ht="105" outlineLevel="4">
      <c r="A65" s="1"/>
      <c r="B65" s="1">
        <v>868569</v>
      </c>
      <c r="C65" s="1" t="s">
        <v>219</v>
      </c>
      <c r="D65" s="1" t="s">
        <v>220</v>
      </c>
      <c r="E65" s="2" t="s">
        <v>221</v>
      </c>
      <c r="F65" s="2" t="s">
        <v>222</v>
      </c>
      <c r="G65" s="2">
        <v>0</v>
      </c>
      <c r="H65" s="2">
        <v>0</v>
      </c>
      <c r="I65" s="1">
        <v>0</v>
      </c>
      <c r="J65" s="3" t="s">
        <v>17</v>
      </c>
      <c r="K65" s="2" t="str">
        <f>J65*859.18</f>
        <v>0</v>
      </c>
      <c r="L65" s="5"/>
    </row>
    <row r="66" spans="1:12" customHeight="1" ht="105" outlineLevel="4">
      <c r="A66" s="1"/>
      <c r="B66" s="1">
        <v>868570</v>
      </c>
      <c r="C66" s="1" t="s">
        <v>223</v>
      </c>
      <c r="D66" s="1" t="s">
        <v>224</v>
      </c>
      <c r="E66" s="2" t="s">
        <v>225</v>
      </c>
      <c r="F66" s="2" t="s">
        <v>226</v>
      </c>
      <c r="G66" s="2">
        <v>0</v>
      </c>
      <c r="H66" s="2">
        <v>0</v>
      </c>
      <c r="I66" s="1">
        <v>0</v>
      </c>
      <c r="J66" s="3" t="s">
        <v>17</v>
      </c>
      <c r="K66" s="2" t="str">
        <f>J66*481.82</f>
        <v>0</v>
      </c>
      <c r="L66" s="5"/>
    </row>
    <row r="67" spans="1:12" customHeight="1" ht="105" outlineLevel="4">
      <c r="A67" s="1"/>
      <c r="B67" s="1">
        <v>873906</v>
      </c>
      <c r="C67" s="1" t="s">
        <v>227</v>
      </c>
      <c r="D67" s="1" t="s">
        <v>228</v>
      </c>
      <c r="E67" s="2" t="s">
        <v>229</v>
      </c>
      <c r="F67" s="2" t="s">
        <v>230</v>
      </c>
      <c r="G67" s="2">
        <v>0</v>
      </c>
      <c r="H67" s="2">
        <v>0</v>
      </c>
      <c r="I67" s="1">
        <v>0</v>
      </c>
      <c r="J67" s="3" t="s">
        <v>17</v>
      </c>
      <c r="K67" s="2" t="str">
        <f>J67*831.90</f>
        <v>0</v>
      </c>
      <c r="L67" s="5"/>
    </row>
    <row r="68" spans="1:12" customHeight="1" ht="105" outlineLevel="4">
      <c r="A68" s="1"/>
      <c r="B68" s="1">
        <v>873907</v>
      </c>
      <c r="C68" s="1" t="s">
        <v>231</v>
      </c>
      <c r="D68" s="1" t="s">
        <v>232</v>
      </c>
      <c r="E68" s="2" t="s">
        <v>233</v>
      </c>
      <c r="F68" s="2" t="s">
        <v>234</v>
      </c>
      <c r="G68" s="2">
        <v>0</v>
      </c>
      <c r="H68" s="2">
        <v>0</v>
      </c>
      <c r="I68" s="1">
        <v>0</v>
      </c>
      <c r="J68" s="3" t="s">
        <v>17</v>
      </c>
      <c r="K68" s="2" t="str">
        <f>J68*872.81</f>
        <v>0</v>
      </c>
      <c r="L68" s="5"/>
    </row>
    <row r="69" spans="1:12" customHeight="1" ht="105" outlineLevel="4">
      <c r="A69" s="1"/>
      <c r="B69" s="1">
        <v>873909</v>
      </c>
      <c r="C69" s="1" t="s">
        <v>235</v>
      </c>
      <c r="D69" s="1" t="s">
        <v>236</v>
      </c>
      <c r="E69" s="2" t="s">
        <v>237</v>
      </c>
      <c r="F69" s="2" t="s">
        <v>238</v>
      </c>
      <c r="G69" s="2" t="s">
        <v>32</v>
      </c>
      <c r="H69" s="2">
        <v>0</v>
      </c>
      <c r="I69" s="1">
        <v>0</v>
      </c>
      <c r="J69" s="3" t="s">
        <v>17</v>
      </c>
      <c r="K69" s="2" t="str">
        <f>J69*291.48</f>
        <v>0</v>
      </c>
      <c r="L69" s="5"/>
    </row>
    <row r="70" spans="1:12" customHeight="1" ht="105" outlineLevel="4">
      <c r="A70" s="1"/>
      <c r="B70" s="1">
        <v>873910</v>
      </c>
      <c r="C70" s="1" t="s">
        <v>239</v>
      </c>
      <c r="D70" s="1" t="s">
        <v>240</v>
      </c>
      <c r="E70" s="2" t="s">
        <v>241</v>
      </c>
      <c r="F70" s="2" t="s">
        <v>242</v>
      </c>
      <c r="G70" s="2" t="s">
        <v>41</v>
      </c>
      <c r="H70" s="2">
        <v>0</v>
      </c>
      <c r="I70" s="1">
        <v>0</v>
      </c>
      <c r="J70" s="3" t="s">
        <v>17</v>
      </c>
      <c r="K70" s="2" t="str">
        <f>J70*303.94</f>
        <v>0</v>
      </c>
      <c r="L70" s="5"/>
    </row>
    <row r="71" spans="1:12" customHeight="1" ht="105" outlineLevel="4">
      <c r="A71" s="1"/>
      <c r="B71" s="1">
        <v>873911</v>
      </c>
      <c r="C71" s="1" t="s">
        <v>243</v>
      </c>
      <c r="D71" s="1" t="s">
        <v>244</v>
      </c>
      <c r="E71" s="2" t="s">
        <v>245</v>
      </c>
      <c r="F71" s="2" t="s">
        <v>246</v>
      </c>
      <c r="G71" s="2">
        <v>5</v>
      </c>
      <c r="H71" s="2">
        <v>0</v>
      </c>
      <c r="I71" s="1">
        <v>0</v>
      </c>
      <c r="J71" s="3" t="s">
        <v>17</v>
      </c>
      <c r="K71" s="2" t="str">
        <f>J71*2196.12</f>
        <v>0</v>
      </c>
      <c r="L7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41:K41"/>
    <mergeCell ref="A59:K59"/>
    <mergeCell ref="A63:K6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2026-08-11T05:52:09+03:00</dcterms:created>
  <dcterms:modified xsi:type="dcterms:W3CDTF">2026-08-11T05:52:09+03:00</dcterms:modified>
  <dc:title>Untitled Spreadsheet</dc:title>
  <dc:description/>
  <dc:subject/>
  <cp:keywords/>
  <cp:category/>
</cp:coreProperties>
</file>