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<sst xmlns="http://schemas.openxmlformats.org/spreadsheetml/2006/main" uniqueCount="298">
  <si>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</si>
  <si>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</si>
  <si>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</si>
  <si>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</si>
  <si>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</si>
  <si>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</si>
  <si>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</si>
  <si>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</si>
  <si>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</si>
  <si>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</si>
  <si>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</si>
  <si>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Ручная регулирующая арматура</t>
  </si>
  <si>
    <t>Ручная арматура VIEIR</t>
  </si>
  <si>
    <t>Вентили ручные регулировочные VIEIR</t>
  </si>
  <si>
    <t>RAR-120024</t>
  </si>
  <si>
    <t>VR276M</t>
  </si>
  <si>
    <t>Вентиль ручной ЕВРОКОНУС ДУ15*3/4 *1/2  ВЕРХНИЙ УГЛОВОЙ 1/2 ViEiR  (10/60шт)</t>
  </si>
  <si>
    <t>389.73 руб.</t>
  </si>
  <si>
    <t>&gt;10</t>
  </si>
  <si>
    <t>шт</t>
  </si>
  <si>
    <t>RAR-120027</t>
  </si>
  <si>
    <t>VR360</t>
  </si>
  <si>
    <t>Вентиль ручной регулировочный УГЛОВОЙ ВЕРХНИЙ  ViEiR  1/2 (10/100шт)</t>
  </si>
  <si>
    <t>307.91 руб.</t>
  </si>
  <si>
    <t>RAR-120028</t>
  </si>
  <si>
    <t>VR361</t>
  </si>
  <si>
    <t>Вентиль ручной регулировочный УГЛОВОЙ ВЕРХНИЙ   ViEiR  3/4 (10/60шт)</t>
  </si>
  <si>
    <t>505.75 руб.</t>
  </si>
  <si>
    <t>RAR-120031</t>
  </si>
  <si>
    <t>VR364</t>
  </si>
  <si>
    <t>Вентиль ручной регулировочный ПРЯМОЙ ВЕРХНИЙ  VIEIR  1/2 (10/100шт)</t>
  </si>
  <si>
    <t>346.59 руб.</t>
  </si>
  <si>
    <t>RAR-120032</t>
  </si>
  <si>
    <t>VR366</t>
  </si>
  <si>
    <t>Вентиль ручной регулировочный ПРЯМОЙ ВЕРХНИЙ  VIEIR   3/4 (10/60шт)</t>
  </si>
  <si>
    <t>447.74 руб.</t>
  </si>
  <si>
    <t>&gt;25</t>
  </si>
  <si>
    <t>RAR-120035</t>
  </si>
  <si>
    <t>VRX300</t>
  </si>
  <si>
    <t>вентиль ручной регулировки ВЕРХНИЙ УГЛОВОЙ ХРОМ с доп. уплотнением VIEIR 1/2" (10/80шт)</t>
  </si>
  <si>
    <t>487.90 руб.</t>
  </si>
  <si>
    <t>RAR-210001</t>
  </si>
  <si>
    <t>VR278</t>
  </si>
  <si>
    <t>Вентиль ручной регулировочный ПРЯМОЙ ВЕРХНИЙ VIEIR 1/2 (10/60шт)</t>
  </si>
  <si>
    <t>476.00 руб.</t>
  </si>
  <si>
    <t>RAR-210002</t>
  </si>
  <si>
    <t>VR279</t>
  </si>
  <si>
    <t>Вентиль ручной регулировочный ПРЯМОЙ ВЕРХНИЙ VIEIR 3/4 (10/60шт)</t>
  </si>
  <si>
    <t>605.41 руб.</t>
  </si>
  <si>
    <t>RAR-210003</t>
  </si>
  <si>
    <t>VR276</t>
  </si>
  <si>
    <t>Вентиль ручной УГЛОВОЙ ВЕРХНИЙ VR 1/2" (10/60шт)</t>
  </si>
  <si>
    <t>508.98 руб.</t>
  </si>
  <si>
    <t>RAR-210004</t>
  </si>
  <si>
    <t>VR277</t>
  </si>
  <si>
    <t>Вентиль ручной УГЛОВОЙ ВЕРХНИЙ VR 3/4" (10/60шт)</t>
  </si>
  <si>
    <t>563.76 руб.</t>
  </si>
  <si>
    <t>RAR-210010</t>
  </si>
  <si>
    <t>VR304</t>
  </si>
  <si>
    <t>Вентиль ручной регулировки ВЕРХНИЙ ПРЯМОЙ с доп. уплотнением VIEIR 1/2" (10/80шт)</t>
  </si>
  <si>
    <t>587.56 руб.</t>
  </si>
  <si>
    <t>RAR-210011</t>
  </si>
  <si>
    <t>VR305</t>
  </si>
  <si>
    <t>Вентиль ручной регулировки ВЕРХНИЙ ПРЯМОЙ с доп. уплотнением VIEIR 3/4" (10/60шт)</t>
  </si>
  <si>
    <t>758.63 руб.</t>
  </si>
  <si>
    <t>RAR-210012</t>
  </si>
  <si>
    <t>VR300</t>
  </si>
  <si>
    <t>Вентиль ручной регулировки ВЕРХНИЙ УГЛОВОЙ с доп. уплотнением VIEIR 1/2" (10/80шт)</t>
  </si>
  <si>
    <t>499.80 руб.</t>
  </si>
  <si>
    <t>RAR-210013</t>
  </si>
  <si>
    <t>VR301</t>
  </si>
  <si>
    <t>Вентиль ручной регулировки ВЕРХНИЙ УГЛОВОЙ с доп. уплотнением VIEIR 3/4" (10/60шт)</t>
  </si>
  <si>
    <t>673.84 руб.</t>
  </si>
  <si>
    <t>RAR-210026</t>
  </si>
  <si>
    <t>VR314</t>
  </si>
  <si>
    <t>Вентиль ручной регулировочный УГЛОВОЙ ВЕРХНИЙ 1/2 LUX с доп. уплотнением ViEiR (10/100шт)</t>
  </si>
  <si>
    <t>809.20 руб.</t>
  </si>
  <si>
    <t>RAR-210028</t>
  </si>
  <si>
    <t>VR315</t>
  </si>
  <si>
    <t>Вентиль ручной регулировочный ПРЯМОЙ ВЕРХНИЙ 1/2 LUX с доп. уплотнением ViEiR (10/100шт)</t>
  </si>
  <si>
    <t>856.80 руб.</t>
  </si>
  <si>
    <t>Клапан ручной настроечный VIEIR</t>
  </si>
  <si>
    <t>RAR-120025</t>
  </si>
  <si>
    <t>VR284M</t>
  </si>
  <si>
    <t>Клапан ручной ЕВРОКОНУС  ДУ15*3/4 *1/2 НИЖНИЙ УГЛОВОЙ 1/2 ViEiR  (10/60шт)</t>
  </si>
  <si>
    <t>334.69 руб.</t>
  </si>
  <si>
    <t>RAR-120029</t>
  </si>
  <si>
    <t>VR362</t>
  </si>
  <si>
    <t>Клапан ручной настроечный УГЛОВОЙ НИЖНИЙ   ViEiR 1/2  (10/60шт)</t>
  </si>
  <si>
    <t>278.16 руб.</t>
  </si>
  <si>
    <t>RAR-120030</t>
  </si>
  <si>
    <t>VR363</t>
  </si>
  <si>
    <t>Клапан ручной настроечный УГЛОВОЙ НИЖНИЙ  ViEiR 3/4  (10/60шт)</t>
  </si>
  <si>
    <t>477.49 руб.</t>
  </si>
  <si>
    <t>RAR-120033</t>
  </si>
  <si>
    <t>VR365</t>
  </si>
  <si>
    <t>Клапан ручной настроечный  ПРЯМОЙ НИЖНИЙ   ViEiR 1/2  (10/100шт)</t>
  </si>
  <si>
    <t>331.71 руб.</t>
  </si>
  <si>
    <t>RAR-120034</t>
  </si>
  <si>
    <t>VR367</t>
  </si>
  <si>
    <t>Клапан ручной настроечный  ПРЯМОЙ НИЖНИЙ   ViEiR 3/4  (10/60шт)</t>
  </si>
  <si>
    <t>0.00 руб.</t>
  </si>
  <si>
    <t>RAR-210005</t>
  </si>
  <si>
    <t>VR286</t>
  </si>
  <si>
    <t>Клапан ручной настроечный ПРЯМОЙ НИЖНИЙ ViEiR 1/2  (10/60шт)</t>
  </si>
  <si>
    <t>419.48 руб.</t>
  </si>
  <si>
    <t>RAR-210006</t>
  </si>
  <si>
    <t>VR287</t>
  </si>
  <si>
    <t>Клапан ручной настроечный ПРЯМОЙ НИЖНИЙ ViEiR 3/4  (10/60шт)</t>
  </si>
  <si>
    <t>557.81 руб.</t>
  </si>
  <si>
    <t>RAR-210007</t>
  </si>
  <si>
    <t>VR284</t>
  </si>
  <si>
    <t>Клапан ручной настроечный УГЛОВОЙ НИЖНИЙ ViEiR 1/2  (10/60шт)</t>
  </si>
  <si>
    <t>382.29 руб.</t>
  </si>
  <si>
    <t>RAR-210008</t>
  </si>
  <si>
    <t>VR285</t>
  </si>
  <si>
    <t>Клапан ручной настроечный УГЛОВОЙ НИЖНИЙ ViEiR 3/4  (10/60шт)</t>
  </si>
  <si>
    <t>529.55 руб.</t>
  </si>
  <si>
    <t>RAR-210014</t>
  </si>
  <si>
    <t>VR306</t>
  </si>
  <si>
    <t>Клапан ручной настроечный НИЖНИЙ ПРЯМОЙ с доп. уплотнением ViEiR 1/2  (10/80шт)</t>
  </si>
  <si>
    <t>539.96 руб.</t>
  </si>
  <si>
    <t>RAR-210015</t>
  </si>
  <si>
    <t>VR307</t>
  </si>
  <si>
    <t>Клапан ручной настроечный НИЖНИЙ ПРЯМОЙ с доп. уплотнением ViEiR 3/4  (10/60шт)</t>
  </si>
  <si>
    <t>716.98 руб.</t>
  </si>
  <si>
    <t>RAR-210016</t>
  </si>
  <si>
    <t>VR302</t>
  </si>
  <si>
    <t>Клапан ручной настроечный УГЛОВОЙ НИЖНИЙ с доп. уплотнением ViEiR 1/2  (10/80шт)</t>
  </si>
  <si>
    <t>496.83 руб.</t>
  </si>
  <si>
    <t>RAR-210017</t>
  </si>
  <si>
    <t>VR303</t>
  </si>
  <si>
    <t>Клапан ручной настроечный УГЛОВОЙ НИЖНИЙ с доп. уплотнением ViEiR 3/4 (10/60шт)</t>
  </si>
  <si>
    <t>653.01 руб.</t>
  </si>
  <si>
    <t>RAR-210027</t>
  </si>
  <si>
    <t>VR316</t>
  </si>
  <si>
    <t>Клапан ручной настроечный УГЛОВОЙ НИЖНИЙ 1/2 LUX  с доп. уплотнением ViEiR (10/100шт)</t>
  </si>
  <si>
    <t>774.99 руб.</t>
  </si>
  <si>
    <t>RAR-210029</t>
  </si>
  <si>
    <t>VR317</t>
  </si>
  <si>
    <t>831.51 руб.</t>
  </si>
  <si>
    <t>Ручная арматура VALTEC</t>
  </si>
  <si>
    <t>Вентили ручные регулировочные VALTEC</t>
  </si>
  <si>
    <t>VLC-611001</t>
  </si>
  <si>
    <t>VT.004.N.04</t>
  </si>
  <si>
    <t>Кран двойной регул-ки (КРДП), 1/2" (6 /96шт)</t>
  </si>
  <si>
    <t>1 041.00 руб.</t>
  </si>
  <si>
    <t>&gt;100</t>
  </si>
  <si>
    <t>VLC-611002</t>
  </si>
  <si>
    <t>VT.004.N.05</t>
  </si>
  <si>
    <t>Кран двойной регулировки (КРДП) 3/4" (4 /24шт)</t>
  </si>
  <si>
    <t>2 348.00 руб.</t>
  </si>
  <si>
    <t>&gt;50</t>
  </si>
  <si>
    <t>VLC-611003</t>
  </si>
  <si>
    <t>VT.007.N.04</t>
  </si>
  <si>
    <t>Клапан ручной угловой 1/2" (7 /105шт)</t>
  </si>
  <si>
    <t>729.00 руб.</t>
  </si>
  <si>
    <t>VLC-611004</t>
  </si>
  <si>
    <t>VT.007.N.05</t>
  </si>
  <si>
    <t>Клапан ручной угловой 3/4"  (7 /56шт)</t>
  </si>
  <si>
    <t>1 288.00 руб.</t>
  </si>
  <si>
    <t>VLC-611005</t>
  </si>
  <si>
    <t>VT.007.LN.04</t>
  </si>
  <si>
    <t>Клапан ручной угловой 1/2" (компактный)  (8 /120шт)</t>
  </si>
  <si>
    <t>573.00 руб.</t>
  </si>
  <si>
    <t>&gt;1000</t>
  </si>
  <si>
    <t>VLC-611006</t>
  </si>
  <si>
    <t>VT.007.LN.05</t>
  </si>
  <si>
    <t>Клапан ручной угловой 3/4" (компактный)  (6 /72шт)</t>
  </si>
  <si>
    <t>935.00 руб.</t>
  </si>
  <si>
    <t>VLC-611007</t>
  </si>
  <si>
    <t>VT.008.N.04</t>
  </si>
  <si>
    <t>Клапан ручной прямой 1/2"  (9 /108шт)</t>
  </si>
  <si>
    <t>861.00 руб.</t>
  </si>
  <si>
    <t>VLC-611008</t>
  </si>
  <si>
    <t>VT.008.N.05</t>
  </si>
  <si>
    <t>Клапан ручной прямой 3/4"  (6 /48шт)</t>
  </si>
  <si>
    <t>1 474.00 руб.</t>
  </si>
  <si>
    <t>VLC-611009</t>
  </si>
  <si>
    <t>VT.008.LN.04</t>
  </si>
  <si>
    <t>Клапан ручной прямой 1/2" (компактный)  (9 /135шт)</t>
  </si>
  <si>
    <t>632.00 руб.</t>
  </si>
  <si>
    <t>VLC-611010</t>
  </si>
  <si>
    <t>VT.008.LN.05</t>
  </si>
  <si>
    <t>Клапан ручной прямой 3/4" (компактный)  (7 /56шт)</t>
  </si>
  <si>
    <t>1 115.00 руб.</t>
  </si>
  <si>
    <t>&gt;500</t>
  </si>
  <si>
    <t>VLC-611011</t>
  </si>
  <si>
    <t>VT.011.0.04</t>
  </si>
  <si>
    <t>Колпачок защитный 1/2", для клапанов VT.007/008 (50 /1200шт)</t>
  </si>
  <si>
    <t>14.00 руб.</t>
  </si>
  <si>
    <t>VLC-611012</t>
  </si>
  <si>
    <t>VT.011.0.05</t>
  </si>
  <si>
    <t>Колпачок защитный 3/4", для клапанов VT.007/008 (50 /600шт)</t>
  </si>
  <si>
    <t>19.00 руб.</t>
  </si>
  <si>
    <t>VLC-611013</t>
  </si>
  <si>
    <t>VT.017.N.04</t>
  </si>
  <si>
    <t>Клапан ручной для рад.  угловой 1/2" (9 /135шт)</t>
  </si>
  <si>
    <t>560.00 руб.</t>
  </si>
  <si>
    <t>VLC-611014</t>
  </si>
  <si>
    <t>VT.018.N.04</t>
  </si>
  <si>
    <t>Клапан ручной для рад. прямой 1/2" (9 /135шт)</t>
  </si>
  <si>
    <t>590.00 руб.</t>
  </si>
  <si>
    <t>Клапана ручные настроечные VALTEC</t>
  </si>
  <si>
    <t>VLC-611015</t>
  </si>
  <si>
    <t>VT.019.N.04</t>
  </si>
  <si>
    <t>Клапан настроечный угловой 1/2"  (10 /80шт)</t>
  </si>
  <si>
    <t>1 030.00 руб.</t>
  </si>
  <si>
    <t>VLC-611016</t>
  </si>
  <si>
    <t>VT.019.N.05</t>
  </si>
  <si>
    <t>Клапан настроечный угловой 3/4"  (10 /80шт)</t>
  </si>
  <si>
    <t>1 551.00 руб.</t>
  </si>
  <si>
    <t>VLC-611017</t>
  </si>
  <si>
    <t>VT.019.NR.04</t>
  </si>
  <si>
    <t>Клапан настроечный угловой 1/2" (с доп. уплотнением)  (12 /96шт)</t>
  </si>
  <si>
    <t>599.00 руб.</t>
  </si>
  <si>
    <t>VLC-611018</t>
  </si>
  <si>
    <t>VT.019.NER.04</t>
  </si>
  <si>
    <t>Клапан настроечный угловой (с доп. уплотнением) 1/2" * Евроконус</t>
  </si>
  <si>
    <t>595.00 руб.</t>
  </si>
  <si>
    <t>VLC-611019</t>
  </si>
  <si>
    <t>VT.020.N.04</t>
  </si>
  <si>
    <t>Клапан настроечный прямой 1/2"  (10 /80шт)</t>
  </si>
  <si>
    <t>1 159.00 руб.</t>
  </si>
  <si>
    <t>VLC-611020</t>
  </si>
  <si>
    <t>VT.020.N.05</t>
  </si>
  <si>
    <t>Клапан настроечный прямой 3/4" (10 /80шт)</t>
  </si>
  <si>
    <t>1 643.00 руб.</t>
  </si>
  <si>
    <t>VLC-611021</t>
  </si>
  <si>
    <t>VT.020.NR.04</t>
  </si>
  <si>
    <t>Клапан настроечный прямой 1/2" (с доп. уплотнением) (12 /96шт)</t>
  </si>
  <si>
    <t>674.00 руб.</t>
  </si>
  <si>
    <t>VLC-611022</t>
  </si>
  <si>
    <t>VT.020.NER.04</t>
  </si>
  <si>
    <t>Клапан настроечный прямой (с доп. уплотнением) 1/2" * Евроконус</t>
  </si>
  <si>
    <t>631.00 руб.</t>
  </si>
  <si>
    <t>Ручная арматура ZEGOR</t>
  </si>
  <si>
    <t>ZGR-000060</t>
  </si>
  <si>
    <t>QS-3461</t>
  </si>
  <si>
    <t>Вентиль ZEGOR ручной регулировки ВЕРХНИЙ УГЛОВОЙ с доп. уплотнением 1/2" (8/80шт)</t>
  </si>
  <si>
    <t>478.24 руб.</t>
  </si>
  <si>
    <t>ZGR-000061</t>
  </si>
  <si>
    <t>QS-3462</t>
  </si>
  <si>
    <t>Вентиль ZEGOR ручной регулировки ВЕРХНИЙ ПРЯМОЙ с доп. уплотнением 1/2" (8/80шт)</t>
  </si>
  <si>
    <t>537.80 руб.</t>
  </si>
  <si>
    <t>ZGR-000062</t>
  </si>
  <si>
    <t>QS-3451</t>
  </si>
  <si>
    <t>Клапан ZEGOR ручной настроечный НИЖНИЙ УГЛОВОЙ с доп. уплотнением 1/2  (20/160шт)</t>
  </si>
  <si>
    <t>417.42 руб.</t>
  </si>
  <si>
    <t>ZGR-000063</t>
  </si>
  <si>
    <t>QS-3452</t>
  </si>
  <si>
    <t>Клапан ZEGOR ручной настроечный НИЖНИЙ ПРЯМОЙ с доп. уплотнением 1/2  (20/160шт)</t>
  </si>
  <si>
    <t>472.71 руб.</t>
  </si>
  <si>
    <t>ZGR-000157</t>
  </si>
  <si>
    <t>QS-3651</t>
  </si>
  <si>
    <t>Клапан ZEGOR ручной настроечный НИЖНИЙ УГЛОВОЙ с доп. уплотнением 3/4  (10/120шт)</t>
  </si>
  <si>
    <t>605.40 руб.</t>
  </si>
  <si>
    <t>ZGR-000158</t>
  </si>
  <si>
    <t>QS-3652</t>
  </si>
  <si>
    <t>Клапан ZEGOR ручной настроечный НИЖНИЙ ПРЯМОЙ с доп. уплотнением 3/4  (10/120шт)</t>
  </si>
  <si>
    <t>630.28 руб.</t>
  </si>
  <si>
    <t>ZGR-000159</t>
  </si>
  <si>
    <t>QS-3661</t>
  </si>
  <si>
    <t>Вентиль ZEGOR ручной регулировки ВЕРХНИЙ УГЛОВОЙ с доп. уплотнением 3/4" (8/72шт)</t>
  </si>
  <si>
    <t>648.71 руб.</t>
  </si>
  <si>
    <t>ZGR-000160</t>
  </si>
  <si>
    <t>QS-3662</t>
  </si>
  <si>
    <t>Вентиль ZEGOR ручной регулировки ВЕРХНИЙ ПРЯМОЙ с доп. уплотнением 3/4" (8/72шт)</t>
  </si>
  <si>
    <t>683.56 руб.</t>
  </si>
  <si>
    <t>Ручная арматура VIVALDO</t>
  </si>
  <si>
    <t>VIV-101009</t>
  </si>
  <si>
    <t>ARV-WH</t>
  </si>
  <si>
    <t>Комплект подключения радиатора РУЧНОЙ УГЛОВОЙ 1/2" БЕЛЫЙ в блистере VIVALDO (30шт)А</t>
  </si>
  <si>
    <t>2 690.00 руб.</t>
  </si>
  <si>
    <t>VIV-101010</t>
  </si>
  <si>
    <t>ARV-CR</t>
  </si>
  <si>
    <t>Комплект подключения радиатора РУЧНОЙ УГЛОВОЙ 1/2" ХРОМ в блистере VIVALDO (30шт)В</t>
  </si>
  <si>
    <t>2 490.00 руб.</t>
  </si>
  <si>
    <t>VIV-101011</t>
  </si>
  <si>
    <t>ARV-BL</t>
  </si>
  <si>
    <t>Комплект подключения радиатора РУЧНОЙ УГЛОВОЙ 1/2" ЧЕРНЫЙ в блистере VIVALDO (30шт)А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</si>
  <si>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</si>
  <si>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</si>
  <si>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</si>
  <si>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VIV-101013</t>
  </si>
  <si>
    <t>SRV-WH</t>
  </si>
  <si>
    <t>Комплект подключения радиатора РУЧНОЙ прямой 1/2" БЕЛЫЙ в блистере VIVALDO (30шт)В</t>
  </si>
  <si>
    <t>2 990.00 руб.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</si>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</sst>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fcb30ba_5f91_11eb_822d_003048fd731b_f1bf9c21_2770_11ed_a30e_00259070b4871.jpeg"/><Relationship Id="rId2" Type="http://schemas.openxmlformats.org/officeDocument/2006/relationships/image" Target="../media/1fcb30c0_5f91_11eb_822d_003048fd731b_f1bf9c1b_2770_11ed_a30e_00259070b4872.jpeg"/><Relationship Id="rId3" Type="http://schemas.openxmlformats.org/officeDocument/2006/relationships/image" Target="../media/1fcb30c2_5f91_11eb_822d_003048fd731b_f1bf9c26_2770_11ed_a30e_00259070b4873.jpeg"/><Relationship Id="rId4" Type="http://schemas.openxmlformats.org/officeDocument/2006/relationships/image" Target="../media/1fcb30c8_5f91_11eb_822d_003048fd731b_f1bf9c1c_2770_11ed_a30e_00259070b4874.jpeg"/><Relationship Id="rId5" Type="http://schemas.openxmlformats.org/officeDocument/2006/relationships/image" Target="../media/1fcb30ca_5f91_11eb_822d_003048fd731b_f1bf9c24_2770_11ed_a30e_00259070b4875.jpeg"/><Relationship Id="rId6" Type="http://schemas.openxmlformats.org/officeDocument/2006/relationships/image" Target="../media/1fcb30d0_5f91_11eb_822d_003048fd731b_f1bf9c25_2770_11ed_a30e_00259070b4876.jpeg"/><Relationship Id="rId7" Type="http://schemas.openxmlformats.org/officeDocument/2006/relationships/image" Target="../media/90d552f6_86a5_11e9_8101_003048fd731b_f1bf9c22_2770_11ed_a30e_00259070b4877.jpeg"/><Relationship Id="rId8" Type="http://schemas.openxmlformats.org/officeDocument/2006/relationships/image" Target="../media/90d552f8_86a5_11e9_8101_003048fd731b_f1bf9c28_2770_11ed_a30e_00259070b4878.jpeg"/><Relationship Id="rId9" Type="http://schemas.openxmlformats.org/officeDocument/2006/relationships/image" Target="../media/90d552fa_86a5_11e9_8101_003048fd731b_f1bf9c1d_2770_11ed_a30e_00259070b4879.jpeg"/><Relationship Id="rId10" Type="http://schemas.openxmlformats.org/officeDocument/2006/relationships/image" Target="../media/90d552fc_86a5_11e9_8101_003048fd731b_f1bf9c29_2770_11ed_a30e_00259070b48710.jpeg"/><Relationship Id="rId11" Type="http://schemas.openxmlformats.org/officeDocument/2006/relationships/image" Target="../media/365e7135_68f5_11ea_8111_003048fd731b_f1bf9c27_2770_11ed_a30e_00259070b48711.jpeg"/><Relationship Id="rId12" Type="http://schemas.openxmlformats.org/officeDocument/2006/relationships/image" Target="../media/365e7137_68f5_11ea_8111_003048fd731b_f1bf9c2e_2770_11ed_a30e_00259070b48712.jpeg"/><Relationship Id="rId13" Type="http://schemas.openxmlformats.org/officeDocument/2006/relationships/image" Target="../media/365e7139_68f5_11ea_8111_003048fd731b_f1bf9c23_2770_11ed_a30e_00259070b48713.jpeg"/><Relationship Id="rId14" Type="http://schemas.openxmlformats.org/officeDocument/2006/relationships/image" Target="../media/365e713b_68f5_11ea_8111_003048fd731b_f1bf9c2d_2770_11ed_a30e_00259070b48714.jpeg"/><Relationship Id="rId15" Type="http://schemas.openxmlformats.org/officeDocument/2006/relationships/image" Target="../media/5eb5c550_7c9e_11ea_8111_003048fd731b_f1bf9c2f_2770_11ed_a30e_00259070b48715.jpeg"/><Relationship Id="rId16" Type="http://schemas.openxmlformats.org/officeDocument/2006/relationships/image" Target="../media/5eb5c554_7c9e_11ea_8111_003048fd731b_f1bf9c30_2770_11ed_a30e_00259070b48716.jpeg"/><Relationship Id="rId17" Type="http://schemas.openxmlformats.org/officeDocument/2006/relationships/image" Target="../media/1fcb30bc_5f91_11eb_822d_003048fd731b_f1bf9c34_2770_11ed_a30e_00259070b48717.jpeg"/><Relationship Id="rId18" Type="http://schemas.openxmlformats.org/officeDocument/2006/relationships/image" Target="../media/1fcb30c4_5f91_11eb_822d_003048fd731b_f1bf9c32_2770_11ed_a30e_00259070b48718.jpeg"/><Relationship Id="rId19" Type="http://schemas.openxmlformats.org/officeDocument/2006/relationships/image" Target="../media/1fcb30c6_5f91_11eb_822d_003048fd731b_f1bf9c38_2770_11ed_a30e_00259070b48719.jpeg"/><Relationship Id="rId20" Type="http://schemas.openxmlformats.org/officeDocument/2006/relationships/image" Target="../media/1fcb30cc_5f91_11eb_822d_003048fd731b_f1bf9c33_2770_11ed_a30e_00259070b48720.jpeg"/><Relationship Id="rId21" Type="http://schemas.openxmlformats.org/officeDocument/2006/relationships/image" Target="../media/1fcb30ce_5f91_11eb_822d_003048fd731b_f1bf9c31_2770_11ed_a30e_00259070b48721.jpeg"/><Relationship Id="rId22" Type="http://schemas.openxmlformats.org/officeDocument/2006/relationships/image" Target="../media/90d552fe_86a5_11e9_8101_003048fd731b_f1bf9c36_2770_11ed_a30e_00259070b48722.jpeg"/><Relationship Id="rId23" Type="http://schemas.openxmlformats.org/officeDocument/2006/relationships/image" Target="../media/90d55300_86a5_11e9_8101_003048fd731b_f1bf9c3b_2770_11ed_a30e_00259070b48723.jpeg"/><Relationship Id="rId24" Type="http://schemas.openxmlformats.org/officeDocument/2006/relationships/image" Target="../media/90d55302_86a5_11e9_8101_003048fd731b_f1bf9c35_2770_11ed_a30e_00259070b48724.jpeg"/><Relationship Id="rId25" Type="http://schemas.openxmlformats.org/officeDocument/2006/relationships/image" Target="../media/90d55304_86a5_11e9_8101_003048fd731b_f1bf9c3a_2770_11ed_a30e_00259070b48725.jpeg"/><Relationship Id="rId26" Type="http://schemas.openxmlformats.org/officeDocument/2006/relationships/image" Target="../media/365e713d_68f5_11ea_8111_003048fd731b_f1bf9c39_2770_11ed_a30e_00259070b48726.jpeg"/><Relationship Id="rId27" Type="http://schemas.openxmlformats.org/officeDocument/2006/relationships/image" Target="../media/365e713f_68f5_11ea_8111_003048fd731b_f1bf9c3d_2770_11ed_a30e_00259070b48727.jpeg"/><Relationship Id="rId28" Type="http://schemas.openxmlformats.org/officeDocument/2006/relationships/image" Target="../media/365e7141_68f5_11ea_8111_003048fd731b_f1bf9c37_2770_11ed_a30e_00259070b48728.jpeg"/><Relationship Id="rId29" Type="http://schemas.openxmlformats.org/officeDocument/2006/relationships/image" Target="../media/365e7143_68f5_11ea_8111_003048fd731b_f1bf9c3c_2770_11ed_a30e_00259070b48729.jpeg"/><Relationship Id="rId30" Type="http://schemas.openxmlformats.org/officeDocument/2006/relationships/image" Target="../media/5eb5c552_7c9e_11ea_8111_003048fd731b_f1bf9c3e_2770_11ed_a30e_00259070b48730.jpeg"/><Relationship Id="rId31" Type="http://schemas.openxmlformats.org/officeDocument/2006/relationships/image" Target="../media/5eb5c556_7c9e_11ea_8111_003048fd731b_f1bf9c3f_2770_11ed_a30e_00259070b48731.jpeg"/><Relationship Id="rId32" Type="http://schemas.openxmlformats.org/officeDocument/2006/relationships/image" Target="../media/90d55282_86a5_11e9_8101_003048fd731b_4b3c1d1c_5a46_11f0_a775_047c1617b14332.jpeg"/><Relationship Id="rId33" Type="http://schemas.openxmlformats.org/officeDocument/2006/relationships/image" Target="../media/90d55286_86a5_11e9_8101_003048fd731b_4b3c1d20_5a46_11f0_a775_047c1617b14333.jpeg"/><Relationship Id="rId34" Type="http://schemas.openxmlformats.org/officeDocument/2006/relationships/image" Target="../media/90d5528a_86a5_11e9_8101_003048fd731b_4b3c1d24_5a46_11f0_a775_047c1617b14334.jpeg"/><Relationship Id="rId35" Type="http://schemas.openxmlformats.org/officeDocument/2006/relationships/image" Target="../media/90d5528e_86a5_11e9_8101_003048fd731b_4b3c1d28_5a46_11f0_a775_047c1617b14335.jpeg"/><Relationship Id="rId36" Type="http://schemas.openxmlformats.org/officeDocument/2006/relationships/image" Target="../media/90d55292_86a5_11e9_8101_003048fd731b_4b3c1d2c_5a46_11f0_a775_047c1617b14336.jpeg"/><Relationship Id="rId37" Type="http://schemas.openxmlformats.org/officeDocument/2006/relationships/image" Target="../media/90d55296_86a5_11e9_8101_003048fd731b_4b3c1d30_5a46_11f0_a775_047c1617b14337.jpeg"/><Relationship Id="rId38" Type="http://schemas.openxmlformats.org/officeDocument/2006/relationships/image" Target="../media/90d5529a_86a5_11e9_8101_003048fd731b_4b3c1d34_5a46_11f0_a775_047c1617b14338.jpeg"/><Relationship Id="rId39" Type="http://schemas.openxmlformats.org/officeDocument/2006/relationships/image" Target="../media/90d5529e_86a5_11e9_8101_003048fd731b_4b3c1d38_5a46_11f0_a775_047c1617b14339.jpeg"/><Relationship Id="rId40" Type="http://schemas.openxmlformats.org/officeDocument/2006/relationships/image" Target="../media/90d552a2_86a5_11e9_8101_003048fd731b_4b3c1d3c_5a46_11f0_a775_047c1617b14340.jpeg"/><Relationship Id="rId41" Type="http://schemas.openxmlformats.org/officeDocument/2006/relationships/image" Target="../media/90d552a6_86a5_11e9_8101_003048fd731b_4b3c1d40_5a46_11f0_a775_047c1617b14341.jpeg"/><Relationship Id="rId42" Type="http://schemas.openxmlformats.org/officeDocument/2006/relationships/image" Target="../media/90d552aa_86a5_11e9_8101_003048fd731b_b122ca5d_a596_11ee_a526_047c1617b14342.jpeg"/><Relationship Id="rId43" Type="http://schemas.openxmlformats.org/officeDocument/2006/relationships/image" Target="../media/90d552ae_86a5_11e9_8101_003048fd731b_b122ca64_a596_11ee_a526_047c1617b14343.jpeg"/><Relationship Id="rId44" Type="http://schemas.openxmlformats.org/officeDocument/2006/relationships/image" Target="../media/90d552b2_86a5_11e9_8101_003048fd731b_4b3c1d44_5a46_11f0_a775_047c1617b14344.jpeg"/><Relationship Id="rId45" Type="http://schemas.openxmlformats.org/officeDocument/2006/relationships/image" Target="../media/90d552b6_86a5_11e9_8101_003048fd731b_4b3c1d48_5a46_11f0_a775_047c1617b14345.jpeg"/><Relationship Id="rId46" Type="http://schemas.openxmlformats.org/officeDocument/2006/relationships/image" Target="../media/90d552ba_86a5_11e9_8101_003048fd731b_4b3c1d4c_5a46_11f0_a775_047c1617b14346.jpeg"/><Relationship Id="rId47" Type="http://schemas.openxmlformats.org/officeDocument/2006/relationships/image" Target="../media/90d552be_86a5_11e9_8101_003048fd731b_4b3c1d50_5a46_11f0_a775_047c1617b14347.jpeg"/><Relationship Id="rId48" Type="http://schemas.openxmlformats.org/officeDocument/2006/relationships/image" Target="../media/90d552c2_86a5_11e9_8101_003048fd731b_4b3c1d54_5a46_11f0_a775_047c1617b14348.jpeg"/><Relationship Id="rId49" Type="http://schemas.openxmlformats.org/officeDocument/2006/relationships/image" Target="../media/90d552c6_86a5_11e9_8101_003048fd731b_4b3c1d58_5a46_11f0_a775_047c1617b14349.jpeg"/><Relationship Id="rId50" Type="http://schemas.openxmlformats.org/officeDocument/2006/relationships/image" Target="../media/90d552ca_86a5_11e9_8101_003048fd731b_4b3c1d5c_5a46_11f0_a775_047c1617b14350.jpeg"/><Relationship Id="rId51" Type="http://schemas.openxmlformats.org/officeDocument/2006/relationships/image" Target="../media/90d552ce_86a5_11e9_8101_003048fd731b_4b3c1d60_5a46_11f0_a775_047c1617b14351.jpeg"/><Relationship Id="rId52" Type="http://schemas.openxmlformats.org/officeDocument/2006/relationships/image" Target="../media/90d552d2_86a5_11e9_8101_003048fd731b_4b3c1d64_5a46_11f0_a775_047c1617b14352.jpeg"/><Relationship Id="rId53" Type="http://schemas.openxmlformats.org/officeDocument/2006/relationships/image" Target="../media/90d552d6_86a5_11e9_8101_003048fd731b_4b3c1d68_5a46_11f0_a775_047c1617b14353.jpeg"/><Relationship Id="rId54" Type="http://schemas.openxmlformats.org/officeDocument/2006/relationships/image" Target="../media/970a8f72_ceda_11eb_82cb_003048fd731b_a1555433_602e_11ec_a20b_00259070b48754.jpeg"/><Relationship Id="rId55" Type="http://schemas.openxmlformats.org/officeDocument/2006/relationships/image" Target="../media/970a8f74_ceda_11eb_82cb_003048fd731b_a1555434_602e_11ec_a20b_00259070b48755.jpeg"/><Relationship Id="rId56" Type="http://schemas.openxmlformats.org/officeDocument/2006/relationships/image" Target="../media/970a8f76_ceda_11eb_82cb_003048fd731b_cfd40f33_a580_11ee_a526_047c1617b14356.jpeg"/><Relationship Id="rId57" Type="http://schemas.openxmlformats.org/officeDocument/2006/relationships/image" Target="../media/970a8f78_ceda_11eb_82cb_003048fd731b_cfd40f35_a580_11ee_a526_047c1617b14357.jpeg"/><Relationship Id="rId58" Type="http://schemas.openxmlformats.org/officeDocument/2006/relationships/image" Target="../media/3613e6f5_1867_11ed_a2f9_00259070b487_cfd40f32_a580_11ee_a526_047c1617b14358.jpeg"/><Relationship Id="rId59" Type="http://schemas.openxmlformats.org/officeDocument/2006/relationships/image" Target="../media/3613e6f7_1867_11ed_a2f9_00259070b487_cfd40f34_a580_11ee_a526_047c1617b14359.jpeg"/><Relationship Id="rId60" Type="http://schemas.openxmlformats.org/officeDocument/2006/relationships/image" Target="../media/3613e6f9_1867_11ed_a2f9_00259070b487_cfd40f36_a580_11ee_a526_047c1617b14360.jpeg"/><Relationship Id="rId61" Type="http://schemas.openxmlformats.org/officeDocument/2006/relationships/image" Target="../media/3613e6fb_1867_11ed_a2f9_00259070b487_cfd40f37_a580_11ee_a526_047c1617b14361.jpeg"/><Relationship Id="rId62" Type="http://schemas.openxmlformats.org/officeDocument/2006/relationships/image" Target="../media/04b67c35_2a11_11ee_a486_047c1617b143_f74277f6_a580_11ee_a526_047c1617b14362.jpeg"/><Relationship Id="rId63" Type="http://schemas.openxmlformats.org/officeDocument/2006/relationships/image" Target="../media/04b67c37_2a11_11ee_a486_047c1617b143_f74277f4_a580_11ee_a526_047c1617b14363.jpeg"/><Relationship Id="rId64" Type="http://schemas.openxmlformats.org/officeDocument/2006/relationships/image" Target="../media/04b67c39_2a11_11ee_a486_047c1617b143_f74277f2_a580_11ee_a526_047c1617b14364.jpeg"/><Relationship Id="rId65" Type="http://schemas.openxmlformats.org/officeDocument/2006/relationships/image" Target="../media/04b67c3b_2a11_11ee_a486_047c1617b143_f74277f0_a580_11ee_a526_047c1617b14365.jpeg"/><Relationship Id="rId66" Type="http://schemas.openxmlformats.org/officeDocument/2006/relationships/image" Target="../media/04b67c3d_2a11_11ee_a486_047c1617b143_f7427816_a580_11ee_a526_047c1617b14366.jpeg"/><Relationship Id="rId67" Type="http://schemas.openxmlformats.org/officeDocument/2006/relationships/image" Target="../media/04b67c3f_2a11_11ee_a486_047c1617b143_f7427814_a580_11ee_a526_047c1617b14367.jpeg"/><Relationship Id="rId68" Type="http://schemas.openxmlformats.org/officeDocument/2006/relationships/image" Target="../media/04b67c41_2a11_11ee_a486_047c1617b143_f7427812_a580_11ee_a526_047c1617b14368.jpeg"/><Relationship Id="rId69" Type="http://schemas.openxmlformats.org/officeDocument/2006/relationships/image" Target="../media/04b67c43_2a11_11ee_a486_047c1617b143_f7427810_a580_11ee_a526_047c1617b1436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9" name="Image_80" descr="Image_8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832483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J6*389.73</f>
        <v>0</v>
      </c>
      <c r="L6" s="5"/>
    </row>
    <row r="7" spans="1:12" customHeight="1" ht="105" outlineLevel="5">
      <c r="A7" s="1"/>
      <c r="B7" s="1">
        <v>832485</v>
      </c>
      <c r="C7" s="1" t="s">
        <v>20</v>
      </c>
      <c r="D7" s="1" t="s">
        <v>21</v>
      </c>
      <c r="E7" s="2" t="s">
        <v>22</v>
      </c>
      <c r="F7" s="2" t="s">
        <v>23</v>
      </c>
      <c r="G7" s="2">
        <v>8</v>
      </c>
      <c r="H7" s="2">
        <v>0</v>
      </c>
      <c r="I7" s="1">
        <v>0</v>
      </c>
      <c r="J7" s="3" t="s">
        <v>19</v>
      </c>
      <c r="K7" s="2" t="str">
        <f>J7*307.91</f>
        <v>0</v>
      </c>
      <c r="L7" s="5"/>
    </row>
    <row r="8" spans="1:12" customHeight="1" ht="105" outlineLevel="5">
      <c r="A8" s="1"/>
      <c r="B8" s="1">
        <v>832486</v>
      </c>
      <c r="C8" s="1" t="s">
        <v>24</v>
      </c>
      <c r="D8" s="1" t="s">
        <v>25</v>
      </c>
      <c r="E8" s="2" t="s">
        <v>26</v>
      </c>
      <c r="F8" s="2" t="s">
        <v>27</v>
      </c>
      <c r="G8" s="2" t="s">
        <v>18</v>
      </c>
      <c r="H8" s="2">
        <v>0</v>
      </c>
      <c r="I8" s="1">
        <v>0</v>
      </c>
      <c r="J8" s="3" t="s">
        <v>19</v>
      </c>
      <c r="K8" s="2" t="str">
        <f>J8*505.75</f>
        <v>0</v>
      </c>
      <c r="L8" s="5"/>
    </row>
    <row r="9" spans="1:12" customHeight="1" ht="105" outlineLevel="5">
      <c r="A9" s="1"/>
      <c r="B9" s="1">
        <v>832489</v>
      </c>
      <c r="C9" s="1" t="s">
        <v>28</v>
      </c>
      <c r="D9" s="1" t="s">
        <v>29</v>
      </c>
      <c r="E9" s="2" t="s">
        <v>30</v>
      </c>
      <c r="F9" s="2" t="s">
        <v>31</v>
      </c>
      <c r="G9" s="2" t="s">
        <v>18</v>
      </c>
      <c r="H9" s="2">
        <v>0</v>
      </c>
      <c r="I9" s="1">
        <v>0</v>
      </c>
      <c r="J9" s="3" t="s">
        <v>19</v>
      </c>
      <c r="K9" s="2" t="str">
        <f>J9*346.59</f>
        <v>0</v>
      </c>
      <c r="L9" s="5"/>
    </row>
    <row r="10" spans="1:12" customHeight="1" ht="105" outlineLevel="5">
      <c r="A10" s="1"/>
      <c r="B10" s="1">
        <v>832490</v>
      </c>
      <c r="C10" s="1" t="s">
        <v>32</v>
      </c>
      <c r="D10" s="1" t="s">
        <v>33</v>
      </c>
      <c r="E10" s="2" t="s">
        <v>34</v>
      </c>
      <c r="F10" s="2" t="s">
        <v>35</v>
      </c>
      <c r="G10" s="2" t="s">
        <v>36</v>
      </c>
      <c r="H10" s="2">
        <v>0</v>
      </c>
      <c r="I10" s="1">
        <v>0</v>
      </c>
      <c r="J10" s="3" t="s">
        <v>19</v>
      </c>
      <c r="K10" s="2" t="str">
        <f>J10*447.74</f>
        <v>0</v>
      </c>
      <c r="L10" s="5"/>
    </row>
    <row r="11" spans="1:12" customHeight="1" ht="105" outlineLevel="5">
      <c r="A11" s="1"/>
      <c r="B11" s="1">
        <v>832493</v>
      </c>
      <c r="C11" s="1" t="s">
        <v>37</v>
      </c>
      <c r="D11" s="1" t="s">
        <v>38</v>
      </c>
      <c r="E11" s="2" t="s">
        <v>39</v>
      </c>
      <c r="F11" s="2" t="s">
        <v>40</v>
      </c>
      <c r="G11" s="2">
        <v>10</v>
      </c>
      <c r="H11" s="2">
        <v>0</v>
      </c>
      <c r="I11" s="1">
        <v>0</v>
      </c>
      <c r="J11" s="3" t="s">
        <v>19</v>
      </c>
      <c r="K11" s="2" t="str">
        <f>J11*487.90</f>
        <v>0</v>
      </c>
      <c r="L11" s="5"/>
    </row>
    <row r="12" spans="1:12" customHeight="1" ht="105" outlineLevel="5">
      <c r="A12" s="1"/>
      <c r="B12" s="1">
        <v>819035</v>
      </c>
      <c r="C12" s="1" t="s">
        <v>41</v>
      </c>
      <c r="D12" s="1" t="s">
        <v>42</v>
      </c>
      <c r="E12" s="2" t="s">
        <v>43</v>
      </c>
      <c r="F12" s="2" t="s">
        <v>44</v>
      </c>
      <c r="G12" s="2" t="s">
        <v>18</v>
      </c>
      <c r="H12" s="2">
        <v>0</v>
      </c>
      <c r="I12" s="1">
        <v>0</v>
      </c>
      <c r="J12" s="3" t="s">
        <v>19</v>
      </c>
      <c r="K12" s="2" t="str">
        <f>J12*476.00</f>
        <v>0</v>
      </c>
      <c r="L12" s="5"/>
    </row>
    <row r="13" spans="1:12" customHeight="1" ht="105" outlineLevel="5">
      <c r="A13" s="1"/>
      <c r="B13" s="1">
        <v>819036</v>
      </c>
      <c r="C13" s="1" t="s">
        <v>45</v>
      </c>
      <c r="D13" s="1" t="s">
        <v>46</v>
      </c>
      <c r="E13" s="2" t="s">
        <v>47</v>
      </c>
      <c r="F13" s="2" t="s">
        <v>48</v>
      </c>
      <c r="G13" s="2">
        <v>10</v>
      </c>
      <c r="H13" s="2">
        <v>0</v>
      </c>
      <c r="I13" s="1">
        <v>0</v>
      </c>
      <c r="J13" s="3" t="s">
        <v>19</v>
      </c>
      <c r="K13" s="2" t="str">
        <f>J13*605.41</f>
        <v>0</v>
      </c>
      <c r="L13" s="5"/>
    </row>
    <row r="14" spans="1:12" customHeight="1" ht="105" outlineLevel="5">
      <c r="A14" s="1"/>
      <c r="B14" s="1">
        <v>819037</v>
      </c>
      <c r="C14" s="1" t="s">
        <v>49</v>
      </c>
      <c r="D14" s="1" t="s">
        <v>50</v>
      </c>
      <c r="E14" s="2" t="s">
        <v>51</v>
      </c>
      <c r="F14" s="2" t="s">
        <v>52</v>
      </c>
      <c r="G14" s="2">
        <v>1</v>
      </c>
      <c r="H14" s="2">
        <v>0</v>
      </c>
      <c r="I14" s="1">
        <v>0</v>
      </c>
      <c r="J14" s="3" t="s">
        <v>19</v>
      </c>
      <c r="K14" s="2" t="str">
        <f>J14*508.98</f>
        <v>0</v>
      </c>
      <c r="L14" s="5"/>
    </row>
    <row r="15" spans="1:12" customHeight="1" ht="105" outlineLevel="5">
      <c r="A15" s="1"/>
      <c r="B15" s="1">
        <v>819038</v>
      </c>
      <c r="C15" s="1" t="s">
        <v>53</v>
      </c>
      <c r="D15" s="1" t="s">
        <v>54</v>
      </c>
      <c r="E15" s="2" t="s">
        <v>55</v>
      </c>
      <c r="F15" s="2" t="s">
        <v>56</v>
      </c>
      <c r="G15" s="2" t="s">
        <v>18</v>
      </c>
      <c r="H15" s="2">
        <v>0</v>
      </c>
      <c r="I15" s="1">
        <v>0</v>
      </c>
      <c r="J15" s="3" t="s">
        <v>19</v>
      </c>
      <c r="K15" s="2" t="str">
        <f>J15*563.76</f>
        <v>0</v>
      </c>
      <c r="L15" s="5"/>
    </row>
    <row r="16" spans="1:12" customHeight="1" ht="105" outlineLevel="5">
      <c r="A16" s="1"/>
      <c r="B16" s="1">
        <v>825189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18</v>
      </c>
      <c r="H16" s="2">
        <v>0</v>
      </c>
      <c r="I16" s="1">
        <v>0</v>
      </c>
      <c r="J16" s="3" t="s">
        <v>19</v>
      </c>
      <c r="K16" s="2" t="str">
        <f>J16*587.56</f>
        <v>0</v>
      </c>
      <c r="L16" s="5"/>
    </row>
    <row r="17" spans="1:12" customHeight="1" ht="105" outlineLevel="5">
      <c r="A17" s="1"/>
      <c r="B17" s="1">
        <v>825190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36</v>
      </c>
      <c r="H17" s="2">
        <v>0</v>
      </c>
      <c r="I17" s="1">
        <v>0</v>
      </c>
      <c r="J17" s="3" t="s">
        <v>19</v>
      </c>
      <c r="K17" s="2" t="str">
        <f>J17*758.63</f>
        <v>0</v>
      </c>
      <c r="L17" s="5"/>
    </row>
    <row r="18" spans="1:12" customHeight="1" ht="105" outlineLevel="5">
      <c r="A18" s="1"/>
      <c r="B18" s="1">
        <v>825191</v>
      </c>
      <c r="C18" s="1" t="s">
        <v>65</v>
      </c>
      <c r="D18" s="1" t="s">
        <v>66</v>
      </c>
      <c r="E18" s="2" t="s">
        <v>67</v>
      </c>
      <c r="F18" s="2" t="s">
        <v>68</v>
      </c>
      <c r="G18" s="2" t="s">
        <v>18</v>
      </c>
      <c r="H18" s="2">
        <v>0</v>
      </c>
      <c r="I18" s="1">
        <v>0</v>
      </c>
      <c r="J18" s="3" t="s">
        <v>19</v>
      </c>
      <c r="K18" s="2" t="str">
        <f>J18*499.80</f>
        <v>0</v>
      </c>
      <c r="L18" s="5"/>
    </row>
    <row r="19" spans="1:12" customHeight="1" ht="105" outlineLevel="5">
      <c r="A19" s="1"/>
      <c r="B19" s="1">
        <v>825192</v>
      </c>
      <c r="C19" s="1" t="s">
        <v>69</v>
      </c>
      <c r="D19" s="1" t="s">
        <v>70</v>
      </c>
      <c r="E19" s="2" t="s">
        <v>71</v>
      </c>
      <c r="F19" s="2" t="s">
        <v>72</v>
      </c>
      <c r="G19" s="2">
        <v>10</v>
      </c>
      <c r="H19" s="2">
        <v>0</v>
      </c>
      <c r="I19" s="1">
        <v>0</v>
      </c>
      <c r="J19" s="3" t="s">
        <v>19</v>
      </c>
      <c r="K19" s="2" t="str">
        <f>J19*673.84</f>
        <v>0</v>
      </c>
      <c r="L19" s="5"/>
    </row>
    <row r="20" spans="1:12" customHeight="1" ht="105" outlineLevel="5">
      <c r="A20" s="1"/>
      <c r="B20" s="1">
        <v>826563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0</v>
      </c>
      <c r="H20" s="2">
        <v>0</v>
      </c>
      <c r="I20" s="1">
        <v>0</v>
      </c>
      <c r="J20" s="3" t="s">
        <v>19</v>
      </c>
      <c r="K20" s="2" t="str">
        <f>J20*809.20</f>
        <v>0</v>
      </c>
      <c r="L20" s="5"/>
    </row>
    <row r="21" spans="1:12" customHeight="1" ht="105" outlineLevel="5">
      <c r="A21" s="1"/>
      <c r="B21" s="1">
        <v>826565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18</v>
      </c>
      <c r="H21" s="2">
        <v>0</v>
      </c>
      <c r="I21" s="1">
        <v>0</v>
      </c>
      <c r="J21" s="3" t="s">
        <v>19</v>
      </c>
      <c r="K21" s="2" t="str">
        <f>J21*856.80</f>
        <v>0</v>
      </c>
      <c r="L21" s="5"/>
    </row>
    <row r="22" spans="1:12" outlineLevel="3">
      <c r="A22" s="9" t="s">
        <v>81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5"/>
    </row>
    <row r="23" spans="1:12" customHeight="1" ht="105" outlineLevel="5">
      <c r="A23" s="1"/>
      <c r="B23" s="1">
        <v>832484</v>
      </c>
      <c r="C23" s="1" t="s">
        <v>82</v>
      </c>
      <c r="D23" s="1" t="s">
        <v>83</v>
      </c>
      <c r="E23" s="2" t="s">
        <v>84</v>
      </c>
      <c r="F23" s="2" t="s">
        <v>85</v>
      </c>
      <c r="G23" s="2" t="s">
        <v>18</v>
      </c>
      <c r="H23" s="2">
        <v>0</v>
      </c>
      <c r="I23" s="1">
        <v>0</v>
      </c>
      <c r="J23" s="3" t="s">
        <v>19</v>
      </c>
      <c r="K23" s="2" t="str">
        <f>J23*334.69</f>
        <v>0</v>
      </c>
      <c r="L23" s="5"/>
    </row>
    <row r="24" spans="1:12" customHeight="1" ht="105" outlineLevel="5">
      <c r="A24" s="1"/>
      <c r="B24" s="1">
        <v>832487</v>
      </c>
      <c r="C24" s="1" t="s">
        <v>86</v>
      </c>
      <c r="D24" s="1" t="s">
        <v>87</v>
      </c>
      <c r="E24" s="2" t="s">
        <v>88</v>
      </c>
      <c r="F24" s="2" t="s">
        <v>89</v>
      </c>
      <c r="G24" s="2">
        <v>0</v>
      </c>
      <c r="H24" s="2">
        <v>0</v>
      </c>
      <c r="I24" s="1">
        <v>0</v>
      </c>
      <c r="J24" s="3" t="s">
        <v>19</v>
      </c>
      <c r="K24" s="2" t="str">
        <f>J24*278.16</f>
        <v>0</v>
      </c>
      <c r="L24" s="5"/>
    </row>
    <row r="25" spans="1:12" customHeight="1" ht="105" outlineLevel="5">
      <c r="A25" s="1"/>
      <c r="B25" s="1">
        <v>832488</v>
      </c>
      <c r="C25" s="1" t="s">
        <v>90</v>
      </c>
      <c r="D25" s="1" t="s">
        <v>91</v>
      </c>
      <c r="E25" s="2" t="s">
        <v>92</v>
      </c>
      <c r="F25" s="2" t="s">
        <v>93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J25*477.49</f>
        <v>0</v>
      </c>
      <c r="L25" s="5"/>
    </row>
    <row r="26" spans="1:12" customHeight="1" ht="105" outlineLevel="5">
      <c r="A26" s="1"/>
      <c r="B26" s="1">
        <v>832491</v>
      </c>
      <c r="C26" s="1" t="s">
        <v>94</v>
      </c>
      <c r="D26" s="1" t="s">
        <v>95</v>
      </c>
      <c r="E26" s="2" t="s">
        <v>96</v>
      </c>
      <c r="F26" s="2" t="s">
        <v>97</v>
      </c>
      <c r="G26" s="2">
        <v>0</v>
      </c>
      <c r="H26" s="2">
        <v>0</v>
      </c>
      <c r="I26" s="1">
        <v>0</v>
      </c>
      <c r="J26" s="3" t="s">
        <v>19</v>
      </c>
      <c r="K26" s="2" t="str">
        <f>J26*331.71</f>
        <v>0</v>
      </c>
      <c r="L26" s="5"/>
    </row>
    <row r="27" spans="1:12" customHeight="1" ht="105" outlineLevel="5">
      <c r="A27" s="1"/>
      <c r="B27" s="1">
        <v>832492</v>
      </c>
      <c r="C27" s="1" t="s">
        <v>98</v>
      </c>
      <c r="D27" s="1" t="s">
        <v>99</v>
      </c>
      <c r="E27" s="2" t="s">
        <v>100</v>
      </c>
      <c r="F27" s="2" t="s">
        <v>101</v>
      </c>
      <c r="G27" s="2">
        <v>0</v>
      </c>
      <c r="H27" s="2">
        <v>0</v>
      </c>
      <c r="I27" s="1">
        <v>0</v>
      </c>
      <c r="J27" s="3" t="s">
        <v>19</v>
      </c>
      <c r="K27" s="2" t="str">
        <f>J27*0.00</f>
        <v>0</v>
      </c>
      <c r="L27" s="5"/>
    </row>
    <row r="28" spans="1:12" customHeight="1" ht="105" outlineLevel="5">
      <c r="A28" s="1"/>
      <c r="B28" s="1">
        <v>819039</v>
      </c>
      <c r="C28" s="1" t="s">
        <v>102</v>
      </c>
      <c r="D28" s="1" t="s">
        <v>103</v>
      </c>
      <c r="E28" s="2" t="s">
        <v>104</v>
      </c>
      <c r="F28" s="2" t="s">
        <v>105</v>
      </c>
      <c r="G28" s="2" t="s">
        <v>18</v>
      </c>
      <c r="H28" s="2">
        <v>0</v>
      </c>
      <c r="I28" s="1">
        <v>0</v>
      </c>
      <c r="J28" s="3" t="s">
        <v>19</v>
      </c>
      <c r="K28" s="2" t="str">
        <f>J28*419.48</f>
        <v>0</v>
      </c>
      <c r="L28" s="5"/>
    </row>
    <row r="29" spans="1:12" customHeight="1" ht="105" outlineLevel="5">
      <c r="A29" s="1"/>
      <c r="B29" s="1">
        <v>819040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8</v>
      </c>
      <c r="H29" s="2">
        <v>0</v>
      </c>
      <c r="I29" s="1">
        <v>0</v>
      </c>
      <c r="J29" s="3" t="s">
        <v>19</v>
      </c>
      <c r="K29" s="2" t="str">
        <f>J29*557.81</f>
        <v>0</v>
      </c>
      <c r="L29" s="5"/>
    </row>
    <row r="30" spans="1:12" customHeight="1" ht="105" outlineLevel="5">
      <c r="A30" s="1"/>
      <c r="B30" s="1">
        <v>819041</v>
      </c>
      <c r="C30" s="1" t="s">
        <v>110</v>
      </c>
      <c r="D30" s="1" t="s">
        <v>111</v>
      </c>
      <c r="E30" s="2" t="s">
        <v>112</v>
      </c>
      <c r="F30" s="2" t="s">
        <v>113</v>
      </c>
      <c r="G30" s="2">
        <v>0</v>
      </c>
      <c r="H30" s="2">
        <v>0</v>
      </c>
      <c r="I30" s="1">
        <v>0</v>
      </c>
      <c r="J30" s="3" t="s">
        <v>19</v>
      </c>
      <c r="K30" s="2" t="str">
        <f>J30*382.29</f>
        <v>0</v>
      </c>
      <c r="L30" s="5"/>
    </row>
    <row r="31" spans="1:12" customHeight="1" ht="105" outlineLevel="5">
      <c r="A31" s="1"/>
      <c r="B31" s="1">
        <v>819042</v>
      </c>
      <c r="C31" s="1" t="s">
        <v>114</v>
      </c>
      <c r="D31" s="1" t="s">
        <v>115</v>
      </c>
      <c r="E31" s="2" t="s">
        <v>116</v>
      </c>
      <c r="F31" s="2" t="s">
        <v>117</v>
      </c>
      <c r="G31" s="2" t="s">
        <v>18</v>
      </c>
      <c r="H31" s="2">
        <v>0</v>
      </c>
      <c r="I31" s="1">
        <v>0</v>
      </c>
      <c r="J31" s="3" t="s">
        <v>19</v>
      </c>
      <c r="K31" s="2" t="str">
        <f>J31*529.55</f>
        <v>0</v>
      </c>
      <c r="L31" s="5"/>
    </row>
    <row r="32" spans="1:12" customHeight="1" ht="105" outlineLevel="5">
      <c r="A32" s="1"/>
      <c r="B32" s="1">
        <v>825193</v>
      </c>
      <c r="C32" s="1" t="s">
        <v>118</v>
      </c>
      <c r="D32" s="1" t="s">
        <v>119</v>
      </c>
      <c r="E32" s="2" t="s">
        <v>120</v>
      </c>
      <c r="F32" s="2" t="s">
        <v>121</v>
      </c>
      <c r="G32" s="2" t="s">
        <v>36</v>
      </c>
      <c r="H32" s="2">
        <v>0</v>
      </c>
      <c r="I32" s="1">
        <v>0</v>
      </c>
      <c r="J32" s="3" t="s">
        <v>19</v>
      </c>
      <c r="K32" s="2" t="str">
        <f>J32*539.96</f>
        <v>0</v>
      </c>
      <c r="L32" s="5"/>
    </row>
    <row r="33" spans="1:12" customHeight="1" ht="105" outlineLevel="5">
      <c r="A33" s="1"/>
      <c r="B33" s="1">
        <v>825194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10</v>
      </c>
      <c r="H33" s="2">
        <v>0</v>
      </c>
      <c r="I33" s="1">
        <v>0</v>
      </c>
      <c r="J33" s="3" t="s">
        <v>19</v>
      </c>
      <c r="K33" s="2" t="str">
        <f>J33*716.98</f>
        <v>0</v>
      </c>
      <c r="L33" s="5"/>
    </row>
    <row r="34" spans="1:12" customHeight="1" ht="105" outlineLevel="5">
      <c r="A34" s="1"/>
      <c r="B34" s="1">
        <v>825195</v>
      </c>
      <c r="C34" s="1" t="s">
        <v>126</v>
      </c>
      <c r="D34" s="1" t="s">
        <v>127</v>
      </c>
      <c r="E34" s="2" t="s">
        <v>128</v>
      </c>
      <c r="F34" s="2" t="s">
        <v>129</v>
      </c>
      <c r="G34" s="2" t="s">
        <v>18</v>
      </c>
      <c r="H34" s="2">
        <v>0</v>
      </c>
      <c r="I34" s="1">
        <v>0</v>
      </c>
      <c r="J34" s="3" t="s">
        <v>19</v>
      </c>
      <c r="K34" s="2" t="str">
        <f>J34*496.83</f>
        <v>0</v>
      </c>
      <c r="L34" s="5"/>
    </row>
    <row r="35" spans="1:12" customHeight="1" ht="105" outlineLevel="5">
      <c r="A35" s="1"/>
      <c r="B35" s="1">
        <v>825196</v>
      </c>
      <c r="C35" s="1" t="s">
        <v>130</v>
      </c>
      <c r="D35" s="1" t="s">
        <v>131</v>
      </c>
      <c r="E35" s="2" t="s">
        <v>132</v>
      </c>
      <c r="F35" s="2" t="s">
        <v>133</v>
      </c>
      <c r="G35" s="2">
        <v>10</v>
      </c>
      <c r="H35" s="2">
        <v>0</v>
      </c>
      <c r="I35" s="1">
        <v>0</v>
      </c>
      <c r="J35" s="3" t="s">
        <v>19</v>
      </c>
      <c r="K35" s="2" t="str">
        <f>J35*653.01</f>
        <v>0</v>
      </c>
      <c r="L35" s="5"/>
    </row>
    <row r="36" spans="1:12" customHeight="1" ht="105" outlineLevel="5">
      <c r="A36" s="1"/>
      <c r="B36" s="1">
        <v>826564</v>
      </c>
      <c r="C36" s="1" t="s">
        <v>134</v>
      </c>
      <c r="D36" s="1" t="s">
        <v>135</v>
      </c>
      <c r="E36" s="2" t="s">
        <v>136</v>
      </c>
      <c r="F36" s="2" t="s">
        <v>137</v>
      </c>
      <c r="G36" s="2">
        <v>2</v>
      </c>
      <c r="H36" s="2">
        <v>0</v>
      </c>
      <c r="I36" s="1">
        <v>0</v>
      </c>
      <c r="J36" s="3" t="s">
        <v>19</v>
      </c>
      <c r="K36" s="2" t="str">
        <f>J36*774.99</f>
        <v>0</v>
      </c>
      <c r="L36" s="5"/>
    </row>
    <row r="37" spans="1:12" customHeight="1" ht="105" outlineLevel="5">
      <c r="A37" s="1"/>
      <c r="B37" s="1">
        <v>826566</v>
      </c>
      <c r="C37" s="1" t="s">
        <v>138</v>
      </c>
      <c r="D37" s="1" t="s">
        <v>139</v>
      </c>
      <c r="E37" s="2" t="s">
        <v>136</v>
      </c>
      <c r="F37" s="2" t="s">
        <v>140</v>
      </c>
      <c r="G37" s="2">
        <v>2</v>
      </c>
      <c r="H37" s="2">
        <v>0</v>
      </c>
      <c r="I37" s="1">
        <v>0</v>
      </c>
      <c r="J37" s="3" t="s">
        <v>19</v>
      </c>
      <c r="K37" s="2" t="str">
        <f>J37*831.51</f>
        <v>0</v>
      </c>
      <c r="L37" s="5"/>
    </row>
    <row r="38" spans="1:12" outlineLevel="2">
      <c r="A38" s="8" t="s">
        <v>141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5"/>
    </row>
    <row r="39" spans="1:12" outlineLevel="3">
      <c r="A39" s="9" t="s">
        <v>142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5"/>
    </row>
    <row r="40" spans="1:12" customHeight="1" ht="105" outlineLevel="5">
      <c r="A40" s="1"/>
      <c r="B40" s="1">
        <v>819006</v>
      </c>
      <c r="C40" s="1" t="s">
        <v>143</v>
      </c>
      <c r="D40" s="1" t="s">
        <v>144</v>
      </c>
      <c r="E40" s="2" t="s">
        <v>145</v>
      </c>
      <c r="F40" s="2" t="s">
        <v>146</v>
      </c>
      <c r="G40" s="2" t="s">
        <v>18</v>
      </c>
      <c r="H40" s="2" t="s">
        <v>147</v>
      </c>
      <c r="I40" s="1">
        <v>0</v>
      </c>
      <c r="J40" s="3" t="s">
        <v>19</v>
      </c>
      <c r="K40" s="2" t="str">
        <f>J40*1041.00</f>
        <v>0</v>
      </c>
      <c r="L40" s="5"/>
    </row>
    <row r="41" spans="1:12" customHeight="1" ht="105" outlineLevel="5">
      <c r="A41" s="1"/>
      <c r="B41" s="1">
        <v>819007</v>
      </c>
      <c r="C41" s="1" t="s">
        <v>148</v>
      </c>
      <c r="D41" s="1" t="s">
        <v>149</v>
      </c>
      <c r="E41" s="2" t="s">
        <v>150</v>
      </c>
      <c r="F41" s="2" t="s">
        <v>151</v>
      </c>
      <c r="G41" s="2">
        <v>0</v>
      </c>
      <c r="H41" s="2" t="s">
        <v>152</v>
      </c>
      <c r="I41" s="1">
        <v>0</v>
      </c>
      <c r="J41" s="3" t="s">
        <v>19</v>
      </c>
      <c r="K41" s="2" t="str">
        <f>J41*2348.00</f>
        <v>0</v>
      </c>
      <c r="L41" s="5"/>
    </row>
    <row r="42" spans="1:12" customHeight="1" ht="105" outlineLevel="5">
      <c r="A42" s="1"/>
      <c r="B42" s="1">
        <v>819008</v>
      </c>
      <c r="C42" s="1" t="s">
        <v>153</v>
      </c>
      <c r="D42" s="1" t="s">
        <v>154</v>
      </c>
      <c r="E42" s="2" t="s">
        <v>155</v>
      </c>
      <c r="F42" s="2" t="s">
        <v>156</v>
      </c>
      <c r="G42" s="2">
        <v>4</v>
      </c>
      <c r="H42" s="2" t="s">
        <v>147</v>
      </c>
      <c r="I42" s="1">
        <v>0</v>
      </c>
      <c r="J42" s="3" t="s">
        <v>19</v>
      </c>
      <c r="K42" s="2" t="str">
        <f>J42*729.00</f>
        <v>0</v>
      </c>
      <c r="L42" s="5"/>
    </row>
    <row r="43" spans="1:12" customHeight="1" ht="105" outlineLevel="5">
      <c r="A43" s="1"/>
      <c r="B43" s="1">
        <v>819009</v>
      </c>
      <c r="C43" s="1" t="s">
        <v>157</v>
      </c>
      <c r="D43" s="1" t="s">
        <v>158</v>
      </c>
      <c r="E43" s="2" t="s">
        <v>159</v>
      </c>
      <c r="F43" s="2" t="s">
        <v>160</v>
      </c>
      <c r="G43" s="2" t="s">
        <v>18</v>
      </c>
      <c r="H43" s="2" t="s">
        <v>147</v>
      </c>
      <c r="I43" s="1">
        <v>0</v>
      </c>
      <c r="J43" s="3" t="s">
        <v>19</v>
      </c>
      <c r="K43" s="2" t="str">
        <f>J43*1288.00</f>
        <v>0</v>
      </c>
      <c r="L43" s="5"/>
    </row>
    <row r="44" spans="1:12" customHeight="1" ht="105" outlineLevel="5">
      <c r="A44" s="1"/>
      <c r="B44" s="1">
        <v>819010</v>
      </c>
      <c r="C44" s="1" t="s">
        <v>161</v>
      </c>
      <c r="D44" s="1" t="s">
        <v>162</v>
      </c>
      <c r="E44" s="2" t="s">
        <v>163</v>
      </c>
      <c r="F44" s="2" t="s">
        <v>164</v>
      </c>
      <c r="G44" s="2" t="s">
        <v>18</v>
      </c>
      <c r="H44" s="2" t="s">
        <v>165</v>
      </c>
      <c r="I44" s="1">
        <v>0</v>
      </c>
      <c r="J44" s="3" t="s">
        <v>19</v>
      </c>
      <c r="K44" s="2" t="str">
        <f>J44*573.00</f>
        <v>0</v>
      </c>
      <c r="L44" s="5"/>
    </row>
    <row r="45" spans="1:12" customHeight="1" ht="105" outlineLevel="5">
      <c r="A45" s="1"/>
      <c r="B45" s="1">
        <v>819011</v>
      </c>
      <c r="C45" s="1" t="s">
        <v>166</v>
      </c>
      <c r="D45" s="1" t="s">
        <v>167</v>
      </c>
      <c r="E45" s="2" t="s">
        <v>168</v>
      </c>
      <c r="F45" s="2" t="s">
        <v>169</v>
      </c>
      <c r="G45" s="2" t="s">
        <v>152</v>
      </c>
      <c r="H45" s="2" t="s">
        <v>147</v>
      </c>
      <c r="I45" s="1">
        <v>0</v>
      </c>
      <c r="J45" s="3" t="s">
        <v>19</v>
      </c>
      <c r="K45" s="2" t="str">
        <f>J45*935.00</f>
        <v>0</v>
      </c>
      <c r="L45" s="5"/>
    </row>
    <row r="46" spans="1:12" customHeight="1" ht="105" outlineLevel="5">
      <c r="A46" s="1"/>
      <c r="B46" s="1">
        <v>819012</v>
      </c>
      <c r="C46" s="1" t="s">
        <v>170</v>
      </c>
      <c r="D46" s="1" t="s">
        <v>171</v>
      </c>
      <c r="E46" s="2" t="s">
        <v>172</v>
      </c>
      <c r="F46" s="2" t="s">
        <v>173</v>
      </c>
      <c r="G46" s="2">
        <v>9</v>
      </c>
      <c r="H46" s="2" t="s">
        <v>147</v>
      </c>
      <c r="I46" s="1">
        <v>0</v>
      </c>
      <c r="J46" s="3" t="s">
        <v>19</v>
      </c>
      <c r="K46" s="2" t="str">
        <f>J46*861.00</f>
        <v>0</v>
      </c>
      <c r="L46" s="5"/>
    </row>
    <row r="47" spans="1:12" customHeight="1" ht="105" outlineLevel="5">
      <c r="A47" s="1"/>
      <c r="B47" s="1">
        <v>819013</v>
      </c>
      <c r="C47" s="1" t="s">
        <v>174</v>
      </c>
      <c r="D47" s="1" t="s">
        <v>175</v>
      </c>
      <c r="E47" s="2" t="s">
        <v>176</v>
      </c>
      <c r="F47" s="2" t="s">
        <v>177</v>
      </c>
      <c r="G47" s="2">
        <v>0</v>
      </c>
      <c r="H47" s="2" t="s">
        <v>147</v>
      </c>
      <c r="I47" s="1">
        <v>0</v>
      </c>
      <c r="J47" s="3" t="s">
        <v>19</v>
      </c>
      <c r="K47" s="2" t="str">
        <f>J47*1474.00</f>
        <v>0</v>
      </c>
      <c r="L47" s="5"/>
    </row>
    <row r="48" spans="1:12" customHeight="1" ht="105" outlineLevel="5">
      <c r="A48" s="1"/>
      <c r="B48" s="1">
        <v>819014</v>
      </c>
      <c r="C48" s="1" t="s">
        <v>178</v>
      </c>
      <c r="D48" s="1" t="s">
        <v>179</v>
      </c>
      <c r="E48" s="2" t="s">
        <v>180</v>
      </c>
      <c r="F48" s="2" t="s">
        <v>181</v>
      </c>
      <c r="G48" s="2" t="s">
        <v>18</v>
      </c>
      <c r="H48" s="2" t="s">
        <v>165</v>
      </c>
      <c r="I48" s="1">
        <v>0</v>
      </c>
      <c r="J48" s="3" t="s">
        <v>19</v>
      </c>
      <c r="K48" s="2" t="str">
        <f>J48*632.00</f>
        <v>0</v>
      </c>
      <c r="L48" s="5"/>
    </row>
    <row r="49" spans="1:12" customHeight="1" ht="105" outlineLevel="5">
      <c r="A49" s="1"/>
      <c r="B49" s="1">
        <v>819015</v>
      </c>
      <c r="C49" s="1" t="s">
        <v>182</v>
      </c>
      <c r="D49" s="1" t="s">
        <v>183</v>
      </c>
      <c r="E49" s="2" t="s">
        <v>184</v>
      </c>
      <c r="F49" s="2" t="s">
        <v>185</v>
      </c>
      <c r="G49" s="2" t="s">
        <v>18</v>
      </c>
      <c r="H49" s="2" t="s">
        <v>186</v>
      </c>
      <c r="I49" s="1">
        <v>0</v>
      </c>
      <c r="J49" s="3" t="s">
        <v>19</v>
      </c>
      <c r="K49" s="2" t="str">
        <f>J49*1115.00</f>
        <v>0</v>
      </c>
      <c r="L49" s="5"/>
    </row>
    <row r="50" spans="1:12" customHeight="1" ht="105" outlineLevel="5">
      <c r="A50" s="1"/>
      <c r="B50" s="1">
        <v>819016</v>
      </c>
      <c r="C50" s="1" t="s">
        <v>187</v>
      </c>
      <c r="D50" s="1" t="s">
        <v>188</v>
      </c>
      <c r="E50" s="2" t="s">
        <v>189</v>
      </c>
      <c r="F50" s="2" t="s">
        <v>190</v>
      </c>
      <c r="G50" s="2">
        <v>0</v>
      </c>
      <c r="H50" s="2" t="s">
        <v>147</v>
      </c>
      <c r="I50" s="1">
        <v>0</v>
      </c>
      <c r="J50" s="3" t="s">
        <v>19</v>
      </c>
      <c r="K50" s="2" t="str">
        <f>J50*14.00</f>
        <v>0</v>
      </c>
      <c r="L50" s="5"/>
    </row>
    <row r="51" spans="1:12" customHeight="1" ht="105" outlineLevel="5">
      <c r="A51" s="1"/>
      <c r="B51" s="1">
        <v>819017</v>
      </c>
      <c r="C51" s="1" t="s">
        <v>191</v>
      </c>
      <c r="D51" s="1" t="s">
        <v>192</v>
      </c>
      <c r="E51" s="2" t="s">
        <v>193</v>
      </c>
      <c r="F51" s="2" t="s">
        <v>194</v>
      </c>
      <c r="G51" s="2">
        <v>0</v>
      </c>
      <c r="H51" s="2" t="s">
        <v>186</v>
      </c>
      <c r="I51" s="1">
        <v>0</v>
      </c>
      <c r="J51" s="3" t="s">
        <v>19</v>
      </c>
      <c r="K51" s="2" t="str">
        <f>J51*19.00</f>
        <v>0</v>
      </c>
      <c r="L51" s="5"/>
    </row>
    <row r="52" spans="1:12" customHeight="1" ht="105" outlineLevel="5">
      <c r="A52" s="1"/>
      <c r="B52" s="1">
        <v>819018</v>
      </c>
      <c r="C52" s="1" t="s">
        <v>195</v>
      </c>
      <c r="D52" s="1" t="s">
        <v>196</v>
      </c>
      <c r="E52" s="2" t="s">
        <v>197</v>
      </c>
      <c r="F52" s="2" t="s">
        <v>198</v>
      </c>
      <c r="G52" s="2">
        <v>5</v>
      </c>
      <c r="H52" s="2" t="s">
        <v>147</v>
      </c>
      <c r="I52" s="1">
        <v>0</v>
      </c>
      <c r="J52" s="3" t="s">
        <v>19</v>
      </c>
      <c r="K52" s="2" t="str">
        <f>J52*560.00</f>
        <v>0</v>
      </c>
      <c r="L52" s="5"/>
    </row>
    <row r="53" spans="1:12" customHeight="1" ht="105" outlineLevel="5">
      <c r="A53" s="1"/>
      <c r="B53" s="1">
        <v>819019</v>
      </c>
      <c r="C53" s="1" t="s">
        <v>199</v>
      </c>
      <c r="D53" s="1" t="s">
        <v>200</v>
      </c>
      <c r="E53" s="2" t="s">
        <v>201</v>
      </c>
      <c r="F53" s="2" t="s">
        <v>202</v>
      </c>
      <c r="G53" s="2">
        <v>8</v>
      </c>
      <c r="H53" s="2" t="s">
        <v>147</v>
      </c>
      <c r="I53" s="1">
        <v>0</v>
      </c>
      <c r="J53" s="3" t="s">
        <v>19</v>
      </c>
      <c r="K53" s="2" t="str">
        <f>J53*590.00</f>
        <v>0</v>
      </c>
      <c r="L53" s="5"/>
    </row>
    <row r="54" spans="1:12" outlineLevel="3">
      <c r="A54" s="9" t="s">
        <v>203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5"/>
    </row>
    <row r="55" spans="1:12" customHeight="1" ht="105" outlineLevel="5">
      <c r="A55" s="1"/>
      <c r="B55" s="1">
        <v>819020</v>
      </c>
      <c r="C55" s="1" t="s">
        <v>204</v>
      </c>
      <c r="D55" s="1" t="s">
        <v>205</v>
      </c>
      <c r="E55" s="2" t="s">
        <v>206</v>
      </c>
      <c r="F55" s="2" t="s">
        <v>207</v>
      </c>
      <c r="G55" s="2" t="s">
        <v>18</v>
      </c>
      <c r="H55" s="2" t="s">
        <v>186</v>
      </c>
      <c r="I55" s="1">
        <v>0</v>
      </c>
      <c r="J55" s="3" t="s">
        <v>19</v>
      </c>
      <c r="K55" s="2" t="str">
        <f>J55*1030.00</f>
        <v>0</v>
      </c>
      <c r="L55" s="5"/>
    </row>
    <row r="56" spans="1:12" customHeight="1" ht="105" outlineLevel="5">
      <c r="A56" s="1"/>
      <c r="B56" s="1">
        <v>819021</v>
      </c>
      <c r="C56" s="1" t="s">
        <v>208</v>
      </c>
      <c r="D56" s="1" t="s">
        <v>209</v>
      </c>
      <c r="E56" s="2" t="s">
        <v>210</v>
      </c>
      <c r="F56" s="2" t="s">
        <v>211</v>
      </c>
      <c r="G56" s="2" t="s">
        <v>18</v>
      </c>
      <c r="H56" s="2" t="s">
        <v>36</v>
      </c>
      <c r="I56" s="1">
        <v>0</v>
      </c>
      <c r="J56" s="3" t="s">
        <v>19</v>
      </c>
      <c r="K56" s="2" t="str">
        <f>J56*1551.00</f>
        <v>0</v>
      </c>
      <c r="L56" s="5"/>
    </row>
    <row r="57" spans="1:12" customHeight="1" ht="105" outlineLevel="5">
      <c r="A57" s="1"/>
      <c r="B57" s="1">
        <v>819022</v>
      </c>
      <c r="C57" s="1" t="s">
        <v>212</v>
      </c>
      <c r="D57" s="1" t="s">
        <v>213</v>
      </c>
      <c r="E57" s="2" t="s">
        <v>214</v>
      </c>
      <c r="F57" s="2" t="s">
        <v>215</v>
      </c>
      <c r="G57" s="2" t="s">
        <v>18</v>
      </c>
      <c r="H57" s="2" t="s">
        <v>186</v>
      </c>
      <c r="I57" s="1">
        <v>0</v>
      </c>
      <c r="J57" s="3" t="s">
        <v>19</v>
      </c>
      <c r="K57" s="2" t="str">
        <f>J57*599.00</f>
        <v>0</v>
      </c>
      <c r="L57" s="5"/>
    </row>
    <row r="58" spans="1:12" customHeight="1" ht="105" outlineLevel="5">
      <c r="A58" s="1"/>
      <c r="B58" s="1">
        <v>819023</v>
      </c>
      <c r="C58" s="1" t="s">
        <v>216</v>
      </c>
      <c r="D58" s="1" t="s">
        <v>217</v>
      </c>
      <c r="E58" s="2" t="s">
        <v>218</v>
      </c>
      <c r="F58" s="2" t="s">
        <v>219</v>
      </c>
      <c r="G58" s="2">
        <v>0</v>
      </c>
      <c r="H58" s="2">
        <v>0</v>
      </c>
      <c r="I58" s="1">
        <v>0</v>
      </c>
      <c r="J58" s="3" t="s">
        <v>19</v>
      </c>
      <c r="K58" s="2" t="str">
        <f>J58*595.00</f>
        <v>0</v>
      </c>
      <c r="L58" s="5"/>
    </row>
    <row r="59" spans="1:12" customHeight="1" ht="105" outlineLevel="5">
      <c r="A59" s="1"/>
      <c r="B59" s="1">
        <v>819024</v>
      </c>
      <c r="C59" s="1" t="s">
        <v>220</v>
      </c>
      <c r="D59" s="1" t="s">
        <v>221</v>
      </c>
      <c r="E59" s="2" t="s">
        <v>222</v>
      </c>
      <c r="F59" s="2" t="s">
        <v>223</v>
      </c>
      <c r="G59" s="2" t="s">
        <v>18</v>
      </c>
      <c r="H59" s="2" t="s">
        <v>165</v>
      </c>
      <c r="I59" s="1">
        <v>0</v>
      </c>
      <c r="J59" s="3" t="s">
        <v>19</v>
      </c>
      <c r="K59" s="2" t="str">
        <f>J59*1159.00</f>
        <v>0</v>
      </c>
      <c r="L59" s="5"/>
    </row>
    <row r="60" spans="1:12" customHeight="1" ht="105" outlineLevel="5">
      <c r="A60" s="1"/>
      <c r="B60" s="1">
        <v>819025</v>
      </c>
      <c r="C60" s="1" t="s">
        <v>224</v>
      </c>
      <c r="D60" s="1" t="s">
        <v>225</v>
      </c>
      <c r="E60" s="2" t="s">
        <v>226</v>
      </c>
      <c r="F60" s="2" t="s">
        <v>227</v>
      </c>
      <c r="G60" s="2" t="s">
        <v>18</v>
      </c>
      <c r="H60" s="2" t="s">
        <v>147</v>
      </c>
      <c r="I60" s="1">
        <v>0</v>
      </c>
      <c r="J60" s="3" t="s">
        <v>19</v>
      </c>
      <c r="K60" s="2" t="str">
        <f>J60*1643.00</f>
        <v>0</v>
      </c>
      <c r="L60" s="5"/>
    </row>
    <row r="61" spans="1:12" customHeight="1" ht="105" outlineLevel="5">
      <c r="A61" s="1"/>
      <c r="B61" s="1">
        <v>819026</v>
      </c>
      <c r="C61" s="1" t="s">
        <v>228</v>
      </c>
      <c r="D61" s="1" t="s">
        <v>229</v>
      </c>
      <c r="E61" s="2" t="s">
        <v>230</v>
      </c>
      <c r="F61" s="2" t="s">
        <v>231</v>
      </c>
      <c r="G61" s="2" t="s">
        <v>18</v>
      </c>
      <c r="H61" s="2" t="s">
        <v>165</v>
      </c>
      <c r="I61" s="1">
        <v>0</v>
      </c>
      <c r="J61" s="3" t="s">
        <v>19</v>
      </c>
      <c r="K61" s="2" t="str">
        <f>J61*674.00</f>
        <v>0</v>
      </c>
      <c r="L61" s="5"/>
    </row>
    <row r="62" spans="1:12" customHeight="1" ht="105" outlineLevel="5">
      <c r="A62" s="1"/>
      <c r="B62" s="1">
        <v>819027</v>
      </c>
      <c r="C62" s="1" t="s">
        <v>232</v>
      </c>
      <c r="D62" s="1" t="s">
        <v>233</v>
      </c>
      <c r="E62" s="2" t="s">
        <v>234</v>
      </c>
      <c r="F62" s="2" t="s">
        <v>235</v>
      </c>
      <c r="G62" s="2" t="s">
        <v>18</v>
      </c>
      <c r="H62" s="2" t="s">
        <v>147</v>
      </c>
      <c r="I62" s="1">
        <v>0</v>
      </c>
      <c r="J62" s="3" t="s">
        <v>19</v>
      </c>
      <c r="K62" s="2" t="str">
        <f>J62*631.00</f>
        <v>0</v>
      </c>
      <c r="L62" s="5"/>
    </row>
    <row r="63" spans="1:12" outlineLevel="2">
      <c r="A63" s="8" t="s">
        <v>236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834470</v>
      </c>
      <c r="C64" s="1" t="s">
        <v>237</v>
      </c>
      <c r="D64" s="1" t="s">
        <v>238</v>
      </c>
      <c r="E64" s="2" t="s">
        <v>239</v>
      </c>
      <c r="F64" s="2" t="s">
        <v>240</v>
      </c>
      <c r="G64" s="2" t="s">
        <v>152</v>
      </c>
      <c r="H64" s="2">
        <v>0</v>
      </c>
      <c r="I64" s="1">
        <v>0</v>
      </c>
      <c r="J64" s="3" t="s">
        <v>19</v>
      </c>
      <c r="K64" s="2" t="str">
        <f>J64*478.24</f>
        <v>0</v>
      </c>
      <c r="L64" s="5"/>
    </row>
    <row r="65" spans="1:12" customHeight="1" ht="105" outlineLevel="4">
      <c r="A65" s="1"/>
      <c r="B65" s="1">
        <v>834471</v>
      </c>
      <c r="C65" s="1" t="s">
        <v>241</v>
      </c>
      <c r="D65" s="1" t="s">
        <v>242</v>
      </c>
      <c r="E65" s="2" t="s">
        <v>243</v>
      </c>
      <c r="F65" s="2" t="s">
        <v>244</v>
      </c>
      <c r="G65" s="2" t="s">
        <v>36</v>
      </c>
      <c r="H65" s="2">
        <v>0</v>
      </c>
      <c r="I65" s="1">
        <v>0</v>
      </c>
      <c r="J65" s="3" t="s">
        <v>19</v>
      </c>
      <c r="K65" s="2" t="str">
        <f>J65*537.80</f>
        <v>0</v>
      </c>
      <c r="L65" s="5"/>
    </row>
    <row r="66" spans="1:12" customHeight="1" ht="105" outlineLevel="4">
      <c r="A66" s="1"/>
      <c r="B66" s="1">
        <v>834472</v>
      </c>
      <c r="C66" s="1" t="s">
        <v>245</v>
      </c>
      <c r="D66" s="1" t="s">
        <v>246</v>
      </c>
      <c r="E66" s="2" t="s">
        <v>247</v>
      </c>
      <c r="F66" s="2" t="s">
        <v>248</v>
      </c>
      <c r="G66" s="2" t="s">
        <v>18</v>
      </c>
      <c r="H66" s="2">
        <v>0</v>
      </c>
      <c r="I66" s="1">
        <v>0</v>
      </c>
      <c r="J66" s="3" t="s">
        <v>19</v>
      </c>
      <c r="K66" s="2" t="str">
        <f>J66*417.42</f>
        <v>0</v>
      </c>
      <c r="L66" s="5"/>
    </row>
    <row r="67" spans="1:12" customHeight="1" ht="105" outlineLevel="4">
      <c r="A67" s="1"/>
      <c r="B67" s="1">
        <v>834473</v>
      </c>
      <c r="C67" s="1" t="s">
        <v>249</v>
      </c>
      <c r="D67" s="1" t="s">
        <v>250</v>
      </c>
      <c r="E67" s="2" t="s">
        <v>251</v>
      </c>
      <c r="F67" s="2" t="s">
        <v>252</v>
      </c>
      <c r="G67" s="2">
        <v>0</v>
      </c>
      <c r="H67" s="2">
        <v>0</v>
      </c>
      <c r="I67" s="1">
        <v>0</v>
      </c>
      <c r="J67" s="3" t="s">
        <v>19</v>
      </c>
      <c r="K67" s="2" t="str">
        <f>J67*472.71</f>
        <v>0</v>
      </c>
      <c r="L67" s="5"/>
    </row>
    <row r="68" spans="1:12" customHeight="1" ht="105" outlineLevel="4">
      <c r="A68" s="1"/>
      <c r="B68" s="1">
        <v>868669</v>
      </c>
      <c r="C68" s="1" t="s">
        <v>253</v>
      </c>
      <c r="D68" s="1" t="s">
        <v>254</v>
      </c>
      <c r="E68" s="2" t="s">
        <v>255</v>
      </c>
      <c r="F68" s="2" t="s">
        <v>256</v>
      </c>
      <c r="G68" s="2" t="s">
        <v>152</v>
      </c>
      <c r="H68" s="2">
        <v>0</v>
      </c>
      <c r="I68" s="1">
        <v>0</v>
      </c>
      <c r="J68" s="3" t="s">
        <v>19</v>
      </c>
      <c r="K68" s="2" t="str">
        <f>J68*605.40</f>
        <v>0</v>
      </c>
      <c r="L68" s="5"/>
    </row>
    <row r="69" spans="1:12" customHeight="1" ht="105" outlineLevel="4">
      <c r="A69" s="1"/>
      <c r="B69" s="1">
        <v>868670</v>
      </c>
      <c r="C69" s="1" t="s">
        <v>257</v>
      </c>
      <c r="D69" s="1" t="s">
        <v>258</v>
      </c>
      <c r="E69" s="2" t="s">
        <v>259</v>
      </c>
      <c r="F69" s="2" t="s">
        <v>260</v>
      </c>
      <c r="G69" s="2" t="s">
        <v>152</v>
      </c>
      <c r="H69" s="2">
        <v>0</v>
      </c>
      <c r="I69" s="1">
        <v>0</v>
      </c>
      <c r="J69" s="3" t="s">
        <v>19</v>
      </c>
      <c r="K69" s="2" t="str">
        <f>J69*630.28</f>
        <v>0</v>
      </c>
      <c r="L69" s="5"/>
    </row>
    <row r="70" spans="1:12" customHeight="1" ht="105" outlineLevel="4">
      <c r="A70" s="1"/>
      <c r="B70" s="1">
        <v>868671</v>
      </c>
      <c r="C70" s="1" t="s">
        <v>261</v>
      </c>
      <c r="D70" s="1" t="s">
        <v>262</v>
      </c>
      <c r="E70" s="2" t="s">
        <v>263</v>
      </c>
      <c r="F70" s="2" t="s">
        <v>264</v>
      </c>
      <c r="G70" s="2" t="s">
        <v>152</v>
      </c>
      <c r="H70" s="2">
        <v>0</v>
      </c>
      <c r="I70" s="1">
        <v>0</v>
      </c>
      <c r="J70" s="3" t="s">
        <v>19</v>
      </c>
      <c r="K70" s="2" t="str">
        <f>J70*648.71</f>
        <v>0</v>
      </c>
      <c r="L70" s="5"/>
    </row>
    <row r="71" spans="1:12" customHeight="1" ht="105" outlineLevel="4">
      <c r="A71" s="1"/>
      <c r="B71" s="1">
        <v>868672</v>
      </c>
      <c r="C71" s="1" t="s">
        <v>265</v>
      </c>
      <c r="D71" s="1" t="s">
        <v>266</v>
      </c>
      <c r="E71" s="2" t="s">
        <v>267</v>
      </c>
      <c r="F71" s="2" t="s">
        <v>268</v>
      </c>
      <c r="G71" s="2" t="s">
        <v>152</v>
      </c>
      <c r="H71" s="2">
        <v>0</v>
      </c>
      <c r="I71" s="1">
        <v>0</v>
      </c>
      <c r="J71" s="3" t="s">
        <v>19</v>
      </c>
      <c r="K71" s="2" t="str">
        <f>J71*683.56</f>
        <v>0</v>
      </c>
      <c r="L71" s="5"/>
    </row>
    <row r="72" spans="1:12" outlineLevel="2">
      <c r="A72" s="8" t="s">
        <v>269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5"/>
    </row>
    <row r="73" spans="1:12" customHeight="1" ht="105" outlineLevel="4">
      <c r="A73" s="1"/>
      <c r="B73" s="1">
        <v>879071</v>
      </c>
      <c r="C73" s="1" t="s">
        <v>270</v>
      </c>
      <c r="D73" s="1" t="s">
        <v>271</v>
      </c>
      <c r="E73" s="2" t="s">
        <v>272</v>
      </c>
      <c r="F73" s="2" t="s">
        <v>273</v>
      </c>
      <c r="G73" s="2">
        <v>0</v>
      </c>
      <c r="H73" s="2">
        <v>0</v>
      </c>
      <c r="I73" s="1">
        <v>0</v>
      </c>
      <c r="J73" s="3" t="s">
        <v>19</v>
      </c>
      <c r="K73" s="2" t="str">
        <f>J73*2690.00</f>
        <v>0</v>
      </c>
      <c r="L73" s="5"/>
    </row>
    <row r="74" spans="1:12" customHeight="1" ht="105" outlineLevel="4">
      <c r="A74" s="1"/>
      <c r="B74" s="1">
        <v>879072</v>
      </c>
      <c r="C74" s="1" t="s">
        <v>274</v>
      </c>
      <c r="D74" s="1" t="s">
        <v>275</v>
      </c>
      <c r="E74" s="2" t="s">
        <v>276</v>
      </c>
      <c r="F74" s="2" t="s">
        <v>277</v>
      </c>
      <c r="G74" s="2" t="s">
        <v>18</v>
      </c>
      <c r="H74" s="2">
        <v>0</v>
      </c>
      <c r="I74" s="1">
        <v>0</v>
      </c>
      <c r="J74" s="3" t="s">
        <v>19</v>
      </c>
      <c r="K74" s="2" t="str">
        <f>J74*2490.00</f>
        <v>0</v>
      </c>
      <c r="L74" s="5"/>
    </row>
    <row r="75" spans="1:12" customHeight="1" ht="105" outlineLevel="4">
      <c r="A75" s="1"/>
      <c r="B75" s="1">
        <v>879073</v>
      </c>
      <c r="C75" s="1" t="s">
        <v>278</v>
      </c>
      <c r="D75" s="1" t="s">
        <v>279</v>
      </c>
      <c r="E75" s="2" t="s">
        <v>280</v>
      </c>
      <c r="F75" s="2" t="s">
        <v>273</v>
      </c>
      <c r="G75" s="2">
        <v>1</v>
      </c>
      <c r="H75" s="2">
        <v>0</v>
      </c>
      <c r="I75" s="1">
        <v>0</v>
      </c>
      <c r="J75" s="3" t="s">
        <v>19</v>
      </c>
      <c r="K75" s="2" t="str">
        <f>J75*2690.00</f>
        <v>0</v>
      </c>
      <c r="L75" s="5"/>
    </row>
    <row r="76" spans="1:12" customHeight="1" ht="105" outlineLevel="4">
      <c r="A76" s="1"/>
      <c r="B76" s="1">
        <v>879074</v>
      </c>
      <c r="C76" s="1" t="s">
        <v>281</v>
      </c>
      <c r="D76" s="1" t="s">
        <v>282</v>
      </c>
      <c r="E76" s="2" t="s">
        <v>283</v>
      </c>
      <c r="F76" s="2" t="s">
        <v>273</v>
      </c>
      <c r="G76" s="2">
        <v>5</v>
      </c>
      <c r="H76" s="2">
        <v>0</v>
      </c>
      <c r="I76" s="1">
        <v>0</v>
      </c>
      <c r="J76" s="3" t="s">
        <v>19</v>
      </c>
      <c r="K76" s="2" t="str">
        <f>J76*2690.00</f>
        <v>0</v>
      </c>
      <c r="L76" s="5"/>
    </row>
    <row r="77" spans="1:12" customHeight="1" ht="105" outlineLevel="4">
      <c r="A77" s="1"/>
      <c r="B77" s="1">
        <v>879075</v>
      </c>
      <c r="C77" s="1" t="s">
        <v>284</v>
      </c>
      <c r="D77" s="1" t="s">
        <v>285</v>
      </c>
      <c r="E77" s="2" t="s">
        <v>286</v>
      </c>
      <c r="F77" s="2" t="s">
        <v>287</v>
      </c>
      <c r="G77" s="2" t="s">
        <v>18</v>
      </c>
      <c r="H77" s="2">
        <v>0</v>
      </c>
      <c r="I77" s="1">
        <v>0</v>
      </c>
      <c r="J77" s="3" t="s">
        <v>19</v>
      </c>
      <c r="K77" s="2" t="str">
        <f>J77*2990.00</f>
        <v>0</v>
      </c>
      <c r="L77" s="5"/>
    </row>
    <row r="78" spans="1:12" customHeight="1" ht="105" outlineLevel="4">
      <c r="A78" s="1"/>
      <c r="B78" s="1">
        <v>879076</v>
      </c>
      <c r="C78" s="1" t="s">
        <v>288</v>
      </c>
      <c r="D78" s="1" t="s">
        <v>289</v>
      </c>
      <c r="E78" s="2" t="s">
        <v>290</v>
      </c>
      <c r="F78" s="2" t="s">
        <v>291</v>
      </c>
      <c r="G78" s="2">
        <v>1</v>
      </c>
      <c r="H78" s="2">
        <v>0</v>
      </c>
      <c r="I78" s="1">
        <v>0</v>
      </c>
      <c r="J78" s="3" t="s">
        <v>19</v>
      </c>
      <c r="K78" s="2" t="str">
        <f>J78*2790.00</f>
        <v>0</v>
      </c>
      <c r="L78" s="5"/>
    </row>
    <row r="79" spans="1:12" customHeight="1" ht="105" outlineLevel="4">
      <c r="A79" s="1"/>
      <c r="B79" s="1">
        <v>879077</v>
      </c>
      <c r="C79" s="1" t="s">
        <v>292</v>
      </c>
      <c r="D79" s="1" t="s">
        <v>293</v>
      </c>
      <c r="E79" s="2" t="s">
        <v>294</v>
      </c>
      <c r="F79" s="2" t="s">
        <v>287</v>
      </c>
      <c r="G79" s="2">
        <v>10</v>
      </c>
      <c r="H79" s="2">
        <v>0</v>
      </c>
      <c r="I79" s="1">
        <v>0</v>
      </c>
      <c r="J79" s="3" t="s">
        <v>19</v>
      </c>
      <c r="K79" s="2" t="str">
        <f>J79*2990.00</f>
        <v>0</v>
      </c>
      <c r="L79" s="5"/>
    </row>
    <row r="80" spans="1:12" customHeight="1" ht="105" outlineLevel="4">
      <c r="A80" s="1"/>
      <c r="B80" s="1">
        <v>879078</v>
      </c>
      <c r="C80" s="1" t="s">
        <v>295</v>
      </c>
      <c r="D80" s="1" t="s">
        <v>296</v>
      </c>
      <c r="E80" s="2" t="s">
        <v>297</v>
      </c>
      <c r="F80" s="2" t="s">
        <v>287</v>
      </c>
      <c r="G80" s="2" t="s">
        <v>18</v>
      </c>
      <c r="H80" s="2">
        <v>0</v>
      </c>
      <c r="I80" s="1">
        <v>0</v>
      </c>
      <c r="J80" s="3" t="s">
        <v>19</v>
      </c>
      <c r="K80" s="2" t="str">
        <f>J80*2990.00</f>
        <v>0</v>
      </c>
      <c r="L8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38:K38"/>
    <mergeCell ref="A63:K63"/>
    <mergeCell ref="A72:K72"/>
    <mergeCell ref="A5:K5"/>
    <mergeCell ref="A22:K22"/>
    <mergeCell ref="A39:K39"/>
    <mergeCell ref="A54:K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2025-07-12T17:29:29+03:00</dcterms:created>
  <dcterms:modified xsi:type="dcterms:W3CDTF">2025-07-12T17:29:29+03:00</dcterms:modified>
  <dc:title>Untitled Spreadsheet</dc:title>
  <dc:description/>
  <dc:subject/>
  <cp:keywords/>
  <cp:category/>
</cp:coreProperties>
</file>