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<sst xmlns="http://schemas.openxmlformats.org/spreadsheetml/2006/main" uniqueCount="331">
  <si>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</si>
  <si>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</si>
  <si>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</si>
  <si>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</si>
  <si>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</si>
  <si>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</si>
  <si>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</si>
  <si>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</si>
  <si>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</si>
  <si>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</si>
  <si>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</si>
  <si>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Термостатическая регулирующая арматура</t>
  </si>
  <si>
    <t>Термостатическая арматура VIEIR</t>
  </si>
  <si>
    <t>Клапана термостатические VIEIR</t>
  </si>
  <si>
    <t>RAR-120007</t>
  </si>
  <si>
    <t>VR282</t>
  </si>
  <si>
    <t>Клапан термостатический (M30x1,5) ПРЯМОЙ VR 1/2" (1 /60шт)</t>
  </si>
  <si>
    <t>723.54 руб.</t>
  </si>
  <si>
    <t>&gt;25</t>
  </si>
  <si>
    <t>шт</t>
  </si>
  <si>
    <t>RAR-120008</t>
  </si>
  <si>
    <t>VR283</t>
  </si>
  <si>
    <t>Клапан термостатический (M30x1,5) ПРЯМОЙ VR 3/4" (1 /60шт)</t>
  </si>
  <si>
    <t>1 003.52 руб.</t>
  </si>
  <si>
    <t>RAR-120009</t>
  </si>
  <si>
    <t>VR280</t>
  </si>
  <si>
    <t>Клапан термостатический (M30x1,5) УГЛОВОЙ VR 1/2" (10/60шт)</t>
  </si>
  <si>
    <t>677.93 руб.</t>
  </si>
  <si>
    <t>RAR-120010</t>
  </si>
  <si>
    <t>VR281</t>
  </si>
  <si>
    <t>Клапан термостатический (M30x1,5) УГЛОВОЙ VR 3/4" (10/60шт)</t>
  </si>
  <si>
    <t>918.58 руб.</t>
  </si>
  <si>
    <t>&gt;10</t>
  </si>
  <si>
    <t>RAR-120019</t>
  </si>
  <si>
    <t>VR348</t>
  </si>
  <si>
    <t>Клапан ОСЕВОЙ термостатический (M30X1,5)  1/2" ViEiR (10/60шт)</t>
  </si>
  <si>
    <t>715.68 руб.</t>
  </si>
  <si>
    <t>VER-001082</t>
  </si>
  <si>
    <t>VR280-C</t>
  </si>
  <si>
    <t>Вентиль термостатический угловой верхний, черный 1/2" (80/10шт)</t>
  </si>
  <si>
    <t>710.96 руб.</t>
  </si>
  <si>
    <t>VER-001083</t>
  </si>
  <si>
    <t>VR280-F</t>
  </si>
  <si>
    <t>Вентиль термостатический угловой верхний, белый 1/2" (80/10шт)</t>
  </si>
  <si>
    <t>Комплекты термостатические VIEIR</t>
  </si>
  <si>
    <t>RAR-120001</t>
  </si>
  <si>
    <t>VR312</t>
  </si>
  <si>
    <t>Комплект термостатический VR для подключения рад-ра 1/2 ПРЯМОЙ (3 в 1 ) (1/25шт)</t>
  </si>
  <si>
    <t>1 590.21 руб.</t>
  </si>
  <si>
    <t>RAR-120002</t>
  </si>
  <si>
    <t>VR313</t>
  </si>
  <si>
    <t>Комплект термостатический VR для подключения рад-ра 3/4 ПРЯМОЙ (3 в 1 ) (1/25шт)</t>
  </si>
  <si>
    <t>2 035.35 руб.</t>
  </si>
  <si>
    <t>RAR-120003</t>
  </si>
  <si>
    <t>VR310</t>
  </si>
  <si>
    <t>Комплект термостатический VR для подключения рад-ра 1/2 УГЛОВОЙ (3 в 1 ) (1/25шт)</t>
  </si>
  <si>
    <t>1 495.84 руб.</t>
  </si>
  <si>
    <t>RAR-120004</t>
  </si>
  <si>
    <t>VR311</t>
  </si>
  <si>
    <t>Комплект термостатический VR для подключения рад-ра 3/4 УГЛОВОЙ (3 в 1 ) (1/25шт)</t>
  </si>
  <si>
    <t>1 918.95 руб.</t>
  </si>
  <si>
    <t>RAR-120038</t>
  </si>
  <si>
    <t>VR342</t>
  </si>
  <si>
    <t>Комплект термостатический VR для подключения рад-ра 1/2 УГЛОВОЙ (2 в 1 - регул.клап+термоголовка)</t>
  </si>
  <si>
    <t>1 031.83 руб.</t>
  </si>
  <si>
    <t>RAR-120039</t>
  </si>
  <si>
    <t>VR343</t>
  </si>
  <si>
    <t>Комплект термостатический VR для подключения рад-ра 1/2 ПРЯМОЙ (2 в 1 - регул.клап+термоголовка)</t>
  </si>
  <si>
    <t>1 187.55 руб.</t>
  </si>
  <si>
    <t>RAR-120040</t>
  </si>
  <si>
    <t>VR341</t>
  </si>
  <si>
    <t>Комплект термостатический RTL  для подключ рад-ра 1/2 ПРЯМОЙ VIEIR (2 в 1 - регул.клап+термоголовка)</t>
  </si>
  <si>
    <t>1 848.17 руб.</t>
  </si>
  <si>
    <t>RAR-120100</t>
  </si>
  <si>
    <t>VR340</t>
  </si>
  <si>
    <t>Комплект ОСЕВОЙ термостатический VR для  рад-ра 1/2 угловой (3 в 1) (1/25шт)</t>
  </si>
  <si>
    <t>1 673.58 руб.</t>
  </si>
  <si>
    <t>VER-000641</t>
  </si>
  <si>
    <t>VR310-F</t>
  </si>
  <si>
    <t>Комплект терморегулирующий 1/2"  УГЛОВОЙ (25/1шт) "ViEiR"</t>
  </si>
  <si>
    <t>2 041.64 руб.</t>
  </si>
  <si>
    <t>VER-000642</t>
  </si>
  <si>
    <t>VR310-C</t>
  </si>
  <si>
    <t>VER-001518</t>
  </si>
  <si>
    <t>VR340-F</t>
  </si>
  <si>
    <t>Комплект терморегулирующий осевой 1/2" БЕЛЫЙ (25/5шт)</t>
  </si>
  <si>
    <t>2 036.92 руб.</t>
  </si>
  <si>
    <t>VER-001519</t>
  </si>
  <si>
    <t>VR340-C</t>
  </si>
  <si>
    <t>Комплект терморегулирующий осевой 1/2" ЧЕРНЫЙ (25/5шт)</t>
  </si>
  <si>
    <t>VER-001520</t>
  </si>
  <si>
    <t>VR340-G</t>
  </si>
  <si>
    <t>Комплект терморегулирующий осевой 1/2" СЕРЫЙ (25/5шт)</t>
  </si>
  <si>
    <t>VER-001649</t>
  </si>
  <si>
    <t>VR501</t>
  </si>
  <si>
    <t>Комплект терморегулирующий для радиаторов 1/2"- Ø15мм (36/6шт)</t>
  </si>
  <si>
    <t>2 043.21 руб.</t>
  </si>
  <si>
    <t>VER-001650</t>
  </si>
  <si>
    <t>VR501-F</t>
  </si>
  <si>
    <t>2 515.09 руб.</t>
  </si>
  <si>
    <t>VER-001651</t>
  </si>
  <si>
    <t>VR501-C</t>
  </si>
  <si>
    <t>VER-001652</t>
  </si>
  <si>
    <t>VR501-G</t>
  </si>
  <si>
    <t>VER-001653</t>
  </si>
  <si>
    <t>VR500</t>
  </si>
  <si>
    <t>2 051.08 руб.</t>
  </si>
  <si>
    <t>VER-001654</t>
  </si>
  <si>
    <t>VR500-F</t>
  </si>
  <si>
    <t>2 519.81 руб.</t>
  </si>
  <si>
    <t>VER-001655</t>
  </si>
  <si>
    <t>VR500-C</t>
  </si>
  <si>
    <t>VER-001656</t>
  </si>
  <si>
    <t>VR500-G</t>
  </si>
  <si>
    <t>Термостатическая арматура VALTEC</t>
  </si>
  <si>
    <t>Клапана термостатические VALTEC</t>
  </si>
  <si>
    <t>VLC-612011</t>
  </si>
  <si>
    <t>VT.031.N.04</t>
  </si>
  <si>
    <t>Клапан термостатический для рад. угловой 1/2" (10 /80шт)</t>
  </si>
  <si>
    <t>1 541.00 руб.</t>
  </si>
  <si>
    <t>&gt;100</t>
  </si>
  <si>
    <t>VLC-612012</t>
  </si>
  <si>
    <t>VT.031.N.05</t>
  </si>
  <si>
    <t>Клапан термостатический для рад. угловой 3/4" (10 /80шт)</t>
  </si>
  <si>
    <t>2 239.00 руб.</t>
  </si>
  <si>
    <t>VLC-612013</t>
  </si>
  <si>
    <t>VT.031.NR.04</t>
  </si>
  <si>
    <t>Клапан термостатический для рад. угловой 1/2"  (с доп. уплотнением)  (15 /60шт)</t>
  </si>
  <si>
    <t>919.00 руб.</t>
  </si>
  <si>
    <t>VLC-612014</t>
  </si>
  <si>
    <t>VT.031.NER.04</t>
  </si>
  <si>
    <t>Клапан термостатический для рад. угловой (с доп. уплотнением) 1/2" * Евроконус</t>
  </si>
  <si>
    <t>944.00 руб.</t>
  </si>
  <si>
    <t>VLC-612015</t>
  </si>
  <si>
    <t>VT.032.N.04</t>
  </si>
  <si>
    <t>Клапан термостатический для рад. прямой 1/2"   (10 /80шт)</t>
  </si>
  <si>
    <t>1 673.00 руб.</t>
  </si>
  <si>
    <t>&gt;500</t>
  </si>
  <si>
    <t>VLC-612016</t>
  </si>
  <si>
    <t>VT.032.N.05</t>
  </si>
  <si>
    <t>Клапан термостатический для рад. прямой 3/4" (10 /80шт)</t>
  </si>
  <si>
    <t>2 304.00 руб.</t>
  </si>
  <si>
    <t>VLC-612017</t>
  </si>
  <si>
    <t>VT.032.NR.04</t>
  </si>
  <si>
    <t>Клапан термостатический для рад. прямой 1/2"  (с доп. уплотнением) (15 /60шт)</t>
  </si>
  <si>
    <t>956.00 руб.</t>
  </si>
  <si>
    <t>VLC-612018</t>
  </si>
  <si>
    <t>VT.032.NER.04</t>
  </si>
  <si>
    <t>Клапан термостатический для рад. прямой (с доп. уплотнением) 1/2" * Евроконус</t>
  </si>
  <si>
    <t>963.00 руб.</t>
  </si>
  <si>
    <t>&gt;50</t>
  </si>
  <si>
    <t>VLC-612019</t>
  </si>
  <si>
    <t>VT.033.N.04</t>
  </si>
  <si>
    <t>Клапан термост-ий повышенной пропускной спос-ти угл., 1/2"  (8 /96шт)</t>
  </si>
  <si>
    <t>1 176.00 руб.</t>
  </si>
  <si>
    <t>VLC-612020</t>
  </si>
  <si>
    <t>VT.033.N.05</t>
  </si>
  <si>
    <t>Клапан термост-ий повышенной пропускной спос-ти угл., 3/4"  (4 /64шт)</t>
  </si>
  <si>
    <t>1 907.00 руб.</t>
  </si>
  <si>
    <t>VLC-612021</t>
  </si>
  <si>
    <t>VT.034.N.04</t>
  </si>
  <si>
    <t>Клапан термост-ий повышенной пропускной спос-ти прям., 1/2"  (8 /96шт)</t>
  </si>
  <si>
    <t>1 298.00 руб.</t>
  </si>
  <si>
    <t>VLC-612022</t>
  </si>
  <si>
    <t>VT.034.N.05</t>
  </si>
  <si>
    <t>Клапан термост-ий повышенной пропускной спос-ти прям., 3/4"  (5 /60шт)</t>
  </si>
  <si>
    <t>2 149.00 руб.</t>
  </si>
  <si>
    <t>VLC-612023</t>
  </si>
  <si>
    <t>VT.035.L.04</t>
  </si>
  <si>
    <t>Клапан термост-ий под приварку лев.  (5 /36шт)</t>
  </si>
  <si>
    <t>1 002.00 руб.</t>
  </si>
  <si>
    <t>VLC-612024</t>
  </si>
  <si>
    <t>VT.035.R.04</t>
  </si>
  <si>
    <t>Клапан термост-ий под приварку прав.  (5 /36шт)</t>
  </si>
  <si>
    <t>VLC-612025</t>
  </si>
  <si>
    <t>VT.037.N.04</t>
  </si>
  <si>
    <t>Клапан термостатический для радиатора угловой с преднастройкой (KV 0,1-0,6) 1/2" (10 /80шт)</t>
  </si>
  <si>
    <t>1 783.00 руб.</t>
  </si>
  <si>
    <t>VLC-612026</t>
  </si>
  <si>
    <t>VT.037.N.05</t>
  </si>
  <si>
    <t>Клапан термостатический для радиатора угловой с преднастройкой (KV 0,1-0,6) 3/4"  (10 /80шт)</t>
  </si>
  <si>
    <t>2 357.00 руб.</t>
  </si>
  <si>
    <t>VLC-612027</t>
  </si>
  <si>
    <t>VT.038.N.04</t>
  </si>
  <si>
    <t>Клапан термостатический для радиатора прямой с преднастройкой (KV 0,1-0,6) 1/2" (10 /80шт)</t>
  </si>
  <si>
    <t>1 963.00 руб.</t>
  </si>
  <si>
    <t>VLC-612028</t>
  </si>
  <si>
    <t>VT.038.N.05</t>
  </si>
  <si>
    <t>Клапан термостатический для радиатора прямой с преднастройкой (KV 0,1-0,6) 3/4" (10 /80шт)</t>
  </si>
  <si>
    <t>2 510.00 руб.</t>
  </si>
  <si>
    <t>VLC-612033</t>
  </si>
  <si>
    <t>VT.049.NE.04</t>
  </si>
  <si>
    <t>Клапан термост-ий для рад. угл-ой. с ОСЕВЫМ управл, предварительной настройкой, воздухоотводчиком Ев</t>
  </si>
  <si>
    <t>0.00 руб.</t>
  </si>
  <si>
    <t>VLC-612034</t>
  </si>
  <si>
    <t>VT.179.N.04</t>
  </si>
  <si>
    <t>Клапан термостатический для радиатора угловой с ОСЕВЫМ управлением 1/2" (10 /80шт)</t>
  </si>
  <si>
    <t>1 935.00 руб.</t>
  </si>
  <si>
    <t>VLC-612038</t>
  </si>
  <si>
    <t>VT.180.NER.04</t>
  </si>
  <si>
    <t>Клапан термост-ий с преднастр-ой ОСЕВОЙ (с доп. уплотн.), 1/2" с перех. на "евроконус"</t>
  </si>
  <si>
    <t>1 175.00 руб.</t>
  </si>
  <si>
    <t>VLC-900441</t>
  </si>
  <si>
    <t>VT.PTV.30.0</t>
  </si>
  <si>
    <t>Запирающий латунный колпачок для термостатического клапана</t>
  </si>
  <si>
    <t>251.00 руб.</t>
  </si>
  <si>
    <t>VLC-901141</t>
  </si>
  <si>
    <t>VT.179.NRC.04</t>
  </si>
  <si>
    <t>Клапан радиаторный осевой с преднастройкой  DN15,  1/2 "</t>
  </si>
  <si>
    <t>948.00 руб.</t>
  </si>
  <si>
    <t>VLC-901142</t>
  </si>
  <si>
    <t>VT.037.NRC.04</t>
  </si>
  <si>
    <t>Клапан радиаторный угловой с преднастройкой DN15, 1/2 "</t>
  </si>
  <si>
    <t>840.00 руб.</t>
  </si>
  <si>
    <t>VLC-901143</t>
  </si>
  <si>
    <t>VT.038.NRC.04</t>
  </si>
  <si>
    <t>Клапан радиаторный прямой с преднастройкой DN15, 1/2 "</t>
  </si>
  <si>
    <t>889.00 руб.</t>
  </si>
  <si>
    <t>&gt;1000</t>
  </si>
  <si>
    <t>Комплекты термостатические VALTEC</t>
  </si>
  <si>
    <t>VLC-612029</t>
  </si>
  <si>
    <t>VT.045.N.04</t>
  </si>
  <si>
    <t>Комплект терморег-го оборуд-я д/рад., угловой 1/2" (термост-ая головка, термостат-й клапан, запорный</t>
  </si>
  <si>
    <t>2 311.00 руб.</t>
  </si>
  <si>
    <t>VLC-612030</t>
  </si>
  <si>
    <t>VT.046.N.04</t>
  </si>
  <si>
    <t>Комплект терморег-го оборуд-я д/рад., прямой 1/2" (термост-ая головка, термостат-й клапан, запорный</t>
  </si>
  <si>
    <t>2 596.00 руб.</t>
  </si>
  <si>
    <t>VLC-612031</t>
  </si>
  <si>
    <t>VT.047.N.04</t>
  </si>
  <si>
    <t>Клапан с термостатической головкой для рад. угловой 1/2"  (1 /22шт)</t>
  </si>
  <si>
    <t>1 547.00 руб.</t>
  </si>
  <si>
    <t>VLC-612032</t>
  </si>
  <si>
    <t>VT.048.N.04</t>
  </si>
  <si>
    <t>Клапан с термостатической головкой для рад. прямой 1/2"  (1 /22шт)</t>
  </si>
  <si>
    <t>1 479.00 руб.</t>
  </si>
  <si>
    <t>VLC-612039</t>
  </si>
  <si>
    <t>VT.045.NER.04</t>
  </si>
  <si>
    <t>Компл. термор-го оборуд-я д/рад., угл., 1/2" с перех. на "евроконус" (терм.головка,терм.клап.,зап.кл</t>
  </si>
  <si>
    <t>2 214.00 руб.</t>
  </si>
  <si>
    <t>VLC-612040</t>
  </si>
  <si>
    <t>VT.046.NER.04</t>
  </si>
  <si>
    <t>Компл. термор-го оборуд-я д/рад., прям., 1/2" с перех. на "евроконус" (терм.головка,терм.клап.,зап.к</t>
  </si>
  <si>
    <t>2 035.00 руб.</t>
  </si>
  <si>
    <t>VLC-901144</t>
  </si>
  <si>
    <t>VT.045.BR.04</t>
  </si>
  <si>
    <t>Комплект терморегулирующего оборудования для радиатора угловой (черный) DN15, 1/2"</t>
  </si>
  <si>
    <t>2 264.00 руб.</t>
  </si>
  <si>
    <t>VLC-901145</t>
  </si>
  <si>
    <t>VT.045.GR.04</t>
  </si>
  <si>
    <t>Комплект терморегулирующего оборудования для радиатора угловой (серый) DN15, 1/2"</t>
  </si>
  <si>
    <t>VLC-901146</t>
  </si>
  <si>
    <t>VT.045.WR.04</t>
  </si>
  <si>
    <t>Комплект терморегулирующего оборудования для радиатора угловой (белый) DN15, 1/2"</t>
  </si>
  <si>
    <t>VLC-901147</t>
  </si>
  <si>
    <t>VT.046.BR.04</t>
  </si>
  <si>
    <t>Комплект терморегулирующего оборудования для радиатора прямой (черный) DN15, 1/2"</t>
  </si>
  <si>
    <t>2 371.00 руб.</t>
  </si>
  <si>
    <t>VLC-901148</t>
  </si>
  <si>
    <t>VT.046.GR.04</t>
  </si>
  <si>
    <t>Комплект терморегулирующего оборудования для радиатора прямой (серый) DN15, 1/2"</t>
  </si>
  <si>
    <t>VLC-901149</t>
  </si>
  <si>
    <t>VT.046.WR.04</t>
  </si>
  <si>
    <t>Комплект терморегулирующего оборудования для радиатора прямой (белый) DN15, 1/2"</t>
  </si>
  <si>
    <t>Термостатическая арматура ZEGOR</t>
  </si>
  <si>
    <t>ZGR-000064</t>
  </si>
  <si>
    <t>QS-3411</t>
  </si>
  <si>
    <t>Клапан угловой термостатический ZEGOR (M30x1,5) с доп. уплотнением 1/2" (10 /100шт)</t>
  </si>
  <si>
    <t>569.87 руб.</t>
  </si>
  <si>
    <t>ZGR-000065</t>
  </si>
  <si>
    <t>QS-3611</t>
  </si>
  <si>
    <t>Клапан угловой термостатический ZEGOR (M30x1,5) с доп. уплотнением 3/4" (10 /80шт)</t>
  </si>
  <si>
    <t>650.25 руб.</t>
  </si>
  <si>
    <t>ZGR-000066</t>
  </si>
  <si>
    <t>QS-3811</t>
  </si>
  <si>
    <t>Клапан угловой термостатический ZEGOR (M30x1,5) с доп. уплотнением 1" (6 /60шт)</t>
  </si>
  <si>
    <t>1 019.16 руб.</t>
  </si>
  <si>
    <t>ZGR-000067</t>
  </si>
  <si>
    <t>QS-3412</t>
  </si>
  <si>
    <t>Клапан прямой термостатический ZEGOR (M30x1,5) с доп. уплотнением 1/2" (10 /100шт)</t>
  </si>
  <si>
    <t>528.94 руб.</t>
  </si>
  <si>
    <t>ZGR-000068</t>
  </si>
  <si>
    <t>QS-3612</t>
  </si>
  <si>
    <t>Клапан прямой термостатический ZEGOR (M30x1,5) с доп. уплотнением 3/4" (10 /80шт)</t>
  </si>
  <si>
    <t>727.69 руб.</t>
  </si>
  <si>
    <t>ZGR-000069</t>
  </si>
  <si>
    <t>QS-3812</t>
  </si>
  <si>
    <t>Клапан прямой термостатический ZEGOR (M30x1,5) с доп. уплотнением 1" (6 /60шт)</t>
  </si>
  <si>
    <t>1 093.48 руб.</t>
  </si>
  <si>
    <t>Термостатическая арматура VIVALDO</t>
  </si>
  <si>
    <t>VIV-101001</t>
  </si>
  <si>
    <t>STRV-CR</t>
  </si>
  <si>
    <t>Комплект подключ рад-ра термостатич прямой 1/2" ХРОМ в блистере VIVALDO (20шт)С</t>
  </si>
  <si>
    <t>3 290.00 руб.</t>
  </si>
  <si>
    <t>VIV-101002</t>
  </si>
  <si>
    <t>STRV-WH</t>
  </si>
  <si>
    <t>Комплект подключ рад-ра термостатич прямой 1/2" БЕЛЫЙ в блистере VIVALDO (20шт)В</t>
  </si>
  <si>
    <t>3 390.00 руб.</t>
  </si>
  <si>
    <t>VIV-101003</t>
  </si>
  <si>
    <t>STRV-BL</t>
  </si>
  <si>
    <t>Комплект подключ рад-ра термостатич прямой 1/2" ЧЕРНЫЙ в блистере VIVALDO (20шт)В</t>
  </si>
  <si>
    <t>VIV-101004</t>
  </si>
  <si>
    <t>STRV-AT</t>
  </si>
  <si>
    <t>Комплект подключ рад-ра термостатич прямой 1/2" АНТРАЦИТ (черный матовый) в блистере VIVALDO (20шт)С</t>
  </si>
  <si>
    <t>VIV-101005</t>
  </si>
  <si>
    <t>ATRV-WH</t>
  </si>
  <si>
    <t>Комплект подключ рад-ра термостатич УГЛОВОЙ 1/2" БЕЛЫЙ в блистере VIVALDO (20шт)А</t>
  </si>
  <si>
    <t>VIV-101006</t>
  </si>
  <si>
    <t>ATRV-CR</t>
  </si>
  <si>
    <t>Комплект подключ рад-ра термостатич УГЛОВОЙ 1/2" ХРОМ в блистере VIVALDO (20шт)В</t>
  </si>
  <si>
    <t>3 190.00 руб.</t>
  </si>
  <si>
    <t>VIV-101007</t>
  </si>
  <si>
    <t>ATRV-BL</t>
  </si>
  <si>
    <t>Комплект подключ рад-ра термостатич УГЛОВОЙ 1/2" ЧЕРНЫЙ в блистере VIVALDO (20шт)А</t>
  </si>
  <si>
    <t>VIV-101008</t>
  </si>
  <si>
    <t>ATRV-AT</t>
  </si>
  <si>
    <t>Комплект подключ рад-ра термостатич УГЛОВОЙ 1/2" АНТРАЦИТ (черный матовый) в блистер VIVALDO (20шт)В</t>
  </si>
  <si>
    <t>VIV-101021</t>
  </si>
  <si>
    <t>AXTRV-CR</t>
  </si>
  <si>
    <t>Комплект термостатический ОСЕВОЙ 1/2" ХРОМ в блистере VIVALDO (20шт)С</t>
  </si>
  <si>
    <t>3 990.00 руб.</t>
  </si>
  <si>
    <t>VIV-101022</t>
  </si>
  <si>
    <t>AXTRV-WH</t>
  </si>
  <si>
    <t>Комплект термостатический ОСЕВОЙ 1/2" БЕЛЫЙ в блистере VIVALDO (20шт)С</t>
  </si>
  <si>
    <t>4 290.00 руб.</t>
  </si>
  <si>
    <t>VIV-101023</t>
  </si>
  <si>
    <t>AXTRV-BL</t>
  </si>
  <si>
    <t>Комплект термостатический ОСЕВОЙ 1/2" ЧЕРНЫЙ в блистере VIVALDO (20шт)С</t>
  </si>
  <si>
    <t>VIV-101024</t>
  </si>
  <si>
    <t>AXTRV-AT</t>
  </si>
  <si>
    <t>Комплект термостатический ОСЕВОЙ 1/2" АНТРАЦИТ (черный матовый) в блистере VIVALDO (20шт)С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</si>
</sst>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55270_86a5_11e9_8101_003048fd731b_0f3c6775_27a6_11ed_a30e_00259070b4871.jpeg"/><Relationship Id="rId2" Type="http://schemas.openxmlformats.org/officeDocument/2006/relationships/image" Target="../media/90d55274_86a5_11e9_8101_003048fd731b_0f3c6776_27a6_11ed_a30e_00259070b4872.jpeg"/><Relationship Id="rId3" Type="http://schemas.openxmlformats.org/officeDocument/2006/relationships/image" Target="../media/90d55278_86a5_11e9_8101_003048fd731b_0f3c6777_27a6_11ed_a30e_00259070b4873.jpeg"/><Relationship Id="rId4" Type="http://schemas.openxmlformats.org/officeDocument/2006/relationships/image" Target="../media/90d5527c_86a5_11e9_8101_003048fd731b_0f3c6778_27a6_11ed_a30e_00259070b4874.jpeg"/><Relationship Id="rId5" Type="http://schemas.openxmlformats.org/officeDocument/2006/relationships/image" Target="../media/365e7133_68f5_11ea_8111_003048fd731b_0f3c6779_27a6_11ed_a30e_00259070b4875.jpeg"/><Relationship Id="rId6" Type="http://schemas.openxmlformats.org/officeDocument/2006/relationships/image" Target="../media/fa083bc1_526f_11ef_a60b_047c1617b143_0a6f3a80_310d_11f1_a89b_047c1617b1436.jpeg"/><Relationship Id="rId7" Type="http://schemas.openxmlformats.org/officeDocument/2006/relationships/image" Target="../media/fa083bc3_526f_11ef_a60b_047c1617b143_0a6f3a7f_310d_11f1_a89b_047c1617b1437.jpeg"/><Relationship Id="rId8" Type="http://schemas.openxmlformats.org/officeDocument/2006/relationships/image" Target="../media/90d55258_86a5_11e9_8101_003048fd731b_0f3c677e_27a6_11ed_a30e_00259070b4878.jpeg"/><Relationship Id="rId9" Type="http://schemas.openxmlformats.org/officeDocument/2006/relationships/image" Target="../media/90d5525c_86a5_11e9_8101_003048fd731b_0f3c6780_27a6_11ed_a30e_00259070b4879.jpeg"/><Relationship Id="rId10" Type="http://schemas.openxmlformats.org/officeDocument/2006/relationships/image" Target="../media/90d55260_86a5_11e9_8101_003048fd731b_0f3c677d_27a6_11ed_a30e_00259070b48710.jpeg"/><Relationship Id="rId11" Type="http://schemas.openxmlformats.org/officeDocument/2006/relationships/image" Target="../media/90d55264_86a5_11e9_8101_003048fd731b_0f3c677f_27a6_11ed_a30e_00259070b48711.jpeg"/><Relationship Id="rId12" Type="http://schemas.openxmlformats.org/officeDocument/2006/relationships/image" Target="../media/1fcb30d6_5f91_11eb_822d_003048fd731b_0f3c677b_27a6_11ed_a30e_00259070b48712.jpeg"/><Relationship Id="rId13" Type="http://schemas.openxmlformats.org/officeDocument/2006/relationships/image" Target="../media/d0916a72_3f69_11eb_8203_003048fd731b_0f3c677c_27a6_11ed_a30e_00259070b48713.jpeg"/><Relationship Id="rId14" Type="http://schemas.openxmlformats.org/officeDocument/2006/relationships/image" Target="../media/1fcb30d8_5f91_11eb_822d_003048fd731b_cfd40f40_a580_11ee_a526_047c1617b14314.jpeg"/><Relationship Id="rId15" Type="http://schemas.openxmlformats.org/officeDocument/2006/relationships/image" Target="../media/9a4b48a4_e76e_11ea_8188_003048fd731b_0f3c677a_27a6_11ed_a30e_00259070b48715.jpeg"/><Relationship Id="rId16" Type="http://schemas.openxmlformats.org/officeDocument/2006/relationships/image" Target="../media/efe0499e_729c_11ee_a4e3_047c1617b143_cfd40f3e_a580_11ee_a526_047c1617b14316.jpeg"/><Relationship Id="rId17" Type="http://schemas.openxmlformats.org/officeDocument/2006/relationships/image" Target="../media/efe049a0_729c_11ee_a4e3_047c1617b143_cfd40f3c_a580_11ee_a526_047c1617b14317.jpeg"/><Relationship Id="rId18" Type="http://schemas.openxmlformats.org/officeDocument/2006/relationships/image" Target="../media/b44e4278_245f_11f0_a725_047c1617b143_20fe9ce7_793a_11f0_a79f_047c1617b14318.jpeg"/><Relationship Id="rId19" Type="http://schemas.openxmlformats.org/officeDocument/2006/relationships/image" Target="../media/b44e427a_245f_11f0_a725_047c1617b143_26859880_34da_11f0_a73b_047c1617b14319.jpeg"/><Relationship Id="rId20" Type="http://schemas.openxmlformats.org/officeDocument/2006/relationships/image" Target="../media/b44e427c_245f_11f0_a725_047c1617b143_20fe9ce8_793a_11f0_a79f_047c1617b14320.jpeg"/><Relationship Id="rId21" Type="http://schemas.openxmlformats.org/officeDocument/2006/relationships/image" Target="../media/99986ebd_96f7_11f0_a7c5_047c1617b143_cc52d9cc_c375_11f0_a800_047c1617b14321.jpeg"/><Relationship Id="rId22" Type="http://schemas.openxmlformats.org/officeDocument/2006/relationships/image" Target="../media/99986ebf_96f7_11f0_a7c5_047c1617b143_cc52d9ce_c375_11f0_a800_047c1617b14322.jpeg"/><Relationship Id="rId23" Type="http://schemas.openxmlformats.org/officeDocument/2006/relationships/image" Target="../media/99986ec1_96f7_11f0_a7c5_047c1617b143_cc52d9d0_c375_11f0_a800_047c1617b14323.jpeg"/><Relationship Id="rId24" Type="http://schemas.openxmlformats.org/officeDocument/2006/relationships/image" Target="../media/99986ec3_96f7_11f0_a7c5_047c1617b143_cc52d9d2_c375_11f0_a800_047c1617b14324.jpeg"/><Relationship Id="rId25" Type="http://schemas.openxmlformats.org/officeDocument/2006/relationships/image" Target="../media/99986ec5_96f7_11f0_a7c5_047c1617b143_cc52d9d4_c375_11f0_a800_047c1617b14325.jpeg"/><Relationship Id="rId26" Type="http://schemas.openxmlformats.org/officeDocument/2006/relationships/image" Target="../media/99986ec7_96f7_11f0_a7c5_047c1617b143_cc52d9d6_c375_11f0_a800_047c1617b14326.jpeg"/><Relationship Id="rId27" Type="http://schemas.openxmlformats.org/officeDocument/2006/relationships/image" Target="../media/99986ec9_96f7_11f0_a7c5_047c1617b143_cc52d9d8_c375_11f0_a800_047c1617b14327.jpeg"/><Relationship Id="rId28" Type="http://schemas.openxmlformats.org/officeDocument/2006/relationships/image" Target="../media/99986ecb_96f7_11f0_a7c5_047c1617b143_cc52d9da_c375_11f0_a800_047c1617b14328.jpeg"/><Relationship Id="rId29" Type="http://schemas.openxmlformats.org/officeDocument/2006/relationships/image" Target="../media/8a41baf1_86a5_11e9_8101_003048fd731b_573396ea_f953_11e9_810b_003048fd731b29.jpeg"/><Relationship Id="rId30" Type="http://schemas.openxmlformats.org/officeDocument/2006/relationships/image" Target="../media/8a41baf5_86a5_11e9_8101_003048fd731b_573396eb_f953_11e9_810b_003048fd731b30.jpeg"/><Relationship Id="rId31" Type="http://schemas.openxmlformats.org/officeDocument/2006/relationships/image" Target="../media/8a41baf9_86a5_11e9_8101_003048fd731b_573396ec_f953_11e9_810b_003048fd731b31.jpeg"/><Relationship Id="rId32" Type="http://schemas.openxmlformats.org/officeDocument/2006/relationships/image" Target="../media/8a41bafd_86a5_11e9_8101_003048fd731b_573396ed_f953_11e9_810b_003048fd731b32.jpeg"/><Relationship Id="rId33" Type="http://schemas.openxmlformats.org/officeDocument/2006/relationships/image" Target="../media/8a41bb01_86a5_11e9_8101_003048fd731b_573396ee_f953_11e9_810b_003048fd731b33.jpeg"/><Relationship Id="rId34" Type="http://schemas.openxmlformats.org/officeDocument/2006/relationships/image" Target="../media/90d551f3_86a5_11e9_8101_003048fd731b_573396ef_f953_11e9_810b_003048fd731b34.jpeg"/><Relationship Id="rId35" Type="http://schemas.openxmlformats.org/officeDocument/2006/relationships/image" Target="../media/90d551f7_86a5_11e9_8101_003048fd731b_573396f0_f953_11e9_810b_003048fd731b35.jpeg"/><Relationship Id="rId36" Type="http://schemas.openxmlformats.org/officeDocument/2006/relationships/image" Target="../media/90d551fb_86a5_11e9_8101_003048fd731b_573396f1_f953_11e9_810b_003048fd731b36.jpeg"/><Relationship Id="rId37" Type="http://schemas.openxmlformats.org/officeDocument/2006/relationships/image" Target="../media/90d551ff_86a5_11e9_8101_003048fd731b_573396f2_f953_11e9_810b_003048fd731b37.jpeg"/><Relationship Id="rId38" Type="http://schemas.openxmlformats.org/officeDocument/2006/relationships/image" Target="../media/90d55203_86a5_11e9_8101_003048fd731b_573396f3_f953_11e9_810b_003048fd731b38.jpeg"/><Relationship Id="rId39" Type="http://schemas.openxmlformats.org/officeDocument/2006/relationships/image" Target="../media/90d55207_86a5_11e9_8101_003048fd731b_573396f4_f953_11e9_810b_003048fd731b39.jpeg"/><Relationship Id="rId40" Type="http://schemas.openxmlformats.org/officeDocument/2006/relationships/image" Target="../media/90d5520b_86a5_11e9_8101_003048fd731b_573396f5_f953_11e9_810b_003048fd731b40.jpeg"/><Relationship Id="rId41" Type="http://schemas.openxmlformats.org/officeDocument/2006/relationships/image" Target="../media/90d5520f_86a5_11e9_8101_003048fd731b_573396f6_f953_11e9_810b_003048fd731b41.jpeg"/><Relationship Id="rId42" Type="http://schemas.openxmlformats.org/officeDocument/2006/relationships/image" Target="../media/90d55213_86a5_11e9_8101_003048fd731b_573396f7_f953_11e9_810b_003048fd731b42.jpeg"/><Relationship Id="rId43" Type="http://schemas.openxmlformats.org/officeDocument/2006/relationships/image" Target="../media/90d55217_86a5_11e9_8101_003048fd731b_573396f8_f953_11e9_810b_003048fd731b43.jpeg"/><Relationship Id="rId44" Type="http://schemas.openxmlformats.org/officeDocument/2006/relationships/image" Target="../media/90d5521b_86a5_11e9_8101_003048fd731b_573396f9_f953_11e9_810b_003048fd731b44.jpeg"/><Relationship Id="rId45" Type="http://schemas.openxmlformats.org/officeDocument/2006/relationships/image" Target="../media/90d5521f_86a5_11e9_8101_003048fd731b_573396fa_f953_11e9_810b_003048fd731b45.jpeg"/><Relationship Id="rId46" Type="http://schemas.openxmlformats.org/officeDocument/2006/relationships/image" Target="../media/90d55223_86a5_11e9_8101_003048fd731b_573396fb_f953_11e9_810b_003048fd731b46.jpeg"/><Relationship Id="rId47" Type="http://schemas.openxmlformats.org/officeDocument/2006/relationships/image" Target="../media/90d55233_86a5_11e9_8101_003048fd731b_57339700_f953_11e9_810b_003048fd731b47.jpeg"/><Relationship Id="rId48" Type="http://schemas.openxmlformats.org/officeDocument/2006/relationships/image" Target="../media/90d55236_86a5_11e9_8101_003048fd731b_57339701_f953_11e9_810b_003048fd731b48.jpeg"/><Relationship Id="rId49" Type="http://schemas.openxmlformats.org/officeDocument/2006/relationships/image" Target="../media/4687ac33_ffbc_11e9_810b_003048fd731b_e24a3642_518a_11ea_810f_003048fd731b49.jpeg"/><Relationship Id="rId50" Type="http://schemas.openxmlformats.org/officeDocument/2006/relationships/image" Target="../media/02a66c50_db0d_11ec_a2a2_00259070b487_cfd40f38_a580_11ee_a526_047c1617b14350.jpeg"/><Relationship Id="rId51" Type="http://schemas.openxmlformats.org/officeDocument/2006/relationships/image" Target="../media/04d7bccf_b9bb_11f0_a7f3_047c1617b143_cc52d92d_c375_11f0_a800_047c1617b14351.jpeg"/><Relationship Id="rId52" Type="http://schemas.openxmlformats.org/officeDocument/2006/relationships/image" Target="../media/04d7bcd1_b9bb_11f0_a7f3_047c1617b143_cc52d935_c375_11f0_a800_047c1617b14352.jpeg"/><Relationship Id="rId53" Type="http://schemas.openxmlformats.org/officeDocument/2006/relationships/image" Target="../media/04d7bcd3_b9bb_11f0_a7f3_047c1617b143_cc52d931_c375_11f0_a800_047c1617b14353.jpeg"/><Relationship Id="rId54" Type="http://schemas.openxmlformats.org/officeDocument/2006/relationships/image" Target="../media/90d55227_86a5_11e9_8101_003048fd731b_573396fc_f953_11e9_810b_003048fd731b54.jpeg"/><Relationship Id="rId55" Type="http://schemas.openxmlformats.org/officeDocument/2006/relationships/image" Target="../media/90d5522a_86a5_11e9_8101_003048fd731b_573396fd_f953_11e9_810b_003048fd731b55.jpeg"/><Relationship Id="rId56" Type="http://schemas.openxmlformats.org/officeDocument/2006/relationships/image" Target="../media/90d5522d_86a5_11e9_8101_003048fd731b_573396fe_f953_11e9_810b_003048fd731b56.jpeg"/><Relationship Id="rId57" Type="http://schemas.openxmlformats.org/officeDocument/2006/relationships/image" Target="../media/90d55230_86a5_11e9_8101_003048fd731b_573396ff_f953_11e9_810b_003048fd731b57.jpeg"/><Relationship Id="rId58" Type="http://schemas.openxmlformats.org/officeDocument/2006/relationships/image" Target="../media/4687ac35_ffbc_11e9_810b_003048fd731b_e24a3644_518a_11ea_810f_003048fd731b58.jpeg"/><Relationship Id="rId59" Type="http://schemas.openxmlformats.org/officeDocument/2006/relationships/image" Target="../media/4687ac37_ffbc_11e9_810b_003048fd731b_e24a3643_518a_11ea_810f_003048fd731b59.jpeg"/><Relationship Id="rId60" Type="http://schemas.openxmlformats.org/officeDocument/2006/relationships/image" Target="../media/04d7bcd5_b9bb_11f0_a7f3_047c1617b143_cc52d979_c375_11f0_a800_047c1617b14360.jpeg"/><Relationship Id="rId61" Type="http://schemas.openxmlformats.org/officeDocument/2006/relationships/image" Target="../media/04d7bcd7_b9bb_11f0_a7f3_047c1617b143_cc52d975_c375_11f0_a800_047c1617b14361.jpeg"/><Relationship Id="rId62" Type="http://schemas.openxmlformats.org/officeDocument/2006/relationships/image" Target="../media/04d7bcd9_b9bb_11f0_a7f3_047c1617b143_cc52d971_c375_11f0_a800_047c1617b14362.jpeg"/><Relationship Id="rId63" Type="http://schemas.openxmlformats.org/officeDocument/2006/relationships/image" Target="../media/04d7bcdb_b9bb_11f0_a7f3_047c1617b143_cc52d96d_c375_11f0_a800_047c1617b14363.jpeg"/><Relationship Id="rId64" Type="http://schemas.openxmlformats.org/officeDocument/2006/relationships/image" Target="../media/04d7bcdd_b9bb_11f0_a7f3_047c1617b143_cc52d969_c375_11f0_a800_047c1617b14364.jpeg"/><Relationship Id="rId65" Type="http://schemas.openxmlformats.org/officeDocument/2006/relationships/image" Target="../media/04d7bcdf_b9bb_11f0_a7f3_047c1617b143_cc52d965_c375_11f0_a800_047c1617b14365.jpeg"/><Relationship Id="rId66" Type="http://schemas.openxmlformats.org/officeDocument/2006/relationships/image" Target="../media/970a8f7a_ceda_11eb_82cb_003048fd731b_60261d27_27aa_11ed_a30e_00259070b48766.jpeg"/><Relationship Id="rId67" Type="http://schemas.openxmlformats.org/officeDocument/2006/relationships/image" Target="../media/970a8f7c_ceda_11eb_82cb_003048fd731b_60261d28_27aa_11ed_a30e_00259070b48767.jpeg"/><Relationship Id="rId68" Type="http://schemas.openxmlformats.org/officeDocument/2006/relationships/image" Target="../media/970a8f7e_ceda_11eb_82cb_003048fd731b_60261d29_27aa_11ed_a30e_00259070b48768.jpeg"/><Relationship Id="rId69" Type="http://schemas.openxmlformats.org/officeDocument/2006/relationships/image" Target="../media/970a8f80_ceda_11eb_82cb_003048fd731b_cfd40f4d_a580_11ee_a526_047c1617b14369.jpeg"/><Relationship Id="rId70" Type="http://schemas.openxmlformats.org/officeDocument/2006/relationships/image" Target="../media/970a8f82_ceda_11eb_82cb_003048fd731b_cfd40f4e_a580_11ee_a526_047c1617b14370.jpeg"/><Relationship Id="rId71" Type="http://schemas.openxmlformats.org/officeDocument/2006/relationships/image" Target="../media/970a8f84_ceda_11eb_82cb_003048fd731b_cfd40f4f_a580_11ee_a526_047c1617b14371.jpeg"/><Relationship Id="rId72" Type="http://schemas.openxmlformats.org/officeDocument/2006/relationships/image" Target="../media/8dd42953_29e9_11ee_a486_047c1617b143_f742781c_a580_11ee_a526_047c1617b14372.jpeg"/><Relationship Id="rId73" Type="http://schemas.openxmlformats.org/officeDocument/2006/relationships/image" Target="../media/8dd42955_29e9_11ee_a486_047c1617b143_f742781e_a580_11ee_a526_047c1617b14373.jpeg"/><Relationship Id="rId74" Type="http://schemas.openxmlformats.org/officeDocument/2006/relationships/image" Target="../media/8dd42957_29e9_11ee_a486_047c1617b143_f742781a_a580_11ee_a526_047c1617b14374.jpeg"/><Relationship Id="rId75" Type="http://schemas.openxmlformats.org/officeDocument/2006/relationships/image" Target="../media/04b67c2b_2a11_11ee_a486_047c1617b143_f7427818_a580_11ee_a526_047c1617b14375.jpeg"/><Relationship Id="rId76" Type="http://schemas.openxmlformats.org/officeDocument/2006/relationships/image" Target="../media/04b67c2d_2a11_11ee_a486_047c1617b143_f74277fe_a580_11ee_a526_047c1617b14376.jpeg"/><Relationship Id="rId77" Type="http://schemas.openxmlformats.org/officeDocument/2006/relationships/image" Target="../media/04b67c2f_2a11_11ee_a486_047c1617b143_f74277fc_a580_11ee_a526_047c1617b14377.jpeg"/><Relationship Id="rId78" Type="http://schemas.openxmlformats.org/officeDocument/2006/relationships/image" Target="../media/04b67c31_2a11_11ee_a486_047c1617b143_f74277fa_a580_11ee_a526_047c1617b14378.jpeg"/><Relationship Id="rId79" Type="http://schemas.openxmlformats.org/officeDocument/2006/relationships/image" Target="../media/04b67c33_2a11_11ee_a486_047c1617b143_f74277f8_a580_11ee_a526_047c1617b14379.jpeg"/><Relationship Id="rId80" Type="http://schemas.openxmlformats.org/officeDocument/2006/relationships/image" Target="../media/04b67c4d_2a11_11ee_a486_047c1617b143_f7427804_a580_11ee_a526_047c1617b14380.jpeg"/><Relationship Id="rId81" Type="http://schemas.openxmlformats.org/officeDocument/2006/relationships/image" Target="../media/04b67c4f_2a11_11ee_a486_047c1617b143_f7427806_a580_11ee_a526_047c1617b14381.jpeg"/><Relationship Id="rId82" Type="http://schemas.openxmlformats.org/officeDocument/2006/relationships/image" Target="../media/04b67c51_2a11_11ee_a486_047c1617b143_f7427802_a580_11ee_a526_047c1617b14382.jpeg"/><Relationship Id="rId83" Type="http://schemas.openxmlformats.org/officeDocument/2006/relationships/image" Target="../media/04b67c53_2a11_11ee_a486_047c1617b143_f7427800_a580_11ee_a526_047c1617b1438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2" name="Image_83" descr="Image_8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3" name="Image_84" descr="Image_8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4" name="Image_85" descr="Image_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6" name="Image_87" descr="Image_87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7" name="Image_88" descr="Image_88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819002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J6*723.54</f>
        <v>0</v>
      </c>
      <c r="L6" s="5"/>
    </row>
    <row r="7" spans="1:12" customHeight="1" ht="105" outlineLevel="5">
      <c r="A7" s="1"/>
      <c r="B7" s="1">
        <v>819003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9</v>
      </c>
      <c r="H7" s="2">
        <v>0</v>
      </c>
      <c r="I7" s="1">
        <v>0</v>
      </c>
      <c r="J7" s="3" t="s">
        <v>19</v>
      </c>
      <c r="K7" s="2" t="str">
        <f>J7*1003.52</f>
        <v>0</v>
      </c>
      <c r="L7" s="5"/>
    </row>
    <row r="8" spans="1:12" customHeight="1" ht="105" outlineLevel="5">
      <c r="A8" s="1"/>
      <c r="B8" s="1">
        <v>819004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8</v>
      </c>
      <c r="H8" s="2">
        <v>0</v>
      </c>
      <c r="I8" s="1">
        <v>0</v>
      </c>
      <c r="J8" s="3" t="s">
        <v>19</v>
      </c>
      <c r="K8" s="2" t="str">
        <f>J8*677.93</f>
        <v>0</v>
      </c>
      <c r="L8" s="5"/>
    </row>
    <row r="9" spans="1:12" customHeight="1" ht="105" outlineLevel="5">
      <c r="A9" s="1"/>
      <c r="B9" s="1">
        <v>819005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19</v>
      </c>
      <c r="K9" s="2" t="str">
        <f>J9*918.58</f>
        <v>0</v>
      </c>
      <c r="L9" s="5"/>
    </row>
    <row r="10" spans="1:12" customHeight="1" ht="105" outlineLevel="5">
      <c r="A10" s="1"/>
      <c r="B10" s="1">
        <v>825188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32</v>
      </c>
      <c r="H10" s="2">
        <v>0</v>
      </c>
      <c r="I10" s="1">
        <v>0</v>
      </c>
      <c r="J10" s="3" t="s">
        <v>19</v>
      </c>
      <c r="K10" s="2" t="str">
        <f>J10*715.68</f>
        <v>0</v>
      </c>
      <c r="L10" s="5"/>
    </row>
    <row r="11" spans="1:12" customHeight="1" ht="105" outlineLevel="5">
      <c r="A11" s="1"/>
      <c r="B11" s="1">
        <v>954083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10</v>
      </c>
      <c r="H11" s="2">
        <v>0</v>
      </c>
      <c r="I11" s="1">
        <v>0</v>
      </c>
      <c r="J11" s="3" t="s">
        <v>19</v>
      </c>
      <c r="K11" s="2" t="str">
        <f>J11*710.96</f>
        <v>0</v>
      </c>
      <c r="L11" s="5"/>
    </row>
    <row r="12" spans="1:12" customHeight="1" ht="105" outlineLevel="5">
      <c r="A12" s="1"/>
      <c r="B12" s="1">
        <v>954084</v>
      </c>
      <c r="C12" s="1" t="s">
        <v>41</v>
      </c>
      <c r="D12" s="1" t="s">
        <v>42</v>
      </c>
      <c r="E12" s="2" t="s">
        <v>43</v>
      </c>
      <c r="F12" s="2" t="s">
        <v>40</v>
      </c>
      <c r="G12" s="2">
        <v>10</v>
      </c>
      <c r="H12" s="2">
        <v>0</v>
      </c>
      <c r="I12" s="1">
        <v>0</v>
      </c>
      <c r="J12" s="3" t="s">
        <v>19</v>
      </c>
      <c r="K12" s="2" t="str">
        <f>J12*710.96</f>
        <v>0</v>
      </c>
      <c r="L12" s="5"/>
    </row>
    <row r="13" spans="1:12" outlineLevel="3">
      <c r="A13" s="9" t="s">
        <v>44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</row>
    <row r="14" spans="1:12" customHeight="1" ht="105" outlineLevel="5">
      <c r="A14" s="1"/>
      <c r="B14" s="1">
        <v>818996</v>
      </c>
      <c r="C14" s="1" t="s">
        <v>45</v>
      </c>
      <c r="D14" s="1" t="s">
        <v>46</v>
      </c>
      <c r="E14" s="2" t="s">
        <v>47</v>
      </c>
      <c r="F14" s="2" t="s">
        <v>48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J14*1590.21</f>
        <v>0</v>
      </c>
      <c r="L14" s="5"/>
    </row>
    <row r="15" spans="1:12" customHeight="1" ht="105" outlineLevel="5">
      <c r="A15" s="1"/>
      <c r="B15" s="1">
        <v>818997</v>
      </c>
      <c r="C15" s="1" t="s">
        <v>49</v>
      </c>
      <c r="D15" s="1" t="s">
        <v>50</v>
      </c>
      <c r="E15" s="2" t="s">
        <v>51</v>
      </c>
      <c r="F15" s="2" t="s">
        <v>52</v>
      </c>
      <c r="G15" s="2">
        <v>5</v>
      </c>
      <c r="H15" s="2">
        <v>0</v>
      </c>
      <c r="I15" s="1">
        <v>0</v>
      </c>
      <c r="J15" s="3" t="s">
        <v>19</v>
      </c>
      <c r="K15" s="2" t="str">
        <f>J15*2035.35</f>
        <v>0</v>
      </c>
      <c r="L15" s="5"/>
    </row>
    <row r="16" spans="1:12" customHeight="1" ht="105" outlineLevel="5">
      <c r="A16" s="1"/>
      <c r="B16" s="1">
        <v>818998</v>
      </c>
      <c r="C16" s="1" t="s">
        <v>53</v>
      </c>
      <c r="D16" s="1" t="s">
        <v>54</v>
      </c>
      <c r="E16" s="2" t="s">
        <v>55</v>
      </c>
      <c r="F16" s="2" t="s">
        <v>56</v>
      </c>
      <c r="G16" s="2">
        <v>0</v>
      </c>
      <c r="H16" s="2">
        <v>0</v>
      </c>
      <c r="I16" s="1">
        <v>0</v>
      </c>
      <c r="J16" s="3" t="s">
        <v>19</v>
      </c>
      <c r="K16" s="2" t="str">
        <f>J16*1495.84</f>
        <v>0</v>
      </c>
      <c r="L16" s="5"/>
    </row>
    <row r="17" spans="1:12" customHeight="1" ht="105" outlineLevel="5">
      <c r="A17" s="1"/>
      <c r="B17" s="1">
        <v>818999</v>
      </c>
      <c r="C17" s="1" t="s">
        <v>57</v>
      </c>
      <c r="D17" s="1" t="s">
        <v>58</v>
      </c>
      <c r="E17" s="2" t="s">
        <v>59</v>
      </c>
      <c r="F17" s="2" t="s">
        <v>60</v>
      </c>
      <c r="G17" s="2" t="s">
        <v>32</v>
      </c>
      <c r="H17" s="2">
        <v>0</v>
      </c>
      <c r="I17" s="1">
        <v>0</v>
      </c>
      <c r="J17" s="3" t="s">
        <v>19</v>
      </c>
      <c r="K17" s="2" t="str">
        <f>J17*1918.95</f>
        <v>0</v>
      </c>
      <c r="L17" s="5"/>
    </row>
    <row r="18" spans="1:12" customHeight="1" ht="105" outlineLevel="5">
      <c r="A18" s="1"/>
      <c r="B18" s="1">
        <v>832494</v>
      </c>
      <c r="C18" s="1" t="s">
        <v>61</v>
      </c>
      <c r="D18" s="1" t="s">
        <v>62</v>
      </c>
      <c r="E18" s="2" t="s">
        <v>63</v>
      </c>
      <c r="F18" s="2" t="s">
        <v>64</v>
      </c>
      <c r="G18" s="2" t="s">
        <v>32</v>
      </c>
      <c r="H18" s="2">
        <v>0</v>
      </c>
      <c r="I18" s="1">
        <v>0</v>
      </c>
      <c r="J18" s="3" t="s">
        <v>19</v>
      </c>
      <c r="K18" s="2" t="str">
        <f>J18*1031.83</f>
        <v>0</v>
      </c>
      <c r="L18" s="5"/>
    </row>
    <row r="19" spans="1:12" customHeight="1" ht="105" outlineLevel="5">
      <c r="A19" s="1"/>
      <c r="B19" s="1">
        <v>830638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10</v>
      </c>
      <c r="H19" s="2">
        <v>0</v>
      </c>
      <c r="I19" s="1">
        <v>0</v>
      </c>
      <c r="J19" s="3" t="s">
        <v>19</v>
      </c>
      <c r="K19" s="2" t="str">
        <f>J19*1187.55</f>
        <v>0</v>
      </c>
      <c r="L19" s="5"/>
    </row>
    <row r="20" spans="1:12" customHeight="1" ht="105" outlineLevel="5">
      <c r="A20" s="1"/>
      <c r="B20" s="1">
        <v>832495</v>
      </c>
      <c r="C20" s="1" t="s">
        <v>69</v>
      </c>
      <c r="D20" s="1" t="s">
        <v>70</v>
      </c>
      <c r="E20" s="2" t="s">
        <v>71</v>
      </c>
      <c r="F20" s="2" t="s">
        <v>72</v>
      </c>
      <c r="G20" s="2" t="s">
        <v>32</v>
      </c>
      <c r="H20" s="2">
        <v>0</v>
      </c>
      <c r="I20" s="1">
        <v>0</v>
      </c>
      <c r="J20" s="3" t="s">
        <v>19</v>
      </c>
      <c r="K20" s="2" t="str">
        <f>J20*1848.17</f>
        <v>0</v>
      </c>
      <c r="L20" s="5"/>
    </row>
    <row r="21" spans="1:12" customHeight="1" ht="105" outlineLevel="5">
      <c r="A21" s="1"/>
      <c r="B21" s="1">
        <v>828461</v>
      </c>
      <c r="C21" s="1" t="s">
        <v>73</v>
      </c>
      <c r="D21" s="1" t="s">
        <v>74</v>
      </c>
      <c r="E21" s="2" t="s">
        <v>75</v>
      </c>
      <c r="F21" s="2" t="s">
        <v>76</v>
      </c>
      <c r="G21" s="2" t="s">
        <v>32</v>
      </c>
      <c r="H21" s="2">
        <v>0</v>
      </c>
      <c r="I21" s="1">
        <v>0</v>
      </c>
      <c r="J21" s="3" t="s">
        <v>19</v>
      </c>
      <c r="K21" s="2" t="str">
        <f>J21*1673.58</f>
        <v>0</v>
      </c>
      <c r="L21" s="5"/>
    </row>
    <row r="22" spans="1:12" customHeight="1" ht="105" outlineLevel="5">
      <c r="A22" s="1"/>
      <c r="B22" s="1">
        <v>880051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10</v>
      </c>
      <c r="H22" s="2">
        <v>0</v>
      </c>
      <c r="I22" s="1">
        <v>0</v>
      </c>
      <c r="J22" s="3" t="s">
        <v>19</v>
      </c>
      <c r="K22" s="2" t="str">
        <f>J22*2041.64</f>
        <v>0</v>
      </c>
      <c r="L22" s="5"/>
    </row>
    <row r="23" spans="1:12" customHeight="1" ht="105" outlineLevel="5">
      <c r="A23" s="1"/>
      <c r="B23" s="1">
        <v>880052</v>
      </c>
      <c r="C23" s="1" t="s">
        <v>81</v>
      </c>
      <c r="D23" s="1" t="s">
        <v>82</v>
      </c>
      <c r="E23" s="2" t="s">
        <v>79</v>
      </c>
      <c r="F23" s="2" t="s">
        <v>80</v>
      </c>
      <c r="G23" s="2">
        <v>7</v>
      </c>
      <c r="H23" s="2">
        <v>0</v>
      </c>
      <c r="I23" s="1">
        <v>0</v>
      </c>
      <c r="J23" s="3" t="s">
        <v>19</v>
      </c>
      <c r="K23" s="2" t="str">
        <f>J23*2041.64</f>
        <v>0</v>
      </c>
      <c r="L23" s="5"/>
    </row>
    <row r="24" spans="1:12" customHeight="1" ht="105" outlineLevel="5">
      <c r="A24" s="1"/>
      <c r="B24" s="1">
        <v>885828</v>
      </c>
      <c r="C24" s="1" t="s">
        <v>83</v>
      </c>
      <c r="D24" s="1" t="s">
        <v>84</v>
      </c>
      <c r="E24" s="2" t="s">
        <v>85</v>
      </c>
      <c r="F24" s="2" t="s">
        <v>86</v>
      </c>
      <c r="G24" s="2" t="s">
        <v>32</v>
      </c>
      <c r="H24" s="2">
        <v>0</v>
      </c>
      <c r="I24" s="1">
        <v>0</v>
      </c>
      <c r="J24" s="3" t="s">
        <v>19</v>
      </c>
      <c r="K24" s="2" t="str">
        <f>J24*2036.92</f>
        <v>0</v>
      </c>
      <c r="L24" s="5"/>
    </row>
    <row r="25" spans="1:12" customHeight="1" ht="105" outlineLevel="5">
      <c r="A25" s="1"/>
      <c r="B25" s="1">
        <v>885829</v>
      </c>
      <c r="C25" s="1" t="s">
        <v>87</v>
      </c>
      <c r="D25" s="1" t="s">
        <v>88</v>
      </c>
      <c r="E25" s="2" t="s">
        <v>89</v>
      </c>
      <c r="F25" s="2" t="s">
        <v>86</v>
      </c>
      <c r="G25" s="2">
        <v>10</v>
      </c>
      <c r="H25" s="2">
        <v>0</v>
      </c>
      <c r="I25" s="1">
        <v>0</v>
      </c>
      <c r="J25" s="3" t="s">
        <v>19</v>
      </c>
      <c r="K25" s="2" t="str">
        <f>J25*2036.92</f>
        <v>0</v>
      </c>
      <c r="L25" s="5"/>
    </row>
    <row r="26" spans="1:12" customHeight="1" ht="105" outlineLevel="5">
      <c r="A26" s="1"/>
      <c r="B26" s="1">
        <v>885830</v>
      </c>
      <c r="C26" s="1" t="s">
        <v>90</v>
      </c>
      <c r="D26" s="1" t="s">
        <v>91</v>
      </c>
      <c r="E26" s="2" t="s">
        <v>92</v>
      </c>
      <c r="F26" s="2" t="s">
        <v>86</v>
      </c>
      <c r="G26" s="2">
        <v>1</v>
      </c>
      <c r="H26" s="2">
        <v>0</v>
      </c>
      <c r="I26" s="1">
        <v>0</v>
      </c>
      <c r="J26" s="3" t="s">
        <v>19</v>
      </c>
      <c r="K26" s="2" t="str">
        <f>J26*2036.92</f>
        <v>0</v>
      </c>
      <c r="L26" s="5"/>
    </row>
    <row r="27" spans="1:12" customHeight="1" ht="105" outlineLevel="5">
      <c r="A27" s="1"/>
      <c r="B27" s="1">
        <v>955758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1</v>
      </c>
      <c r="H27" s="2">
        <v>0</v>
      </c>
      <c r="I27" s="1">
        <v>0</v>
      </c>
      <c r="J27" s="3" t="s">
        <v>19</v>
      </c>
      <c r="K27" s="2" t="str">
        <f>J27*2043.21</f>
        <v>0</v>
      </c>
      <c r="L27" s="5"/>
    </row>
    <row r="28" spans="1:12" customHeight="1" ht="105" outlineLevel="5">
      <c r="A28" s="1"/>
      <c r="B28" s="1">
        <v>955759</v>
      </c>
      <c r="C28" s="1" t="s">
        <v>97</v>
      </c>
      <c r="D28" s="1" t="s">
        <v>98</v>
      </c>
      <c r="E28" s="2" t="s">
        <v>95</v>
      </c>
      <c r="F28" s="2" t="s">
        <v>99</v>
      </c>
      <c r="G28" s="2">
        <v>1</v>
      </c>
      <c r="H28" s="2">
        <v>0</v>
      </c>
      <c r="I28" s="1">
        <v>0</v>
      </c>
      <c r="J28" s="3" t="s">
        <v>19</v>
      </c>
      <c r="K28" s="2" t="str">
        <f>J28*2515.09</f>
        <v>0</v>
      </c>
      <c r="L28" s="5"/>
    </row>
    <row r="29" spans="1:12" customHeight="1" ht="105" outlineLevel="5">
      <c r="A29" s="1"/>
      <c r="B29" s="1">
        <v>955760</v>
      </c>
      <c r="C29" s="1" t="s">
        <v>100</v>
      </c>
      <c r="D29" s="1" t="s">
        <v>101</v>
      </c>
      <c r="E29" s="2" t="s">
        <v>95</v>
      </c>
      <c r="F29" s="2" t="s">
        <v>99</v>
      </c>
      <c r="G29" s="2">
        <v>1</v>
      </c>
      <c r="H29" s="2">
        <v>0</v>
      </c>
      <c r="I29" s="1">
        <v>0</v>
      </c>
      <c r="J29" s="3" t="s">
        <v>19</v>
      </c>
      <c r="K29" s="2" t="str">
        <f>J29*2515.09</f>
        <v>0</v>
      </c>
      <c r="L29" s="5"/>
    </row>
    <row r="30" spans="1:12" customHeight="1" ht="105" outlineLevel="5">
      <c r="A30" s="1"/>
      <c r="B30" s="1">
        <v>955761</v>
      </c>
      <c r="C30" s="1" t="s">
        <v>102</v>
      </c>
      <c r="D30" s="1" t="s">
        <v>103</v>
      </c>
      <c r="E30" s="2" t="s">
        <v>95</v>
      </c>
      <c r="F30" s="2" t="s">
        <v>99</v>
      </c>
      <c r="G30" s="2">
        <v>1</v>
      </c>
      <c r="H30" s="2">
        <v>0</v>
      </c>
      <c r="I30" s="1">
        <v>0</v>
      </c>
      <c r="J30" s="3" t="s">
        <v>19</v>
      </c>
      <c r="K30" s="2" t="str">
        <f>J30*2515.09</f>
        <v>0</v>
      </c>
      <c r="L30" s="5"/>
    </row>
    <row r="31" spans="1:12" customHeight="1" ht="105" outlineLevel="5">
      <c r="A31" s="1"/>
      <c r="B31" s="1">
        <v>955762</v>
      </c>
      <c r="C31" s="1" t="s">
        <v>104</v>
      </c>
      <c r="D31" s="1" t="s">
        <v>105</v>
      </c>
      <c r="E31" s="2" t="s">
        <v>95</v>
      </c>
      <c r="F31" s="2" t="s">
        <v>106</v>
      </c>
      <c r="G31" s="2">
        <v>1</v>
      </c>
      <c r="H31" s="2">
        <v>0</v>
      </c>
      <c r="I31" s="1">
        <v>0</v>
      </c>
      <c r="J31" s="3" t="s">
        <v>19</v>
      </c>
      <c r="K31" s="2" t="str">
        <f>J31*2051.08</f>
        <v>0</v>
      </c>
      <c r="L31" s="5"/>
    </row>
    <row r="32" spans="1:12" customHeight="1" ht="105" outlineLevel="5">
      <c r="A32" s="1"/>
      <c r="B32" s="1">
        <v>955763</v>
      </c>
      <c r="C32" s="1" t="s">
        <v>107</v>
      </c>
      <c r="D32" s="1" t="s">
        <v>108</v>
      </c>
      <c r="E32" s="2" t="s">
        <v>95</v>
      </c>
      <c r="F32" s="2" t="s">
        <v>109</v>
      </c>
      <c r="G32" s="2" t="s">
        <v>32</v>
      </c>
      <c r="H32" s="2">
        <v>0</v>
      </c>
      <c r="I32" s="1">
        <v>0</v>
      </c>
      <c r="J32" s="3" t="s">
        <v>19</v>
      </c>
      <c r="K32" s="2" t="str">
        <f>J32*2519.81</f>
        <v>0</v>
      </c>
      <c r="L32" s="5"/>
    </row>
    <row r="33" spans="1:12" customHeight="1" ht="105" outlineLevel="5">
      <c r="A33" s="1"/>
      <c r="B33" s="1">
        <v>955764</v>
      </c>
      <c r="C33" s="1" t="s">
        <v>110</v>
      </c>
      <c r="D33" s="1" t="s">
        <v>111</v>
      </c>
      <c r="E33" s="2" t="s">
        <v>95</v>
      </c>
      <c r="F33" s="2" t="s">
        <v>109</v>
      </c>
      <c r="G33" s="2">
        <v>1</v>
      </c>
      <c r="H33" s="2">
        <v>0</v>
      </c>
      <c r="I33" s="1">
        <v>0</v>
      </c>
      <c r="J33" s="3" t="s">
        <v>19</v>
      </c>
      <c r="K33" s="2" t="str">
        <f>J33*2519.81</f>
        <v>0</v>
      </c>
      <c r="L33" s="5"/>
    </row>
    <row r="34" spans="1:12" customHeight="1" ht="105" outlineLevel="5">
      <c r="A34" s="1"/>
      <c r="B34" s="1">
        <v>955765</v>
      </c>
      <c r="C34" s="1" t="s">
        <v>112</v>
      </c>
      <c r="D34" s="1" t="s">
        <v>113</v>
      </c>
      <c r="E34" s="2" t="s">
        <v>95</v>
      </c>
      <c r="F34" s="2" t="s">
        <v>109</v>
      </c>
      <c r="G34" s="2">
        <v>1</v>
      </c>
      <c r="H34" s="2">
        <v>0</v>
      </c>
      <c r="I34" s="1">
        <v>0</v>
      </c>
      <c r="J34" s="3" t="s">
        <v>19</v>
      </c>
      <c r="K34" s="2" t="str">
        <f>J34*2519.81</f>
        <v>0</v>
      </c>
      <c r="L34" s="5"/>
    </row>
    <row r="35" spans="1:12" outlineLevel="2">
      <c r="A35" s="8" t="s">
        <v>114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outlineLevel="3">
      <c r="A36" s="9" t="s">
        <v>115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5"/>
    </row>
    <row r="37" spans="1:12" customHeight="1" ht="105" outlineLevel="5">
      <c r="A37" s="1"/>
      <c r="B37" s="1">
        <v>818969</v>
      </c>
      <c r="C37" s="1" t="s">
        <v>116</v>
      </c>
      <c r="D37" s="1" t="s">
        <v>117</v>
      </c>
      <c r="E37" s="2" t="s">
        <v>118</v>
      </c>
      <c r="F37" s="2" t="s">
        <v>119</v>
      </c>
      <c r="G37" s="2">
        <v>7</v>
      </c>
      <c r="H37" s="2" t="s">
        <v>120</v>
      </c>
      <c r="I37" s="1">
        <v>0</v>
      </c>
      <c r="J37" s="3" t="s">
        <v>19</v>
      </c>
      <c r="K37" s="2" t="str">
        <f>J37*1541.00</f>
        <v>0</v>
      </c>
      <c r="L37" s="5"/>
    </row>
    <row r="38" spans="1:12" customHeight="1" ht="105" outlineLevel="5">
      <c r="A38" s="1"/>
      <c r="B38" s="1">
        <v>818970</v>
      </c>
      <c r="C38" s="1" t="s">
        <v>121</v>
      </c>
      <c r="D38" s="1" t="s">
        <v>122</v>
      </c>
      <c r="E38" s="2" t="s">
        <v>123</v>
      </c>
      <c r="F38" s="2" t="s">
        <v>124</v>
      </c>
      <c r="G38" s="2" t="s">
        <v>32</v>
      </c>
      <c r="H38" s="2" t="s">
        <v>18</v>
      </c>
      <c r="I38" s="1">
        <v>0</v>
      </c>
      <c r="J38" s="3" t="s">
        <v>19</v>
      </c>
      <c r="K38" s="2" t="str">
        <f>J38*2239.00</f>
        <v>0</v>
      </c>
      <c r="L38" s="5"/>
    </row>
    <row r="39" spans="1:12" customHeight="1" ht="105" outlineLevel="5">
      <c r="A39" s="1"/>
      <c r="B39" s="1">
        <v>818971</v>
      </c>
      <c r="C39" s="1" t="s">
        <v>125</v>
      </c>
      <c r="D39" s="1" t="s">
        <v>126</v>
      </c>
      <c r="E39" s="2" t="s">
        <v>127</v>
      </c>
      <c r="F39" s="2" t="s">
        <v>128</v>
      </c>
      <c r="G39" s="2">
        <v>2</v>
      </c>
      <c r="H39" s="2" t="s">
        <v>120</v>
      </c>
      <c r="I39" s="1">
        <v>0</v>
      </c>
      <c r="J39" s="3" t="s">
        <v>19</v>
      </c>
      <c r="K39" s="2" t="str">
        <f>J39*919.00</f>
        <v>0</v>
      </c>
      <c r="L39" s="5"/>
    </row>
    <row r="40" spans="1:12" customHeight="1" ht="105" outlineLevel="5">
      <c r="A40" s="1"/>
      <c r="B40" s="1">
        <v>818972</v>
      </c>
      <c r="C40" s="1" t="s">
        <v>129</v>
      </c>
      <c r="D40" s="1" t="s">
        <v>130</v>
      </c>
      <c r="E40" s="2" t="s">
        <v>131</v>
      </c>
      <c r="F40" s="2" t="s">
        <v>132</v>
      </c>
      <c r="G40" s="2">
        <v>0</v>
      </c>
      <c r="H40" s="2" t="s">
        <v>120</v>
      </c>
      <c r="I40" s="1">
        <v>0</v>
      </c>
      <c r="J40" s="3" t="s">
        <v>19</v>
      </c>
      <c r="K40" s="2" t="str">
        <f>J40*944.00</f>
        <v>0</v>
      </c>
      <c r="L40" s="5"/>
    </row>
    <row r="41" spans="1:12" customHeight="1" ht="105" outlineLevel="5">
      <c r="A41" s="1"/>
      <c r="B41" s="1">
        <v>818973</v>
      </c>
      <c r="C41" s="1" t="s">
        <v>133</v>
      </c>
      <c r="D41" s="1" t="s">
        <v>134</v>
      </c>
      <c r="E41" s="2" t="s">
        <v>135</v>
      </c>
      <c r="F41" s="2" t="s">
        <v>136</v>
      </c>
      <c r="G41" s="2" t="s">
        <v>32</v>
      </c>
      <c r="H41" s="2" t="s">
        <v>137</v>
      </c>
      <c r="I41" s="1">
        <v>0</v>
      </c>
      <c r="J41" s="3" t="s">
        <v>19</v>
      </c>
      <c r="K41" s="2" t="str">
        <f>J41*1673.00</f>
        <v>0</v>
      </c>
      <c r="L41" s="5"/>
    </row>
    <row r="42" spans="1:12" customHeight="1" ht="105" outlineLevel="5">
      <c r="A42" s="1"/>
      <c r="B42" s="1">
        <v>818974</v>
      </c>
      <c r="C42" s="1" t="s">
        <v>138</v>
      </c>
      <c r="D42" s="1" t="s">
        <v>139</v>
      </c>
      <c r="E42" s="2" t="s">
        <v>140</v>
      </c>
      <c r="F42" s="2" t="s">
        <v>141</v>
      </c>
      <c r="G42" s="2">
        <v>8</v>
      </c>
      <c r="H42" s="2" t="s">
        <v>137</v>
      </c>
      <c r="I42" s="1">
        <v>0</v>
      </c>
      <c r="J42" s="3" t="s">
        <v>19</v>
      </c>
      <c r="K42" s="2" t="str">
        <f>J42*2304.00</f>
        <v>0</v>
      </c>
      <c r="L42" s="5"/>
    </row>
    <row r="43" spans="1:12" customHeight="1" ht="105" outlineLevel="5">
      <c r="A43" s="1"/>
      <c r="B43" s="1">
        <v>818975</v>
      </c>
      <c r="C43" s="1" t="s">
        <v>142</v>
      </c>
      <c r="D43" s="1" t="s">
        <v>143</v>
      </c>
      <c r="E43" s="2" t="s">
        <v>144</v>
      </c>
      <c r="F43" s="2" t="s">
        <v>145</v>
      </c>
      <c r="G43" s="2">
        <v>5</v>
      </c>
      <c r="H43" s="2" t="s">
        <v>137</v>
      </c>
      <c r="I43" s="1">
        <v>0</v>
      </c>
      <c r="J43" s="3" t="s">
        <v>19</v>
      </c>
      <c r="K43" s="2" t="str">
        <f>J43*956.00</f>
        <v>0</v>
      </c>
      <c r="L43" s="5"/>
    </row>
    <row r="44" spans="1:12" customHeight="1" ht="105" outlineLevel="5">
      <c r="A44" s="1"/>
      <c r="B44" s="1">
        <v>818976</v>
      </c>
      <c r="C44" s="1" t="s">
        <v>146</v>
      </c>
      <c r="D44" s="1" t="s">
        <v>147</v>
      </c>
      <c r="E44" s="2" t="s">
        <v>148</v>
      </c>
      <c r="F44" s="2" t="s">
        <v>149</v>
      </c>
      <c r="G44" s="2">
        <v>10</v>
      </c>
      <c r="H44" s="2" t="s">
        <v>150</v>
      </c>
      <c r="I44" s="1">
        <v>0</v>
      </c>
      <c r="J44" s="3" t="s">
        <v>19</v>
      </c>
      <c r="K44" s="2" t="str">
        <f>J44*963.00</f>
        <v>0</v>
      </c>
      <c r="L44" s="5"/>
    </row>
    <row r="45" spans="1:12" customHeight="1" ht="105" outlineLevel="5">
      <c r="A45" s="1"/>
      <c r="B45" s="1">
        <v>818977</v>
      </c>
      <c r="C45" s="1" t="s">
        <v>151</v>
      </c>
      <c r="D45" s="1" t="s">
        <v>152</v>
      </c>
      <c r="E45" s="2" t="s">
        <v>153</v>
      </c>
      <c r="F45" s="2" t="s">
        <v>154</v>
      </c>
      <c r="G45" s="2">
        <v>6</v>
      </c>
      <c r="H45" s="2" t="s">
        <v>120</v>
      </c>
      <c r="I45" s="1">
        <v>0</v>
      </c>
      <c r="J45" s="3" t="s">
        <v>19</v>
      </c>
      <c r="K45" s="2" t="str">
        <f>J45*1176.00</f>
        <v>0</v>
      </c>
      <c r="L45" s="5"/>
    </row>
    <row r="46" spans="1:12" customHeight="1" ht="105" outlineLevel="5">
      <c r="A46" s="1"/>
      <c r="B46" s="1">
        <v>818978</v>
      </c>
      <c r="C46" s="1" t="s">
        <v>155</v>
      </c>
      <c r="D46" s="1" t="s">
        <v>156</v>
      </c>
      <c r="E46" s="2" t="s">
        <v>157</v>
      </c>
      <c r="F46" s="2" t="s">
        <v>158</v>
      </c>
      <c r="G46" s="2">
        <v>0</v>
      </c>
      <c r="H46" s="2" t="s">
        <v>150</v>
      </c>
      <c r="I46" s="1">
        <v>0</v>
      </c>
      <c r="J46" s="3" t="s">
        <v>19</v>
      </c>
      <c r="K46" s="2" t="str">
        <f>J46*1907.00</f>
        <v>0</v>
      </c>
      <c r="L46" s="5"/>
    </row>
    <row r="47" spans="1:12" customHeight="1" ht="105" outlineLevel="5">
      <c r="A47" s="1"/>
      <c r="B47" s="1">
        <v>818979</v>
      </c>
      <c r="C47" s="1" t="s">
        <v>159</v>
      </c>
      <c r="D47" s="1" t="s">
        <v>160</v>
      </c>
      <c r="E47" s="2" t="s">
        <v>161</v>
      </c>
      <c r="F47" s="2" t="s">
        <v>162</v>
      </c>
      <c r="G47" s="2">
        <v>5</v>
      </c>
      <c r="H47" s="2" t="s">
        <v>120</v>
      </c>
      <c r="I47" s="1">
        <v>0</v>
      </c>
      <c r="J47" s="3" t="s">
        <v>19</v>
      </c>
      <c r="K47" s="2" t="str">
        <f>J47*1298.00</f>
        <v>0</v>
      </c>
      <c r="L47" s="5"/>
    </row>
    <row r="48" spans="1:12" customHeight="1" ht="105" outlineLevel="5">
      <c r="A48" s="1"/>
      <c r="B48" s="1">
        <v>818980</v>
      </c>
      <c r="C48" s="1" t="s">
        <v>163</v>
      </c>
      <c r="D48" s="1" t="s">
        <v>164</v>
      </c>
      <c r="E48" s="2" t="s">
        <v>165</v>
      </c>
      <c r="F48" s="2" t="s">
        <v>166</v>
      </c>
      <c r="G48" s="2">
        <v>0</v>
      </c>
      <c r="H48" s="2" t="s">
        <v>137</v>
      </c>
      <c r="I48" s="1">
        <v>0</v>
      </c>
      <c r="J48" s="3" t="s">
        <v>19</v>
      </c>
      <c r="K48" s="2" t="str">
        <f>J48*2149.00</f>
        <v>0</v>
      </c>
      <c r="L48" s="5"/>
    </row>
    <row r="49" spans="1:12" customHeight="1" ht="105" outlineLevel="5">
      <c r="A49" s="1"/>
      <c r="B49" s="1">
        <v>818981</v>
      </c>
      <c r="C49" s="1" t="s">
        <v>167</v>
      </c>
      <c r="D49" s="1" t="s">
        <v>168</v>
      </c>
      <c r="E49" s="2" t="s">
        <v>169</v>
      </c>
      <c r="F49" s="2" t="s">
        <v>170</v>
      </c>
      <c r="G49" s="2">
        <v>0</v>
      </c>
      <c r="H49" s="2">
        <v>0</v>
      </c>
      <c r="I49" s="1">
        <v>0</v>
      </c>
      <c r="J49" s="3" t="s">
        <v>19</v>
      </c>
      <c r="K49" s="2" t="str">
        <f>J49*1002.00</f>
        <v>0</v>
      </c>
      <c r="L49" s="5"/>
    </row>
    <row r="50" spans="1:12" customHeight="1" ht="105" outlineLevel="5">
      <c r="A50" s="1"/>
      <c r="B50" s="1">
        <v>818982</v>
      </c>
      <c r="C50" s="1" t="s">
        <v>171</v>
      </c>
      <c r="D50" s="1" t="s">
        <v>172</v>
      </c>
      <c r="E50" s="2" t="s">
        <v>173</v>
      </c>
      <c r="F50" s="2" t="s">
        <v>170</v>
      </c>
      <c r="G50" s="2">
        <v>0</v>
      </c>
      <c r="H50" s="2">
        <v>0</v>
      </c>
      <c r="I50" s="1">
        <v>0</v>
      </c>
      <c r="J50" s="3" t="s">
        <v>19</v>
      </c>
      <c r="K50" s="2" t="str">
        <f>J50*1002.00</f>
        <v>0</v>
      </c>
      <c r="L50" s="5"/>
    </row>
    <row r="51" spans="1:12" customHeight="1" ht="105" outlineLevel="5">
      <c r="A51" s="1"/>
      <c r="B51" s="1">
        <v>818983</v>
      </c>
      <c r="C51" s="1" t="s">
        <v>174</v>
      </c>
      <c r="D51" s="1" t="s">
        <v>175</v>
      </c>
      <c r="E51" s="2" t="s">
        <v>176</v>
      </c>
      <c r="F51" s="2" t="s">
        <v>177</v>
      </c>
      <c r="G51" s="2">
        <v>0</v>
      </c>
      <c r="H51" s="2" t="s">
        <v>120</v>
      </c>
      <c r="I51" s="1">
        <v>0</v>
      </c>
      <c r="J51" s="3" t="s">
        <v>19</v>
      </c>
      <c r="K51" s="2" t="str">
        <f>J51*1783.00</f>
        <v>0</v>
      </c>
      <c r="L51" s="5"/>
    </row>
    <row r="52" spans="1:12" customHeight="1" ht="105" outlineLevel="5">
      <c r="A52" s="1"/>
      <c r="B52" s="1">
        <v>818984</v>
      </c>
      <c r="C52" s="1" t="s">
        <v>178</v>
      </c>
      <c r="D52" s="1" t="s">
        <v>179</v>
      </c>
      <c r="E52" s="2" t="s">
        <v>180</v>
      </c>
      <c r="F52" s="2" t="s">
        <v>181</v>
      </c>
      <c r="G52" s="2">
        <v>0</v>
      </c>
      <c r="H52" s="2" t="s">
        <v>150</v>
      </c>
      <c r="I52" s="1">
        <v>0</v>
      </c>
      <c r="J52" s="3" t="s">
        <v>19</v>
      </c>
      <c r="K52" s="2" t="str">
        <f>J52*2357.00</f>
        <v>0</v>
      </c>
      <c r="L52" s="5"/>
    </row>
    <row r="53" spans="1:12" customHeight="1" ht="105" outlineLevel="5">
      <c r="A53" s="1"/>
      <c r="B53" s="1">
        <v>818985</v>
      </c>
      <c r="C53" s="1" t="s">
        <v>182</v>
      </c>
      <c r="D53" s="1" t="s">
        <v>183</v>
      </c>
      <c r="E53" s="2" t="s">
        <v>184</v>
      </c>
      <c r="F53" s="2" t="s">
        <v>185</v>
      </c>
      <c r="G53" s="2">
        <v>0</v>
      </c>
      <c r="H53" s="2" t="s">
        <v>137</v>
      </c>
      <c r="I53" s="1">
        <v>0</v>
      </c>
      <c r="J53" s="3" t="s">
        <v>19</v>
      </c>
      <c r="K53" s="2" t="str">
        <f>J53*1963.00</f>
        <v>0</v>
      </c>
      <c r="L53" s="5"/>
    </row>
    <row r="54" spans="1:12" customHeight="1" ht="105" outlineLevel="5">
      <c r="A54" s="1"/>
      <c r="B54" s="1">
        <v>818986</v>
      </c>
      <c r="C54" s="1" t="s">
        <v>186</v>
      </c>
      <c r="D54" s="1" t="s">
        <v>187</v>
      </c>
      <c r="E54" s="2" t="s">
        <v>188</v>
      </c>
      <c r="F54" s="2" t="s">
        <v>189</v>
      </c>
      <c r="G54" s="2">
        <v>0</v>
      </c>
      <c r="H54" s="2" t="s">
        <v>120</v>
      </c>
      <c r="I54" s="1">
        <v>0</v>
      </c>
      <c r="J54" s="3" t="s">
        <v>19</v>
      </c>
      <c r="K54" s="2" t="str">
        <f>J54*2510.00</f>
        <v>0</v>
      </c>
      <c r="L54" s="5"/>
    </row>
    <row r="55" spans="1:12" customHeight="1" ht="105" outlineLevel="5">
      <c r="A55" s="1"/>
      <c r="B55" s="1">
        <v>818991</v>
      </c>
      <c r="C55" s="1" t="s">
        <v>190</v>
      </c>
      <c r="D55" s="1" t="s">
        <v>191</v>
      </c>
      <c r="E55" s="2" t="s">
        <v>192</v>
      </c>
      <c r="F55" s="2" t="s">
        <v>193</v>
      </c>
      <c r="G55" s="2">
        <v>0</v>
      </c>
      <c r="H55" s="2">
        <v>0</v>
      </c>
      <c r="I55" s="1">
        <v>0</v>
      </c>
      <c r="J55" s="3" t="s">
        <v>19</v>
      </c>
      <c r="K55" s="2" t="str">
        <f>J55*0.00</f>
        <v>0</v>
      </c>
      <c r="L55" s="5"/>
    </row>
    <row r="56" spans="1:12" customHeight="1" ht="105" outlineLevel="5">
      <c r="A56" s="1"/>
      <c r="B56" s="1">
        <v>818992</v>
      </c>
      <c r="C56" s="1" t="s">
        <v>194</v>
      </c>
      <c r="D56" s="1" t="s">
        <v>195</v>
      </c>
      <c r="E56" s="2" t="s">
        <v>196</v>
      </c>
      <c r="F56" s="2" t="s">
        <v>197</v>
      </c>
      <c r="G56" s="2" t="s">
        <v>32</v>
      </c>
      <c r="H56" s="2" t="s">
        <v>120</v>
      </c>
      <c r="I56" s="1">
        <v>0</v>
      </c>
      <c r="J56" s="3" t="s">
        <v>19</v>
      </c>
      <c r="K56" s="2" t="str">
        <f>J56*1935.00</f>
        <v>0</v>
      </c>
      <c r="L56" s="5"/>
    </row>
    <row r="57" spans="1:12" customHeight="1" ht="105" outlineLevel="5">
      <c r="A57" s="1"/>
      <c r="B57" s="1">
        <v>824488</v>
      </c>
      <c r="C57" s="1" t="s">
        <v>198</v>
      </c>
      <c r="D57" s="1" t="s">
        <v>199</v>
      </c>
      <c r="E57" s="2" t="s">
        <v>200</v>
      </c>
      <c r="F57" s="2" t="s">
        <v>201</v>
      </c>
      <c r="G57" s="2" t="s">
        <v>18</v>
      </c>
      <c r="H57" s="2" t="s">
        <v>120</v>
      </c>
      <c r="I57" s="1">
        <v>0</v>
      </c>
      <c r="J57" s="3" t="s">
        <v>19</v>
      </c>
      <c r="K57" s="2" t="str">
        <f>J57*1175.00</f>
        <v>0</v>
      </c>
      <c r="L57" s="5"/>
    </row>
    <row r="58" spans="1:12" customHeight="1" ht="105" outlineLevel="5">
      <c r="A58" s="1"/>
      <c r="B58" s="1">
        <v>868523</v>
      </c>
      <c r="C58" s="1" t="s">
        <v>202</v>
      </c>
      <c r="D58" s="1" t="s">
        <v>203</v>
      </c>
      <c r="E58" s="2" t="s">
        <v>204</v>
      </c>
      <c r="F58" s="2" t="s">
        <v>205</v>
      </c>
      <c r="G58" s="2" t="s">
        <v>18</v>
      </c>
      <c r="H58" s="2" t="s">
        <v>120</v>
      </c>
      <c r="I58" s="1">
        <v>0</v>
      </c>
      <c r="J58" s="3" t="s">
        <v>19</v>
      </c>
      <c r="K58" s="2" t="str">
        <f>J58*251.00</f>
        <v>0</v>
      </c>
      <c r="L58" s="5"/>
    </row>
    <row r="59" spans="1:12" customHeight="1" ht="105" outlineLevel="5">
      <c r="A59" s="1"/>
      <c r="B59" s="1">
        <v>956467</v>
      </c>
      <c r="C59" s="1" t="s">
        <v>206</v>
      </c>
      <c r="D59" s="1" t="s">
        <v>207</v>
      </c>
      <c r="E59" s="2" t="s">
        <v>208</v>
      </c>
      <c r="F59" s="2" t="s">
        <v>209</v>
      </c>
      <c r="G59" s="2">
        <v>1</v>
      </c>
      <c r="H59" s="2" t="s">
        <v>137</v>
      </c>
      <c r="I59" s="1">
        <v>0</v>
      </c>
      <c r="J59" s="3" t="s">
        <v>19</v>
      </c>
      <c r="K59" s="2" t="str">
        <f>J59*948.00</f>
        <v>0</v>
      </c>
      <c r="L59" s="5"/>
    </row>
    <row r="60" spans="1:12" customHeight="1" ht="105" outlineLevel="5">
      <c r="A60" s="1"/>
      <c r="B60" s="1">
        <v>956468</v>
      </c>
      <c r="C60" s="1" t="s">
        <v>210</v>
      </c>
      <c r="D60" s="1" t="s">
        <v>211</v>
      </c>
      <c r="E60" s="2" t="s">
        <v>212</v>
      </c>
      <c r="F60" s="2" t="s">
        <v>213</v>
      </c>
      <c r="G60" s="2">
        <v>0</v>
      </c>
      <c r="H60" s="2" t="s">
        <v>137</v>
      </c>
      <c r="I60" s="1">
        <v>0</v>
      </c>
      <c r="J60" s="3" t="s">
        <v>19</v>
      </c>
      <c r="K60" s="2" t="str">
        <f>J60*840.00</f>
        <v>0</v>
      </c>
      <c r="L60" s="5"/>
    </row>
    <row r="61" spans="1:12" customHeight="1" ht="105" outlineLevel="5">
      <c r="A61" s="1"/>
      <c r="B61" s="1">
        <v>956469</v>
      </c>
      <c r="C61" s="1" t="s">
        <v>214</v>
      </c>
      <c r="D61" s="1" t="s">
        <v>215</v>
      </c>
      <c r="E61" s="2" t="s">
        <v>216</v>
      </c>
      <c r="F61" s="2" t="s">
        <v>217</v>
      </c>
      <c r="G61" s="2">
        <v>0</v>
      </c>
      <c r="H61" s="2" t="s">
        <v>218</v>
      </c>
      <c r="I61" s="1">
        <v>0</v>
      </c>
      <c r="J61" s="3" t="s">
        <v>19</v>
      </c>
      <c r="K61" s="2" t="str">
        <f>J61*889.00</f>
        <v>0</v>
      </c>
      <c r="L61" s="5"/>
    </row>
    <row r="62" spans="1:12" outlineLevel="3">
      <c r="A62" s="9" t="s">
        <v>219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5"/>
    </row>
    <row r="63" spans="1:12" customHeight="1" ht="105" outlineLevel="5">
      <c r="A63" s="1"/>
      <c r="B63" s="1">
        <v>818987</v>
      </c>
      <c r="C63" s="1" t="s">
        <v>220</v>
      </c>
      <c r="D63" s="1" t="s">
        <v>221</v>
      </c>
      <c r="E63" s="2" t="s">
        <v>222</v>
      </c>
      <c r="F63" s="2" t="s">
        <v>223</v>
      </c>
      <c r="G63" s="2">
        <v>10</v>
      </c>
      <c r="H63" s="2" t="s">
        <v>120</v>
      </c>
      <c r="I63" s="1">
        <v>0</v>
      </c>
      <c r="J63" s="3" t="s">
        <v>19</v>
      </c>
      <c r="K63" s="2" t="str">
        <f>J63*2311.00</f>
        <v>0</v>
      </c>
      <c r="L63" s="5"/>
    </row>
    <row r="64" spans="1:12" customHeight="1" ht="105" outlineLevel="5">
      <c r="A64" s="1"/>
      <c r="B64" s="1">
        <v>818988</v>
      </c>
      <c r="C64" s="1" t="s">
        <v>224</v>
      </c>
      <c r="D64" s="1" t="s">
        <v>225</v>
      </c>
      <c r="E64" s="2" t="s">
        <v>226</v>
      </c>
      <c r="F64" s="2" t="s">
        <v>227</v>
      </c>
      <c r="G64" s="2" t="s">
        <v>32</v>
      </c>
      <c r="H64" s="2" t="s">
        <v>218</v>
      </c>
      <c r="I64" s="1">
        <v>0</v>
      </c>
      <c r="J64" s="3" t="s">
        <v>19</v>
      </c>
      <c r="K64" s="2" t="str">
        <f>J64*2596.00</f>
        <v>0</v>
      </c>
      <c r="L64" s="5"/>
    </row>
    <row r="65" spans="1:12" customHeight="1" ht="105" outlineLevel="5">
      <c r="A65" s="1"/>
      <c r="B65" s="1">
        <v>818989</v>
      </c>
      <c r="C65" s="1" t="s">
        <v>228</v>
      </c>
      <c r="D65" s="1" t="s">
        <v>229</v>
      </c>
      <c r="E65" s="2" t="s">
        <v>230</v>
      </c>
      <c r="F65" s="2" t="s">
        <v>231</v>
      </c>
      <c r="G65" s="2">
        <v>5</v>
      </c>
      <c r="H65" s="2" t="s">
        <v>120</v>
      </c>
      <c r="I65" s="1">
        <v>0</v>
      </c>
      <c r="J65" s="3" t="s">
        <v>19</v>
      </c>
      <c r="K65" s="2" t="str">
        <f>J65*1547.00</f>
        <v>0</v>
      </c>
      <c r="L65" s="5"/>
    </row>
    <row r="66" spans="1:12" customHeight="1" ht="105" outlineLevel="5">
      <c r="A66" s="1"/>
      <c r="B66" s="1">
        <v>818990</v>
      </c>
      <c r="C66" s="1" t="s">
        <v>232</v>
      </c>
      <c r="D66" s="1" t="s">
        <v>233</v>
      </c>
      <c r="E66" s="2" t="s">
        <v>234</v>
      </c>
      <c r="F66" s="2" t="s">
        <v>235</v>
      </c>
      <c r="G66" s="2">
        <v>9</v>
      </c>
      <c r="H66" s="2" t="s">
        <v>120</v>
      </c>
      <c r="I66" s="1">
        <v>0</v>
      </c>
      <c r="J66" s="3" t="s">
        <v>19</v>
      </c>
      <c r="K66" s="2" t="str">
        <f>J66*1479.00</f>
        <v>0</v>
      </c>
      <c r="L66" s="5"/>
    </row>
    <row r="67" spans="1:12" customHeight="1" ht="105" outlineLevel="5">
      <c r="A67" s="1"/>
      <c r="B67" s="1">
        <v>824489</v>
      </c>
      <c r="C67" s="1" t="s">
        <v>236</v>
      </c>
      <c r="D67" s="1" t="s">
        <v>237</v>
      </c>
      <c r="E67" s="2" t="s">
        <v>238</v>
      </c>
      <c r="F67" s="2" t="s">
        <v>239</v>
      </c>
      <c r="G67" s="2">
        <v>7</v>
      </c>
      <c r="H67" s="2" t="s">
        <v>18</v>
      </c>
      <c r="I67" s="1">
        <v>0</v>
      </c>
      <c r="J67" s="3" t="s">
        <v>19</v>
      </c>
      <c r="K67" s="2" t="str">
        <f>J67*2214.00</f>
        <v>0</v>
      </c>
      <c r="L67" s="5"/>
    </row>
    <row r="68" spans="1:12" customHeight="1" ht="105" outlineLevel="5">
      <c r="A68" s="1"/>
      <c r="B68" s="1">
        <v>824490</v>
      </c>
      <c r="C68" s="1" t="s">
        <v>240</v>
      </c>
      <c r="D68" s="1" t="s">
        <v>241</v>
      </c>
      <c r="E68" s="2" t="s">
        <v>242</v>
      </c>
      <c r="F68" s="2" t="s">
        <v>243</v>
      </c>
      <c r="G68" s="2">
        <v>6</v>
      </c>
      <c r="H68" s="2" t="s">
        <v>120</v>
      </c>
      <c r="I68" s="1">
        <v>0</v>
      </c>
      <c r="J68" s="3" t="s">
        <v>19</v>
      </c>
      <c r="K68" s="2" t="str">
        <f>J68*2035.00</f>
        <v>0</v>
      </c>
      <c r="L68" s="5"/>
    </row>
    <row r="69" spans="1:12" customHeight="1" ht="105" outlineLevel="5">
      <c r="A69" s="1"/>
      <c r="B69" s="1">
        <v>956470</v>
      </c>
      <c r="C69" s="1" t="s">
        <v>244</v>
      </c>
      <c r="D69" s="1" t="s">
        <v>245</v>
      </c>
      <c r="E69" s="2" t="s">
        <v>246</v>
      </c>
      <c r="F69" s="2" t="s">
        <v>247</v>
      </c>
      <c r="G69" s="2">
        <v>1</v>
      </c>
      <c r="H69" s="2" t="s">
        <v>137</v>
      </c>
      <c r="I69" s="1">
        <v>0</v>
      </c>
      <c r="J69" s="3" t="s">
        <v>19</v>
      </c>
      <c r="K69" s="2" t="str">
        <f>J69*2264.00</f>
        <v>0</v>
      </c>
      <c r="L69" s="5"/>
    </row>
    <row r="70" spans="1:12" customHeight="1" ht="105" outlineLevel="5">
      <c r="A70" s="1"/>
      <c r="B70" s="1">
        <v>956471</v>
      </c>
      <c r="C70" s="1" t="s">
        <v>248</v>
      </c>
      <c r="D70" s="1" t="s">
        <v>249</v>
      </c>
      <c r="E70" s="2" t="s">
        <v>250</v>
      </c>
      <c r="F70" s="2" t="s">
        <v>247</v>
      </c>
      <c r="G70" s="2">
        <v>1</v>
      </c>
      <c r="H70" s="2" t="s">
        <v>137</v>
      </c>
      <c r="I70" s="1">
        <v>0</v>
      </c>
      <c r="J70" s="3" t="s">
        <v>19</v>
      </c>
      <c r="K70" s="2" t="str">
        <f>J70*2264.00</f>
        <v>0</v>
      </c>
      <c r="L70" s="5"/>
    </row>
    <row r="71" spans="1:12" customHeight="1" ht="105" outlineLevel="5">
      <c r="A71" s="1"/>
      <c r="B71" s="1">
        <v>956472</v>
      </c>
      <c r="C71" s="1" t="s">
        <v>251</v>
      </c>
      <c r="D71" s="1" t="s">
        <v>252</v>
      </c>
      <c r="E71" s="2" t="s">
        <v>253</v>
      </c>
      <c r="F71" s="2" t="s">
        <v>247</v>
      </c>
      <c r="G71" s="2">
        <v>1</v>
      </c>
      <c r="H71" s="2" t="s">
        <v>120</v>
      </c>
      <c r="I71" s="1">
        <v>0</v>
      </c>
      <c r="J71" s="3" t="s">
        <v>19</v>
      </c>
      <c r="K71" s="2" t="str">
        <f>J71*2264.00</f>
        <v>0</v>
      </c>
      <c r="L71" s="5"/>
    </row>
    <row r="72" spans="1:12" customHeight="1" ht="105" outlineLevel="5">
      <c r="A72" s="1"/>
      <c r="B72" s="1">
        <v>956473</v>
      </c>
      <c r="C72" s="1" t="s">
        <v>254</v>
      </c>
      <c r="D72" s="1" t="s">
        <v>255</v>
      </c>
      <c r="E72" s="2" t="s">
        <v>256</v>
      </c>
      <c r="F72" s="2" t="s">
        <v>257</v>
      </c>
      <c r="G72" s="2">
        <v>1</v>
      </c>
      <c r="H72" s="2" t="s">
        <v>137</v>
      </c>
      <c r="I72" s="1">
        <v>0</v>
      </c>
      <c r="J72" s="3" t="s">
        <v>19</v>
      </c>
      <c r="K72" s="2" t="str">
        <f>J72*2371.00</f>
        <v>0</v>
      </c>
      <c r="L72" s="5"/>
    </row>
    <row r="73" spans="1:12" customHeight="1" ht="105" outlineLevel="5">
      <c r="A73" s="1"/>
      <c r="B73" s="1">
        <v>956474</v>
      </c>
      <c r="C73" s="1" t="s">
        <v>258</v>
      </c>
      <c r="D73" s="1" t="s">
        <v>259</v>
      </c>
      <c r="E73" s="2" t="s">
        <v>260</v>
      </c>
      <c r="F73" s="2" t="s">
        <v>257</v>
      </c>
      <c r="G73" s="2">
        <v>1</v>
      </c>
      <c r="H73" s="2" t="s">
        <v>137</v>
      </c>
      <c r="I73" s="1">
        <v>0</v>
      </c>
      <c r="J73" s="3" t="s">
        <v>19</v>
      </c>
      <c r="K73" s="2" t="str">
        <f>J73*2371.00</f>
        <v>0</v>
      </c>
      <c r="L73" s="5"/>
    </row>
    <row r="74" spans="1:12" customHeight="1" ht="105" outlineLevel="5">
      <c r="A74" s="1"/>
      <c r="B74" s="1">
        <v>956475</v>
      </c>
      <c r="C74" s="1" t="s">
        <v>261</v>
      </c>
      <c r="D74" s="1" t="s">
        <v>262</v>
      </c>
      <c r="E74" s="2" t="s">
        <v>263</v>
      </c>
      <c r="F74" s="2" t="s">
        <v>257</v>
      </c>
      <c r="G74" s="2">
        <v>1</v>
      </c>
      <c r="H74" s="2" t="s">
        <v>120</v>
      </c>
      <c r="I74" s="1">
        <v>0</v>
      </c>
      <c r="J74" s="3" t="s">
        <v>19</v>
      </c>
      <c r="K74" s="2" t="str">
        <f>J74*2371.00</f>
        <v>0</v>
      </c>
      <c r="L74" s="5"/>
    </row>
    <row r="75" spans="1:12" outlineLevel="2">
      <c r="A75" s="8" t="s">
        <v>264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834474</v>
      </c>
      <c r="C76" s="1" t="s">
        <v>265</v>
      </c>
      <c r="D76" s="1" t="s">
        <v>266</v>
      </c>
      <c r="E76" s="2" t="s">
        <v>267</v>
      </c>
      <c r="F76" s="2" t="s">
        <v>268</v>
      </c>
      <c r="G76" s="2">
        <v>0</v>
      </c>
      <c r="H76" s="2">
        <v>0</v>
      </c>
      <c r="I76" s="1">
        <v>0</v>
      </c>
      <c r="J76" s="3" t="s">
        <v>19</v>
      </c>
      <c r="K76" s="2" t="str">
        <f>J76*569.87</f>
        <v>0</v>
      </c>
      <c r="L76" s="5"/>
    </row>
    <row r="77" spans="1:12" customHeight="1" ht="105" outlineLevel="4">
      <c r="A77" s="1"/>
      <c r="B77" s="1">
        <v>834475</v>
      </c>
      <c r="C77" s="1" t="s">
        <v>269</v>
      </c>
      <c r="D77" s="1" t="s">
        <v>270</v>
      </c>
      <c r="E77" s="2" t="s">
        <v>271</v>
      </c>
      <c r="F77" s="2" t="s">
        <v>272</v>
      </c>
      <c r="G77" s="2" t="s">
        <v>18</v>
      </c>
      <c r="H77" s="2">
        <v>0</v>
      </c>
      <c r="I77" s="1">
        <v>0</v>
      </c>
      <c r="J77" s="3" t="s">
        <v>19</v>
      </c>
      <c r="K77" s="2" t="str">
        <f>J77*650.25</f>
        <v>0</v>
      </c>
      <c r="L77" s="5"/>
    </row>
    <row r="78" spans="1:12" customHeight="1" ht="105" outlineLevel="4">
      <c r="A78" s="1"/>
      <c r="B78" s="1">
        <v>834476</v>
      </c>
      <c r="C78" s="1" t="s">
        <v>273</v>
      </c>
      <c r="D78" s="1" t="s">
        <v>274</v>
      </c>
      <c r="E78" s="2" t="s">
        <v>275</v>
      </c>
      <c r="F78" s="2" t="s">
        <v>276</v>
      </c>
      <c r="G78" s="2">
        <v>0</v>
      </c>
      <c r="H78" s="2">
        <v>0</v>
      </c>
      <c r="I78" s="1">
        <v>0</v>
      </c>
      <c r="J78" s="3" t="s">
        <v>19</v>
      </c>
      <c r="K78" s="2" t="str">
        <f>J78*1019.16</f>
        <v>0</v>
      </c>
      <c r="L78" s="5"/>
    </row>
    <row r="79" spans="1:12" customHeight="1" ht="105" outlineLevel="4">
      <c r="A79" s="1"/>
      <c r="B79" s="1">
        <v>834477</v>
      </c>
      <c r="C79" s="1" t="s">
        <v>277</v>
      </c>
      <c r="D79" s="1" t="s">
        <v>278</v>
      </c>
      <c r="E79" s="2" t="s">
        <v>279</v>
      </c>
      <c r="F79" s="2" t="s">
        <v>280</v>
      </c>
      <c r="G79" s="2">
        <v>0</v>
      </c>
      <c r="H79" s="2">
        <v>0</v>
      </c>
      <c r="I79" s="1">
        <v>0</v>
      </c>
      <c r="J79" s="3" t="s">
        <v>19</v>
      </c>
      <c r="K79" s="2" t="str">
        <f>J79*528.94</f>
        <v>0</v>
      </c>
      <c r="L79" s="5"/>
    </row>
    <row r="80" spans="1:12" customHeight="1" ht="105" outlineLevel="4">
      <c r="A80" s="1"/>
      <c r="B80" s="1">
        <v>834478</v>
      </c>
      <c r="C80" s="1" t="s">
        <v>281</v>
      </c>
      <c r="D80" s="1" t="s">
        <v>282</v>
      </c>
      <c r="E80" s="2" t="s">
        <v>283</v>
      </c>
      <c r="F80" s="2" t="s">
        <v>284</v>
      </c>
      <c r="G80" s="2">
        <v>3</v>
      </c>
      <c r="H80" s="2">
        <v>0</v>
      </c>
      <c r="I80" s="1">
        <v>0</v>
      </c>
      <c r="J80" s="3" t="s">
        <v>19</v>
      </c>
      <c r="K80" s="2" t="str">
        <f>J80*727.69</f>
        <v>0</v>
      </c>
      <c r="L80" s="5"/>
    </row>
    <row r="81" spans="1:12" customHeight="1" ht="105" outlineLevel="4">
      <c r="A81" s="1"/>
      <c r="B81" s="1">
        <v>834479</v>
      </c>
      <c r="C81" s="1" t="s">
        <v>285</v>
      </c>
      <c r="D81" s="1" t="s">
        <v>286</v>
      </c>
      <c r="E81" s="2" t="s">
        <v>287</v>
      </c>
      <c r="F81" s="2" t="s">
        <v>288</v>
      </c>
      <c r="G81" s="2">
        <v>0</v>
      </c>
      <c r="H81" s="2">
        <v>0</v>
      </c>
      <c r="I81" s="1">
        <v>0</v>
      </c>
      <c r="J81" s="3" t="s">
        <v>19</v>
      </c>
      <c r="K81" s="2" t="str">
        <f>J81*1093.48</f>
        <v>0</v>
      </c>
      <c r="L81" s="5"/>
    </row>
    <row r="82" spans="1:12" outlineLevel="2">
      <c r="A82" s="8" t="s">
        <v>289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5"/>
    </row>
    <row r="83" spans="1:12" customHeight="1" ht="105" outlineLevel="4">
      <c r="A83" s="1"/>
      <c r="B83" s="1">
        <v>879063</v>
      </c>
      <c r="C83" s="1" t="s">
        <v>290</v>
      </c>
      <c r="D83" s="1" t="s">
        <v>291</v>
      </c>
      <c r="E83" s="2" t="s">
        <v>292</v>
      </c>
      <c r="F83" s="2" t="s">
        <v>293</v>
      </c>
      <c r="G83" s="2">
        <v>0</v>
      </c>
      <c r="H83" s="2">
        <v>0</v>
      </c>
      <c r="I83" s="1">
        <v>0</v>
      </c>
      <c r="J83" s="3" t="s">
        <v>19</v>
      </c>
      <c r="K83" s="2" t="str">
        <f>J83*3290.00</f>
        <v>0</v>
      </c>
      <c r="L83" s="5"/>
    </row>
    <row r="84" spans="1:12" customHeight="1" ht="105" outlineLevel="4">
      <c r="A84" s="1"/>
      <c r="B84" s="1">
        <v>879064</v>
      </c>
      <c r="C84" s="1" t="s">
        <v>294</v>
      </c>
      <c r="D84" s="1" t="s">
        <v>295</v>
      </c>
      <c r="E84" s="2" t="s">
        <v>296</v>
      </c>
      <c r="F84" s="2" t="s">
        <v>297</v>
      </c>
      <c r="G84" s="2">
        <v>0</v>
      </c>
      <c r="H84" s="2">
        <v>0</v>
      </c>
      <c r="I84" s="1">
        <v>0</v>
      </c>
      <c r="J84" s="3" t="s">
        <v>19</v>
      </c>
      <c r="K84" s="2" t="str">
        <f>J84*3390.00</f>
        <v>0</v>
      </c>
      <c r="L84" s="5"/>
    </row>
    <row r="85" spans="1:12" customHeight="1" ht="105" outlineLevel="4">
      <c r="A85" s="1"/>
      <c r="B85" s="1">
        <v>879065</v>
      </c>
      <c r="C85" s="1" t="s">
        <v>298</v>
      </c>
      <c r="D85" s="1" t="s">
        <v>299</v>
      </c>
      <c r="E85" s="2" t="s">
        <v>300</v>
      </c>
      <c r="F85" s="2" t="s">
        <v>297</v>
      </c>
      <c r="G85" s="2">
        <v>0</v>
      </c>
      <c r="H85" s="2">
        <v>0</v>
      </c>
      <c r="I85" s="1">
        <v>0</v>
      </c>
      <c r="J85" s="3" t="s">
        <v>19</v>
      </c>
      <c r="K85" s="2" t="str">
        <f>J85*3390.00</f>
        <v>0</v>
      </c>
      <c r="L85" s="5"/>
    </row>
    <row r="86" spans="1:12" customHeight="1" ht="105" outlineLevel="4">
      <c r="A86" s="1"/>
      <c r="B86" s="1">
        <v>879066</v>
      </c>
      <c r="C86" s="1" t="s">
        <v>301</v>
      </c>
      <c r="D86" s="1" t="s">
        <v>302</v>
      </c>
      <c r="E86" s="2" t="s">
        <v>303</v>
      </c>
      <c r="F86" s="2" t="s">
        <v>297</v>
      </c>
      <c r="G86" s="2" t="s">
        <v>32</v>
      </c>
      <c r="H86" s="2">
        <v>0</v>
      </c>
      <c r="I86" s="1">
        <v>0</v>
      </c>
      <c r="J86" s="3" t="s">
        <v>19</v>
      </c>
      <c r="K86" s="2" t="str">
        <f>J86*3390.00</f>
        <v>0</v>
      </c>
      <c r="L86" s="5"/>
    </row>
    <row r="87" spans="1:12" customHeight="1" ht="105" outlineLevel="4">
      <c r="A87" s="1"/>
      <c r="B87" s="1">
        <v>879067</v>
      </c>
      <c r="C87" s="1" t="s">
        <v>304</v>
      </c>
      <c r="D87" s="1" t="s">
        <v>305</v>
      </c>
      <c r="E87" s="2" t="s">
        <v>306</v>
      </c>
      <c r="F87" s="2" t="s">
        <v>297</v>
      </c>
      <c r="G87" s="2" t="s">
        <v>32</v>
      </c>
      <c r="H87" s="2">
        <v>0</v>
      </c>
      <c r="I87" s="1">
        <v>0</v>
      </c>
      <c r="J87" s="3" t="s">
        <v>19</v>
      </c>
      <c r="K87" s="2" t="str">
        <f>J87*3390.00</f>
        <v>0</v>
      </c>
      <c r="L87" s="5"/>
    </row>
    <row r="88" spans="1:12" customHeight="1" ht="105" outlineLevel="4">
      <c r="A88" s="1"/>
      <c r="B88" s="1">
        <v>879068</v>
      </c>
      <c r="C88" s="1" t="s">
        <v>307</v>
      </c>
      <c r="D88" s="1" t="s">
        <v>308</v>
      </c>
      <c r="E88" s="2" t="s">
        <v>309</v>
      </c>
      <c r="F88" s="2" t="s">
        <v>310</v>
      </c>
      <c r="G88" s="2">
        <v>0</v>
      </c>
      <c r="H88" s="2">
        <v>0</v>
      </c>
      <c r="I88" s="1">
        <v>0</v>
      </c>
      <c r="J88" s="3" t="s">
        <v>19</v>
      </c>
      <c r="K88" s="2" t="str">
        <f>J88*3190.00</f>
        <v>0</v>
      </c>
      <c r="L88" s="5"/>
    </row>
    <row r="89" spans="1:12" customHeight="1" ht="105" outlineLevel="4">
      <c r="A89" s="1"/>
      <c r="B89" s="1">
        <v>879069</v>
      </c>
      <c r="C89" s="1" t="s">
        <v>311</v>
      </c>
      <c r="D89" s="1" t="s">
        <v>312</v>
      </c>
      <c r="E89" s="2" t="s">
        <v>313</v>
      </c>
      <c r="F89" s="2" t="s">
        <v>297</v>
      </c>
      <c r="G89" s="2">
        <v>0</v>
      </c>
      <c r="H89" s="2">
        <v>0</v>
      </c>
      <c r="I89" s="1">
        <v>0</v>
      </c>
      <c r="J89" s="3" t="s">
        <v>19</v>
      </c>
      <c r="K89" s="2" t="str">
        <f>J89*3390.00</f>
        <v>0</v>
      </c>
      <c r="L89" s="5"/>
    </row>
    <row r="90" spans="1:12" customHeight="1" ht="105" outlineLevel="4">
      <c r="A90" s="1"/>
      <c r="B90" s="1">
        <v>879070</v>
      </c>
      <c r="C90" s="1" t="s">
        <v>314</v>
      </c>
      <c r="D90" s="1" t="s">
        <v>315</v>
      </c>
      <c r="E90" s="2" t="s">
        <v>316</v>
      </c>
      <c r="F90" s="2" t="s">
        <v>297</v>
      </c>
      <c r="G90" s="2">
        <v>0</v>
      </c>
      <c r="H90" s="2">
        <v>0</v>
      </c>
      <c r="I90" s="1">
        <v>0</v>
      </c>
      <c r="J90" s="3" t="s">
        <v>19</v>
      </c>
      <c r="K90" s="2" t="str">
        <f>J90*3390.00</f>
        <v>0</v>
      </c>
      <c r="L90" s="5"/>
    </row>
    <row r="91" spans="1:12" customHeight="1" ht="105" outlineLevel="4">
      <c r="A91" s="1"/>
      <c r="B91" s="1">
        <v>879083</v>
      </c>
      <c r="C91" s="1" t="s">
        <v>317</v>
      </c>
      <c r="D91" s="1" t="s">
        <v>318</v>
      </c>
      <c r="E91" s="2" t="s">
        <v>319</v>
      </c>
      <c r="F91" s="2" t="s">
        <v>320</v>
      </c>
      <c r="G91" s="2">
        <v>0</v>
      </c>
      <c r="H91" s="2">
        <v>0</v>
      </c>
      <c r="I91" s="1">
        <v>0</v>
      </c>
      <c r="J91" s="3" t="s">
        <v>19</v>
      </c>
      <c r="K91" s="2" t="str">
        <f>J91*3990.00</f>
        <v>0</v>
      </c>
      <c r="L91" s="5"/>
    </row>
    <row r="92" spans="1:12" customHeight="1" ht="105" outlineLevel="4">
      <c r="A92" s="1"/>
      <c r="B92" s="1">
        <v>879084</v>
      </c>
      <c r="C92" s="1" t="s">
        <v>321</v>
      </c>
      <c r="D92" s="1" t="s">
        <v>322</v>
      </c>
      <c r="E92" s="2" t="s">
        <v>323</v>
      </c>
      <c r="F92" s="2" t="s">
        <v>324</v>
      </c>
      <c r="G92" s="2">
        <v>0</v>
      </c>
      <c r="H92" s="2">
        <v>0</v>
      </c>
      <c r="I92" s="1">
        <v>0</v>
      </c>
      <c r="J92" s="3" t="s">
        <v>19</v>
      </c>
      <c r="K92" s="2" t="str">
        <f>J92*4290.00</f>
        <v>0</v>
      </c>
      <c r="L92" s="5"/>
    </row>
    <row r="93" spans="1:12" customHeight="1" ht="105" outlineLevel="4">
      <c r="A93" s="1"/>
      <c r="B93" s="1">
        <v>879085</v>
      </c>
      <c r="C93" s="1" t="s">
        <v>325</v>
      </c>
      <c r="D93" s="1" t="s">
        <v>326</v>
      </c>
      <c r="E93" s="2" t="s">
        <v>327</v>
      </c>
      <c r="F93" s="2" t="s">
        <v>324</v>
      </c>
      <c r="G93" s="2">
        <v>0</v>
      </c>
      <c r="H93" s="2">
        <v>0</v>
      </c>
      <c r="I93" s="1">
        <v>0</v>
      </c>
      <c r="J93" s="3" t="s">
        <v>19</v>
      </c>
      <c r="K93" s="2" t="str">
        <f>J93*4290.00</f>
        <v>0</v>
      </c>
      <c r="L93" s="5"/>
    </row>
    <row r="94" spans="1:12" customHeight="1" ht="105" outlineLevel="4">
      <c r="A94" s="1"/>
      <c r="B94" s="1">
        <v>879086</v>
      </c>
      <c r="C94" s="1" t="s">
        <v>328</v>
      </c>
      <c r="D94" s="1" t="s">
        <v>329</v>
      </c>
      <c r="E94" s="2" t="s">
        <v>330</v>
      </c>
      <c r="F94" s="2" t="s">
        <v>324</v>
      </c>
      <c r="G94" s="2">
        <v>0</v>
      </c>
      <c r="H94" s="2">
        <v>0</v>
      </c>
      <c r="I94" s="1">
        <v>0</v>
      </c>
      <c r="J94" s="3" t="s">
        <v>19</v>
      </c>
      <c r="K94" s="2" t="str">
        <f>J94*4290.00</f>
        <v>0</v>
      </c>
      <c r="L9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5:K35"/>
    <mergeCell ref="A75:K75"/>
    <mergeCell ref="A82:K82"/>
    <mergeCell ref="A5:K5"/>
    <mergeCell ref="A13:K13"/>
    <mergeCell ref="A36:K36"/>
    <mergeCell ref="A62:K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2026-08-31T09:18:42+03:00</dcterms:created>
  <dcterms:modified xsi:type="dcterms:W3CDTF">2026-08-31T09:18:42+03:00</dcterms:modified>
  <dc:title>Untitled Spreadsheet</dc:title>
  <dc:description/>
  <dc:subject/>
  <cp:keywords/>
  <cp:category/>
</cp:coreProperties>
</file>