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<sst xmlns="http://schemas.openxmlformats.org/spreadsheetml/2006/main" uniqueCount="280">
  <si>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</si>
  <si>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</si>
  <si>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</si>
  <si>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</si>
  <si>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</si>
  <si>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</si>
  <si>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</si>
  <si>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</si>
  <si>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</si>
  <si>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</si>
  <si>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</si>
  <si>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</si>
  <si>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</si>
  <si>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</si>
  <si>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</si>
  <si>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</si>
  <si>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</si>
  <si>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593.51 руб.</t>
  </si>
  <si>
    <t>&gt;10</t>
  </si>
  <si>
    <t>шт</t>
  </si>
  <si>
    <t>RAR-120008</t>
  </si>
  <si>
    <t>VR283</t>
  </si>
  <si>
    <t>Клапан термостатический (M30x1,5) ПРЯМОЙ VR 3/4" (1 /60шт)</t>
  </si>
  <si>
    <t>819.61 руб.</t>
  </si>
  <si>
    <t>RAR-120009</t>
  </si>
  <si>
    <t>VR280</t>
  </si>
  <si>
    <t>Клапан термостатический (M30x1,5) УГЛОВОЙ VR 1/2" (10/60шт)</t>
  </si>
  <si>
    <t>557.81 руб.</t>
  </si>
  <si>
    <t>RAR-120010</t>
  </si>
  <si>
    <t>VR281</t>
  </si>
  <si>
    <t>Клапан термостатический (M30x1,5) УГЛОВОЙ VR 3/4" (10/60шт)</t>
  </si>
  <si>
    <t>751.19 руб.</t>
  </si>
  <si>
    <t>RAR-120019</t>
  </si>
  <si>
    <t>VR348</t>
  </si>
  <si>
    <t>Клапан ОСЕВОЙ термостатический (M30X1,5)  1/2" ViEiR (10/60шт)</t>
  </si>
  <si>
    <t>589.05 руб.</t>
  </si>
  <si>
    <t>&gt;100</t>
  </si>
  <si>
    <t>VER-001082</t>
  </si>
  <si>
    <t>VR280-C</t>
  </si>
  <si>
    <t>Вентиль термостатический угловой верхний, черный 1/2" (80/10шт)</t>
  </si>
  <si>
    <t>580.13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</si>
  <si>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</si>
  <si>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</si>
  <si>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</si>
  <si>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</si>
  <si>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</si>
  <si>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</si>
  <si>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</si>
  <si>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1 365.53 руб.</t>
  </si>
  <si>
    <t>RAR-120002</t>
  </si>
  <si>
    <t>VR313</t>
  </si>
  <si>
    <t>Комплект термостатический VR для подключения рад-ра 3/4 ПРЯМОЙ (3 в 1 ) (1/25шт)</t>
  </si>
  <si>
    <t>1 724.01 руб.</t>
  </si>
  <si>
    <t>RAR-120003</t>
  </si>
  <si>
    <t>VR310</t>
  </si>
  <si>
    <t>Комплект термостатический VR для подключения рад-ра 1/2 УГЛОВОЙ (3 в 1 ) (1/25шт)</t>
  </si>
  <si>
    <t>1 338.75 руб.</t>
  </si>
  <si>
    <t>&gt;25</t>
  </si>
  <si>
    <t>RAR-120004</t>
  </si>
  <si>
    <t>VR311</t>
  </si>
  <si>
    <t>Комплект термостатический VR для подключения рад-ра 3/4 УГЛОВОЙ (3 в 1 ) (1/25шт)</t>
  </si>
  <si>
    <t>1 628.81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</si>
  <si>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</si>
  <si>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</si>
  <si>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</si>
  <si>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908.86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</si>
  <si>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</si>
  <si>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</si>
  <si>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</si>
  <si>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946.05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</si>
  <si>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</si>
  <si>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</si>
  <si>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</si>
  <si>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1 805.83 руб.</t>
  </si>
  <si>
    <t>RAR-120100</t>
  </si>
  <si>
    <t>VR340</t>
  </si>
  <si>
    <t>Комплект ОСЕВОЙ термостатический VR для  рад-ра 1/2 угловой (3 в 1) (1/25шт)</t>
  </si>
  <si>
    <t>1 319.41 руб.</t>
  </si>
  <si>
    <t>VER-000641</t>
  </si>
  <si>
    <t>VR310-F</t>
  </si>
  <si>
    <t>Комплект терморегулирующий 1/2"  УГЛОВОЙ (25/1шт) "ViEiR"</t>
  </si>
  <si>
    <t>1 752.28 руб.</t>
  </si>
  <si>
    <t>VER-000642</t>
  </si>
  <si>
    <t>VR310-C</t>
  </si>
  <si>
    <t>1 749.30 руб.</t>
  </si>
  <si>
    <t>VER-001518</t>
  </si>
  <si>
    <t>VR340-F</t>
  </si>
  <si>
    <t>Комплект терморегулирующий осевой 1/2" БЕЛЫЙ (25/5шт)</t>
  </si>
  <si>
    <t>1 564.85 руб.</t>
  </si>
  <si>
    <t>VER-001519</t>
  </si>
  <si>
    <t>VR340-C</t>
  </si>
  <si>
    <t>Комплект терморегулирующий осевой 1/2" ЧЕРНЫЙ (25/5шт)</t>
  </si>
  <si>
    <t>1 554.44 руб.</t>
  </si>
  <si>
    <t>VER-001520</t>
  </si>
  <si>
    <t>VR340-G</t>
  </si>
  <si>
    <t>Комплект терморегулирующий осевой 1/2" СЕРЫЙ (25/5шт)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</si>
  <si>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</si>
  <si>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</si>
  <si>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</si>
  <si>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</si>
  <si>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</si>
  <si>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</si>
  <si>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</si>
  <si>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</si>
  <si>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</si>
  <si>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</si>
  <si>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&gt;50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</si>
  <si>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</si>
  <si>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</si>
  <si>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</si>
  <si>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</si>
  <si>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</si>
  <si>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</si>
  <si>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</si>
  <si>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</si>
  <si>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</si>
  <si>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</si>
  <si>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</si>
  <si>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</si>
  <si>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&gt;500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</si>
  <si>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</si>
  <si>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</si>
  <si>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</si>
  <si>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</si>
  <si>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</si>
  <si>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</si>
  <si>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</si>
  <si>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</si>
  <si>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</si>
  <si>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</si>
  <si>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</si>
  <si>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</si>
  <si>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</si>
  <si>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</si>
  <si>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</si>
  <si>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</si>
  <si>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</si>
  <si>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</si>
  <si>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</si>
  <si>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</si>
  <si>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</si>
  <si>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</si>
  <si>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</si>
  <si>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</si>
  <si>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</si>
  <si>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</si>
  <si>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</si>
  <si>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</si>
  <si>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</si>
  <si>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</si>
  <si>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</si>
  <si>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</si>
  <si>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</si>
  <si>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</si>
  <si>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</si>
  <si>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</si>
  <si>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</si>
  <si>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</si>
  <si>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</si>
  <si>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</si>
  <si>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</si>
  <si>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</si>
  <si>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</si>
  <si>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</si>
  <si>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</si>
  <si>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</si>
  <si>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</si>
  <si>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</si>
  <si>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</si>
  <si>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</si>
  <si>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</si>
  <si>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</si>
  <si>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</si>
  <si>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</si>
  <si>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</si>
  <si>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</si>
  <si>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</si>
  <si>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</si>
  <si>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</si>
  <si>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</si>
  <si>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</si>
  <si>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</si>
  <si>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</si>
  <si>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</si>
  <si>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</si>
  <si>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</si>
  <si>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</si>
  <si>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</si>
  <si>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</si>
  <si>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</si>
  <si>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</si>
  <si>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</si>
  <si>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</si>
  <si>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</si>
  <si>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</si>
  <si>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</si>
  <si>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&gt;1000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</si>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</sst>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70_86a5_11e9_8101_003048fd731b_0f3c6775_27a6_11ed_a30e_00259070b4871.jpeg"/><Relationship Id="rId2" Type="http://schemas.openxmlformats.org/officeDocument/2006/relationships/image" Target="../media/90d55274_86a5_11e9_8101_003048fd731b_0f3c6776_27a6_11ed_a30e_00259070b4872.jpeg"/><Relationship Id="rId3" Type="http://schemas.openxmlformats.org/officeDocument/2006/relationships/image" Target="../media/90d55278_86a5_11e9_8101_003048fd731b_0f3c6777_27a6_11ed_a30e_00259070b4873.jpeg"/><Relationship Id="rId4" Type="http://schemas.openxmlformats.org/officeDocument/2006/relationships/image" Target="../media/90d5527c_86a5_11e9_8101_003048fd731b_0f3c6778_27a6_11ed_a30e_00259070b4874.jpeg"/><Relationship Id="rId5" Type="http://schemas.openxmlformats.org/officeDocument/2006/relationships/image" Target="../media/365e7133_68f5_11ea_8111_003048fd731b_0f3c6779_27a6_11ed_a30e_00259070b4875.jpeg"/><Relationship Id="rId6" Type="http://schemas.openxmlformats.org/officeDocument/2006/relationships/image" Target="../media/fa083bc1_526f_11ef_a60b_047c1617b143_49c4af1f_056a_11f0_a6fc_047c1617b1436.jpeg"/><Relationship Id="rId7" Type="http://schemas.openxmlformats.org/officeDocument/2006/relationships/image" Target="../media/fa083bc3_526f_11ef_a60b_047c1617b143_49c4af20_056a_11f0_a6fc_047c1617b1437.jpeg"/><Relationship Id="rId8" Type="http://schemas.openxmlformats.org/officeDocument/2006/relationships/image" Target="../media/90d55258_86a5_11e9_8101_003048fd731b_0f3c677e_27a6_11ed_a30e_00259070b4878.jpeg"/><Relationship Id="rId9" Type="http://schemas.openxmlformats.org/officeDocument/2006/relationships/image" Target="../media/90d5525c_86a5_11e9_8101_003048fd731b_0f3c6780_27a6_11ed_a30e_00259070b4879.jpeg"/><Relationship Id="rId10" Type="http://schemas.openxmlformats.org/officeDocument/2006/relationships/image" Target="../media/90d55260_86a5_11e9_8101_003048fd731b_0f3c677d_27a6_11ed_a30e_00259070b48710.jpeg"/><Relationship Id="rId11" Type="http://schemas.openxmlformats.org/officeDocument/2006/relationships/image" Target="../media/90d55264_86a5_11e9_8101_003048fd731b_0f3c677f_27a6_11ed_a30e_00259070b48711.jpeg"/><Relationship Id="rId12" Type="http://schemas.openxmlformats.org/officeDocument/2006/relationships/image" Target="../media/1fcb30d6_5f91_11eb_822d_003048fd731b_0f3c677b_27a6_11ed_a30e_00259070b48712.jpeg"/><Relationship Id="rId13" Type="http://schemas.openxmlformats.org/officeDocument/2006/relationships/image" Target="../media/d0916a72_3f69_11eb_8203_003048fd731b_0f3c677c_27a6_11ed_a30e_00259070b48713.jpeg"/><Relationship Id="rId14" Type="http://schemas.openxmlformats.org/officeDocument/2006/relationships/image" Target="../media/1fcb30d8_5f91_11eb_822d_003048fd731b_cfd40f40_a580_11ee_a526_047c1617b14314.jpeg"/><Relationship Id="rId15" Type="http://schemas.openxmlformats.org/officeDocument/2006/relationships/image" Target="../media/9a4b48a4_e76e_11ea_8188_003048fd731b_0f3c677a_27a6_11ed_a30e_00259070b48715.jpeg"/><Relationship Id="rId16" Type="http://schemas.openxmlformats.org/officeDocument/2006/relationships/image" Target="../media/efe0499e_729c_11ee_a4e3_047c1617b143_cfd40f3e_a580_11ee_a526_047c1617b14316.jpeg"/><Relationship Id="rId17" Type="http://schemas.openxmlformats.org/officeDocument/2006/relationships/image" Target="../media/efe049a0_729c_11ee_a4e3_047c1617b143_cfd40f3c_a580_11ee_a526_047c1617b14317.jpeg"/><Relationship Id="rId18" Type="http://schemas.openxmlformats.org/officeDocument/2006/relationships/image" Target="../media/b44e4278_245f_11f0_a725_047c1617b143_20fe9ce7_793a_11f0_a79f_047c1617b14318.jpeg"/><Relationship Id="rId19" Type="http://schemas.openxmlformats.org/officeDocument/2006/relationships/image" Target="../media/b44e427a_245f_11f0_a725_047c1617b143_26859880_34da_11f0_a73b_047c1617b14319.jpeg"/><Relationship Id="rId20" Type="http://schemas.openxmlformats.org/officeDocument/2006/relationships/image" Target="../media/b44e427c_245f_11f0_a725_047c1617b143_20fe9ce8_793a_11f0_a79f_047c1617b14320.jpeg"/><Relationship Id="rId21" Type="http://schemas.openxmlformats.org/officeDocument/2006/relationships/image" Target="../media/8a41baf1_86a5_11e9_8101_003048fd731b_573396ea_f953_11e9_810b_003048fd731b21.jpeg"/><Relationship Id="rId22" Type="http://schemas.openxmlformats.org/officeDocument/2006/relationships/image" Target="../media/8a41baf5_86a5_11e9_8101_003048fd731b_573396eb_f953_11e9_810b_003048fd731b22.jpeg"/><Relationship Id="rId23" Type="http://schemas.openxmlformats.org/officeDocument/2006/relationships/image" Target="../media/8a41baf9_86a5_11e9_8101_003048fd731b_573396ec_f953_11e9_810b_003048fd731b23.jpeg"/><Relationship Id="rId24" Type="http://schemas.openxmlformats.org/officeDocument/2006/relationships/image" Target="../media/8a41bafd_86a5_11e9_8101_003048fd731b_573396ed_f953_11e9_810b_003048fd731b24.jpeg"/><Relationship Id="rId25" Type="http://schemas.openxmlformats.org/officeDocument/2006/relationships/image" Target="../media/8a41bb01_86a5_11e9_8101_003048fd731b_573396ee_f953_11e9_810b_003048fd731b25.jpeg"/><Relationship Id="rId26" Type="http://schemas.openxmlformats.org/officeDocument/2006/relationships/image" Target="../media/90d551f3_86a5_11e9_8101_003048fd731b_573396ef_f953_11e9_810b_003048fd731b26.jpeg"/><Relationship Id="rId27" Type="http://schemas.openxmlformats.org/officeDocument/2006/relationships/image" Target="../media/90d551f7_86a5_11e9_8101_003048fd731b_573396f0_f953_11e9_810b_003048fd731b27.jpeg"/><Relationship Id="rId28" Type="http://schemas.openxmlformats.org/officeDocument/2006/relationships/image" Target="../media/90d551fb_86a5_11e9_8101_003048fd731b_573396f1_f953_11e9_810b_003048fd731b28.jpeg"/><Relationship Id="rId29" Type="http://schemas.openxmlformats.org/officeDocument/2006/relationships/image" Target="../media/90d551ff_86a5_11e9_8101_003048fd731b_573396f2_f953_11e9_810b_003048fd731b29.jpeg"/><Relationship Id="rId30" Type="http://schemas.openxmlformats.org/officeDocument/2006/relationships/image" Target="../media/90d55203_86a5_11e9_8101_003048fd731b_573396f3_f953_11e9_810b_003048fd731b30.jpeg"/><Relationship Id="rId31" Type="http://schemas.openxmlformats.org/officeDocument/2006/relationships/image" Target="../media/90d55207_86a5_11e9_8101_003048fd731b_573396f4_f953_11e9_810b_003048fd731b31.jpeg"/><Relationship Id="rId32" Type="http://schemas.openxmlformats.org/officeDocument/2006/relationships/image" Target="../media/90d5520b_86a5_11e9_8101_003048fd731b_573396f5_f953_11e9_810b_003048fd731b32.jpeg"/><Relationship Id="rId33" Type="http://schemas.openxmlformats.org/officeDocument/2006/relationships/image" Target="../media/90d5520f_86a5_11e9_8101_003048fd731b_573396f6_f953_11e9_810b_003048fd731b33.jpeg"/><Relationship Id="rId34" Type="http://schemas.openxmlformats.org/officeDocument/2006/relationships/image" Target="../media/90d55213_86a5_11e9_8101_003048fd731b_573396f7_f953_11e9_810b_003048fd731b34.jpeg"/><Relationship Id="rId35" Type="http://schemas.openxmlformats.org/officeDocument/2006/relationships/image" Target="../media/90d55217_86a5_11e9_8101_003048fd731b_573396f8_f953_11e9_810b_003048fd731b35.jpeg"/><Relationship Id="rId36" Type="http://schemas.openxmlformats.org/officeDocument/2006/relationships/image" Target="../media/90d5521b_86a5_11e9_8101_003048fd731b_573396f9_f953_11e9_810b_003048fd731b36.jpeg"/><Relationship Id="rId37" Type="http://schemas.openxmlformats.org/officeDocument/2006/relationships/image" Target="../media/90d5521f_86a5_11e9_8101_003048fd731b_573396fa_f953_11e9_810b_003048fd731b37.jpeg"/><Relationship Id="rId38" Type="http://schemas.openxmlformats.org/officeDocument/2006/relationships/image" Target="../media/90d55223_86a5_11e9_8101_003048fd731b_573396fb_f953_11e9_810b_003048fd731b38.jpeg"/><Relationship Id="rId39" Type="http://schemas.openxmlformats.org/officeDocument/2006/relationships/image" Target="../media/90d55233_86a5_11e9_8101_003048fd731b_57339700_f953_11e9_810b_003048fd731b39.jpeg"/><Relationship Id="rId40" Type="http://schemas.openxmlformats.org/officeDocument/2006/relationships/image" Target="../media/90d55236_86a5_11e9_8101_003048fd731b_57339701_f953_11e9_810b_003048fd731b40.jpeg"/><Relationship Id="rId41" Type="http://schemas.openxmlformats.org/officeDocument/2006/relationships/image" Target="../media/4687ac33_ffbc_11e9_810b_003048fd731b_e24a3642_518a_11ea_810f_003048fd731b41.jpeg"/><Relationship Id="rId42" Type="http://schemas.openxmlformats.org/officeDocument/2006/relationships/image" Target="../media/02a66c50_db0d_11ec_a2a2_00259070b487_cfd40f38_a580_11ee_a526_047c1617b14342.jpeg"/><Relationship Id="rId43" Type="http://schemas.openxmlformats.org/officeDocument/2006/relationships/image" Target="../media/90d55227_86a5_11e9_8101_003048fd731b_573396fc_f953_11e9_810b_003048fd731b43.jpeg"/><Relationship Id="rId44" Type="http://schemas.openxmlformats.org/officeDocument/2006/relationships/image" Target="../media/90d5522a_86a5_11e9_8101_003048fd731b_573396fd_f953_11e9_810b_003048fd731b44.jpeg"/><Relationship Id="rId45" Type="http://schemas.openxmlformats.org/officeDocument/2006/relationships/image" Target="../media/90d5522d_86a5_11e9_8101_003048fd731b_573396fe_f953_11e9_810b_003048fd731b45.jpeg"/><Relationship Id="rId46" Type="http://schemas.openxmlformats.org/officeDocument/2006/relationships/image" Target="../media/90d55230_86a5_11e9_8101_003048fd731b_573396ff_f953_11e9_810b_003048fd731b46.jpeg"/><Relationship Id="rId47" Type="http://schemas.openxmlformats.org/officeDocument/2006/relationships/image" Target="../media/4687ac35_ffbc_11e9_810b_003048fd731b_e24a3644_518a_11ea_810f_003048fd731b47.jpeg"/><Relationship Id="rId48" Type="http://schemas.openxmlformats.org/officeDocument/2006/relationships/image" Target="../media/4687ac37_ffbc_11e9_810b_003048fd731b_e24a3643_518a_11ea_810f_003048fd731b48.jpeg"/><Relationship Id="rId49" Type="http://schemas.openxmlformats.org/officeDocument/2006/relationships/image" Target="../media/970a8f7a_ceda_11eb_82cb_003048fd731b_60261d27_27aa_11ed_a30e_00259070b48749.jpeg"/><Relationship Id="rId50" Type="http://schemas.openxmlformats.org/officeDocument/2006/relationships/image" Target="../media/970a8f7c_ceda_11eb_82cb_003048fd731b_60261d28_27aa_11ed_a30e_00259070b48750.jpeg"/><Relationship Id="rId51" Type="http://schemas.openxmlformats.org/officeDocument/2006/relationships/image" Target="../media/970a8f7e_ceda_11eb_82cb_003048fd731b_60261d29_27aa_11ed_a30e_00259070b48751.jpeg"/><Relationship Id="rId52" Type="http://schemas.openxmlformats.org/officeDocument/2006/relationships/image" Target="../media/970a8f80_ceda_11eb_82cb_003048fd731b_cfd40f4d_a580_11ee_a526_047c1617b14352.jpeg"/><Relationship Id="rId53" Type="http://schemas.openxmlformats.org/officeDocument/2006/relationships/image" Target="../media/970a8f82_ceda_11eb_82cb_003048fd731b_cfd40f4e_a580_11ee_a526_047c1617b14353.jpeg"/><Relationship Id="rId54" Type="http://schemas.openxmlformats.org/officeDocument/2006/relationships/image" Target="../media/970a8f84_ceda_11eb_82cb_003048fd731b_cfd40f4f_a580_11ee_a526_047c1617b14354.jpeg"/><Relationship Id="rId55" Type="http://schemas.openxmlformats.org/officeDocument/2006/relationships/image" Target="../media/8dd42953_29e9_11ee_a486_047c1617b143_f742781c_a580_11ee_a526_047c1617b14355.jpeg"/><Relationship Id="rId56" Type="http://schemas.openxmlformats.org/officeDocument/2006/relationships/image" Target="../media/8dd42955_29e9_11ee_a486_047c1617b143_f742781e_a580_11ee_a526_047c1617b14356.jpeg"/><Relationship Id="rId57" Type="http://schemas.openxmlformats.org/officeDocument/2006/relationships/image" Target="../media/8dd42957_29e9_11ee_a486_047c1617b143_f742781a_a580_11ee_a526_047c1617b14357.jpeg"/><Relationship Id="rId58" Type="http://schemas.openxmlformats.org/officeDocument/2006/relationships/image" Target="../media/04b67c2b_2a11_11ee_a486_047c1617b143_f7427818_a580_11ee_a526_047c1617b14358.jpeg"/><Relationship Id="rId59" Type="http://schemas.openxmlformats.org/officeDocument/2006/relationships/image" Target="../media/04b67c2d_2a11_11ee_a486_047c1617b143_f74277fe_a580_11ee_a526_047c1617b14359.jpeg"/><Relationship Id="rId60" Type="http://schemas.openxmlformats.org/officeDocument/2006/relationships/image" Target="../media/04b67c2f_2a11_11ee_a486_047c1617b143_f74277fc_a580_11ee_a526_047c1617b14360.jpeg"/><Relationship Id="rId61" Type="http://schemas.openxmlformats.org/officeDocument/2006/relationships/image" Target="../media/04b67c31_2a11_11ee_a486_047c1617b143_f74277fa_a580_11ee_a526_047c1617b14361.jpeg"/><Relationship Id="rId62" Type="http://schemas.openxmlformats.org/officeDocument/2006/relationships/image" Target="../media/04b67c33_2a11_11ee_a486_047c1617b143_f74277f8_a580_11ee_a526_047c1617b14362.jpeg"/><Relationship Id="rId63" Type="http://schemas.openxmlformats.org/officeDocument/2006/relationships/image" Target="../media/04b67c4d_2a11_11ee_a486_047c1617b143_f7427804_a580_11ee_a526_047c1617b14363.jpeg"/><Relationship Id="rId64" Type="http://schemas.openxmlformats.org/officeDocument/2006/relationships/image" Target="../media/04b67c4f_2a11_11ee_a486_047c1617b143_f7427806_a580_11ee_a526_047c1617b14364.jpeg"/><Relationship Id="rId65" Type="http://schemas.openxmlformats.org/officeDocument/2006/relationships/image" Target="../media/04b67c51_2a11_11ee_a486_047c1617b143_f7427802_a580_11ee_a526_047c1617b14365.jpeg"/><Relationship Id="rId66" Type="http://schemas.openxmlformats.org/officeDocument/2006/relationships/image" Target="../media/04b67c53_2a11_11ee_a486_047c1617b143_f7427800_a580_11ee_a526_047c1617b143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819002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J6*593.51</f>
        <v>0</v>
      </c>
      <c r="L6" s="5"/>
    </row>
    <row r="7" spans="1:12" customHeight="1" ht="105" outlineLevel="5">
      <c r="A7" s="1"/>
      <c r="B7" s="1">
        <v>819003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J7*819.61</f>
        <v>0</v>
      </c>
      <c r="L7" s="5"/>
    </row>
    <row r="8" spans="1:12" customHeight="1" ht="105" outlineLevel="5">
      <c r="A8" s="1"/>
      <c r="B8" s="1">
        <v>819004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J8*557.81</f>
        <v>0</v>
      </c>
      <c r="L8" s="5"/>
    </row>
    <row r="9" spans="1:12" customHeight="1" ht="105" outlineLevel="5">
      <c r="A9" s="1"/>
      <c r="B9" s="1">
        <v>819005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J9*751.19</f>
        <v>0</v>
      </c>
      <c r="L9" s="5"/>
    </row>
    <row r="10" spans="1:12" customHeight="1" ht="105" outlineLevel="5">
      <c r="A10" s="1"/>
      <c r="B10" s="1">
        <v>825188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19</v>
      </c>
      <c r="K10" s="2" t="str">
        <f>J10*589.05</f>
        <v>0</v>
      </c>
      <c r="L10" s="5"/>
    </row>
    <row r="11" spans="1:12" customHeight="1" ht="105" outlineLevel="5">
      <c r="A11" s="1"/>
      <c r="B11" s="1">
        <v>954083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19</v>
      </c>
      <c r="K11" s="2" t="str">
        <f>J11*580.13</f>
        <v>0</v>
      </c>
      <c r="L11" s="5"/>
    </row>
    <row r="12" spans="1:12" customHeight="1" ht="105" outlineLevel="5">
      <c r="A12" s="1"/>
      <c r="B12" s="1">
        <v>954084</v>
      </c>
      <c r="C12" s="1" t="s">
        <v>41</v>
      </c>
      <c r="D12" s="1" t="s">
        <v>42</v>
      </c>
      <c r="E12" s="2" t="s">
        <v>43</v>
      </c>
      <c r="F12" s="2" t="s">
        <v>40</v>
      </c>
      <c r="G12" s="2">
        <v>0</v>
      </c>
      <c r="H12" s="2">
        <v>0</v>
      </c>
      <c r="I12" s="1">
        <v>0</v>
      </c>
      <c r="J12" s="3" t="s">
        <v>19</v>
      </c>
      <c r="K12" s="2" t="str">
        <f>J12*580.13</f>
        <v>0</v>
      </c>
      <c r="L12" s="5"/>
    </row>
    <row r="13" spans="1:12" outlineLevel="3">
      <c r="A13" s="9" t="s">
        <v>44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818996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J14*1365.53</f>
        <v>0</v>
      </c>
      <c r="L14" s="5"/>
    </row>
    <row r="15" spans="1:12" customHeight="1" ht="105" outlineLevel="5">
      <c r="A15" s="1"/>
      <c r="B15" s="1">
        <v>818997</v>
      </c>
      <c r="C15" s="1" t="s">
        <v>49</v>
      </c>
      <c r="D15" s="1" t="s">
        <v>50</v>
      </c>
      <c r="E15" s="2" t="s">
        <v>51</v>
      </c>
      <c r="F15" s="2" t="s">
        <v>52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J15*1724.01</f>
        <v>0</v>
      </c>
      <c r="L15" s="5"/>
    </row>
    <row r="16" spans="1:12" customHeight="1" ht="105" outlineLevel="5">
      <c r="A16" s="1"/>
      <c r="B16" s="1">
        <v>818998</v>
      </c>
      <c r="C16" s="1" t="s">
        <v>53</v>
      </c>
      <c r="D16" s="1" t="s">
        <v>54</v>
      </c>
      <c r="E16" s="2" t="s">
        <v>55</v>
      </c>
      <c r="F16" s="2" t="s">
        <v>56</v>
      </c>
      <c r="G16" s="2" t="s">
        <v>57</v>
      </c>
      <c r="H16" s="2">
        <v>0</v>
      </c>
      <c r="I16" s="1">
        <v>0</v>
      </c>
      <c r="J16" s="3" t="s">
        <v>19</v>
      </c>
      <c r="K16" s="2" t="str">
        <f>J16*1338.75</f>
        <v>0</v>
      </c>
      <c r="L16" s="5"/>
    </row>
    <row r="17" spans="1:12" customHeight="1" ht="105" outlineLevel="5">
      <c r="A17" s="1"/>
      <c r="B17" s="1">
        <v>818999</v>
      </c>
      <c r="C17" s="1" t="s">
        <v>58</v>
      </c>
      <c r="D17" s="1" t="s">
        <v>59</v>
      </c>
      <c r="E17" s="2" t="s">
        <v>60</v>
      </c>
      <c r="F17" s="2" t="s">
        <v>61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J17*1628.81</f>
        <v>0</v>
      </c>
      <c r="L17" s="5"/>
    </row>
    <row r="18" spans="1:12" customHeight="1" ht="105" outlineLevel="5">
      <c r="A18" s="1"/>
      <c r="B18" s="1">
        <v>832494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9</v>
      </c>
      <c r="H18" s="2">
        <v>0</v>
      </c>
      <c r="I18" s="1">
        <v>0</v>
      </c>
      <c r="J18" s="3" t="s">
        <v>19</v>
      </c>
      <c r="K18" s="2" t="str">
        <f>J18*908.86</f>
        <v>0</v>
      </c>
      <c r="L18" s="5"/>
    </row>
    <row r="19" spans="1:12" customHeight="1" ht="105" outlineLevel="5">
      <c r="A19" s="1"/>
      <c r="B19" s="1">
        <v>830638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J19*946.05</f>
        <v>0</v>
      </c>
      <c r="L19" s="5"/>
    </row>
    <row r="20" spans="1:12" customHeight="1" ht="105" outlineLevel="5">
      <c r="A20" s="1"/>
      <c r="B20" s="1">
        <v>832495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0</v>
      </c>
      <c r="H20" s="2">
        <v>0</v>
      </c>
      <c r="I20" s="1">
        <v>0</v>
      </c>
      <c r="J20" s="3" t="s">
        <v>19</v>
      </c>
      <c r="K20" s="2" t="str">
        <f>J20*1805.83</f>
        <v>0</v>
      </c>
      <c r="L20" s="5"/>
    </row>
    <row r="21" spans="1:12" customHeight="1" ht="105" outlineLevel="5">
      <c r="A21" s="1"/>
      <c r="B21" s="1">
        <v>828461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36</v>
      </c>
      <c r="H21" s="2">
        <v>0</v>
      </c>
      <c r="I21" s="1">
        <v>0</v>
      </c>
      <c r="J21" s="3" t="s">
        <v>19</v>
      </c>
      <c r="K21" s="2" t="str">
        <f>J21*1319.41</f>
        <v>0</v>
      </c>
      <c r="L21" s="5"/>
    </row>
    <row r="22" spans="1:12" customHeight="1" ht="105" outlineLevel="5">
      <c r="A22" s="1"/>
      <c r="B22" s="1">
        <v>880051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>
        <v>0</v>
      </c>
      <c r="I22" s="1">
        <v>0</v>
      </c>
      <c r="J22" s="3" t="s">
        <v>19</v>
      </c>
      <c r="K22" s="2" t="str">
        <f>J22*1752.28</f>
        <v>0</v>
      </c>
      <c r="L22" s="5"/>
    </row>
    <row r="23" spans="1:12" customHeight="1" ht="105" outlineLevel="5">
      <c r="A23" s="1"/>
      <c r="B23" s="1">
        <v>880052</v>
      </c>
      <c r="C23" s="1" t="s">
        <v>82</v>
      </c>
      <c r="D23" s="1" t="s">
        <v>83</v>
      </c>
      <c r="E23" s="2" t="s">
        <v>80</v>
      </c>
      <c r="F23" s="2" t="s">
        <v>84</v>
      </c>
      <c r="G23" s="2">
        <v>7</v>
      </c>
      <c r="H23" s="2">
        <v>0</v>
      </c>
      <c r="I23" s="1">
        <v>0</v>
      </c>
      <c r="J23" s="3" t="s">
        <v>19</v>
      </c>
      <c r="K23" s="2" t="str">
        <f>J23*1749.30</f>
        <v>0</v>
      </c>
      <c r="L23" s="5"/>
    </row>
    <row r="24" spans="1:12" customHeight="1" ht="105" outlineLevel="5">
      <c r="A24" s="1"/>
      <c r="B24" s="1">
        <v>885828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3</v>
      </c>
      <c r="H24" s="2">
        <v>0</v>
      </c>
      <c r="I24" s="1">
        <v>0</v>
      </c>
      <c r="J24" s="3" t="s">
        <v>19</v>
      </c>
      <c r="K24" s="2" t="str">
        <f>J24*1564.85</f>
        <v>0</v>
      </c>
      <c r="L24" s="5"/>
    </row>
    <row r="25" spans="1:12" customHeight="1" ht="105" outlineLevel="5">
      <c r="A25" s="1"/>
      <c r="B25" s="1">
        <v>885829</v>
      </c>
      <c r="C25" s="1" t="s">
        <v>89</v>
      </c>
      <c r="D25" s="1" t="s">
        <v>90</v>
      </c>
      <c r="E25" s="2" t="s">
        <v>91</v>
      </c>
      <c r="F25" s="2" t="s">
        <v>92</v>
      </c>
      <c r="G25" s="2">
        <v>5</v>
      </c>
      <c r="H25" s="2">
        <v>0</v>
      </c>
      <c r="I25" s="1">
        <v>0</v>
      </c>
      <c r="J25" s="3" t="s">
        <v>19</v>
      </c>
      <c r="K25" s="2" t="str">
        <f>J25*1554.44</f>
        <v>0</v>
      </c>
      <c r="L25" s="5"/>
    </row>
    <row r="26" spans="1:12" customHeight="1" ht="105" outlineLevel="5">
      <c r="A26" s="1"/>
      <c r="B26" s="1">
        <v>885830</v>
      </c>
      <c r="C26" s="1" t="s">
        <v>93</v>
      </c>
      <c r="D26" s="1" t="s">
        <v>94</v>
      </c>
      <c r="E26" s="2" t="s">
        <v>95</v>
      </c>
      <c r="F26" s="2" t="s">
        <v>92</v>
      </c>
      <c r="G26" s="2">
        <v>1</v>
      </c>
      <c r="H26" s="2">
        <v>0</v>
      </c>
      <c r="I26" s="1">
        <v>0</v>
      </c>
      <c r="J26" s="3" t="s">
        <v>19</v>
      </c>
      <c r="K26" s="2" t="str">
        <f>J26*1554.44</f>
        <v>0</v>
      </c>
      <c r="L26" s="5"/>
    </row>
    <row r="27" spans="1:12" outlineLevel="2">
      <c r="A27" s="8" t="s">
        <v>96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97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818969</v>
      </c>
      <c r="C29" s="1" t="s">
        <v>98</v>
      </c>
      <c r="D29" s="1" t="s">
        <v>99</v>
      </c>
      <c r="E29" s="2" t="s">
        <v>100</v>
      </c>
      <c r="F29" s="2" t="s">
        <v>101</v>
      </c>
      <c r="G29" s="2" t="s">
        <v>18</v>
      </c>
      <c r="H29" s="2" t="s">
        <v>36</v>
      </c>
      <c r="I29" s="1">
        <v>0</v>
      </c>
      <c r="J29" s="3" t="s">
        <v>19</v>
      </c>
      <c r="K29" s="2" t="str">
        <f>J29*1481.00</f>
        <v>0</v>
      </c>
      <c r="L29" s="5"/>
    </row>
    <row r="30" spans="1:12" customHeight="1" ht="105" outlineLevel="5">
      <c r="A30" s="1"/>
      <c r="B30" s="1">
        <v>818970</v>
      </c>
      <c r="C30" s="1" t="s">
        <v>102</v>
      </c>
      <c r="D30" s="1" t="s">
        <v>103</v>
      </c>
      <c r="E30" s="2" t="s">
        <v>104</v>
      </c>
      <c r="F30" s="2" t="s">
        <v>105</v>
      </c>
      <c r="G30" s="2" t="s">
        <v>57</v>
      </c>
      <c r="H30" s="2" t="s">
        <v>106</v>
      </c>
      <c r="I30" s="1">
        <v>0</v>
      </c>
      <c r="J30" s="3" t="s">
        <v>19</v>
      </c>
      <c r="K30" s="2" t="str">
        <f>J30*2070.00</f>
        <v>0</v>
      </c>
      <c r="L30" s="5"/>
    </row>
    <row r="31" spans="1:12" customHeight="1" ht="105" outlineLevel="5">
      <c r="A31" s="1"/>
      <c r="B31" s="1">
        <v>818971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10</v>
      </c>
      <c r="H31" s="2" t="s">
        <v>36</v>
      </c>
      <c r="I31" s="1">
        <v>0</v>
      </c>
      <c r="J31" s="3" t="s">
        <v>19</v>
      </c>
      <c r="K31" s="2" t="str">
        <f>J31*919.00</f>
        <v>0</v>
      </c>
      <c r="L31" s="5"/>
    </row>
    <row r="32" spans="1:12" customHeight="1" ht="105" outlineLevel="5">
      <c r="A32" s="1"/>
      <c r="B32" s="1">
        <v>818972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6</v>
      </c>
      <c r="H32" s="2" t="s">
        <v>36</v>
      </c>
      <c r="I32" s="1">
        <v>0</v>
      </c>
      <c r="J32" s="3" t="s">
        <v>19</v>
      </c>
      <c r="K32" s="2" t="str">
        <f>J32*944.00</f>
        <v>0</v>
      </c>
      <c r="L32" s="5"/>
    </row>
    <row r="33" spans="1:12" customHeight="1" ht="105" outlineLevel="5">
      <c r="A33" s="1"/>
      <c r="B33" s="1">
        <v>818973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18</v>
      </c>
      <c r="H33" s="2" t="s">
        <v>119</v>
      </c>
      <c r="I33" s="1">
        <v>0</v>
      </c>
      <c r="J33" s="3" t="s">
        <v>19</v>
      </c>
      <c r="K33" s="2" t="str">
        <f>J33*1673.00</f>
        <v>0</v>
      </c>
      <c r="L33" s="5"/>
    </row>
    <row r="34" spans="1:12" customHeight="1" ht="105" outlineLevel="5">
      <c r="A34" s="1"/>
      <c r="B34" s="1">
        <v>818974</v>
      </c>
      <c r="C34" s="1" t="s">
        <v>120</v>
      </c>
      <c r="D34" s="1" t="s">
        <v>121</v>
      </c>
      <c r="E34" s="2" t="s">
        <v>122</v>
      </c>
      <c r="F34" s="2" t="s">
        <v>123</v>
      </c>
      <c r="G34" s="2" t="s">
        <v>18</v>
      </c>
      <c r="H34" s="2" t="s">
        <v>36</v>
      </c>
      <c r="I34" s="1">
        <v>0</v>
      </c>
      <c r="J34" s="3" t="s">
        <v>19</v>
      </c>
      <c r="K34" s="2" t="str">
        <f>J34*2216.00</f>
        <v>0</v>
      </c>
      <c r="L34" s="5"/>
    </row>
    <row r="35" spans="1:12" customHeight="1" ht="105" outlineLevel="5">
      <c r="A35" s="1"/>
      <c r="B35" s="1">
        <v>818975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9</v>
      </c>
      <c r="H35" s="2" t="s">
        <v>119</v>
      </c>
      <c r="I35" s="1">
        <v>0</v>
      </c>
      <c r="J35" s="3" t="s">
        <v>19</v>
      </c>
      <c r="K35" s="2" t="str">
        <f>J35*907.00</f>
        <v>0</v>
      </c>
      <c r="L35" s="5"/>
    </row>
    <row r="36" spans="1:12" customHeight="1" ht="105" outlineLevel="5">
      <c r="A36" s="1"/>
      <c r="B36" s="1">
        <v>818976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10</v>
      </c>
      <c r="H36" s="2" t="s">
        <v>106</v>
      </c>
      <c r="I36" s="1">
        <v>0</v>
      </c>
      <c r="J36" s="3" t="s">
        <v>19</v>
      </c>
      <c r="K36" s="2" t="str">
        <f>J36*914.00</f>
        <v>0</v>
      </c>
      <c r="L36" s="5"/>
    </row>
    <row r="37" spans="1:12" customHeight="1" ht="105" outlineLevel="5">
      <c r="A37" s="1"/>
      <c r="B37" s="1">
        <v>818977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6</v>
      </c>
      <c r="H37" s="2" t="s">
        <v>106</v>
      </c>
      <c r="I37" s="1">
        <v>0</v>
      </c>
      <c r="J37" s="3" t="s">
        <v>19</v>
      </c>
      <c r="K37" s="2" t="str">
        <f>J37*1024.00</f>
        <v>0</v>
      </c>
      <c r="L37" s="5"/>
    </row>
    <row r="38" spans="1:12" customHeight="1" ht="105" outlineLevel="5">
      <c r="A38" s="1"/>
      <c r="B38" s="1">
        <v>818978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 t="s">
        <v>106</v>
      </c>
      <c r="I38" s="1">
        <v>0</v>
      </c>
      <c r="J38" s="3" t="s">
        <v>19</v>
      </c>
      <c r="K38" s="2" t="str">
        <f>J38*1606.00</f>
        <v>0</v>
      </c>
      <c r="L38" s="5"/>
    </row>
    <row r="39" spans="1:12" customHeight="1" ht="105" outlineLevel="5">
      <c r="A39" s="1"/>
      <c r="B39" s="1">
        <v>818979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5</v>
      </c>
      <c r="H39" s="2" t="s">
        <v>18</v>
      </c>
      <c r="I39" s="1">
        <v>0</v>
      </c>
      <c r="J39" s="3" t="s">
        <v>19</v>
      </c>
      <c r="K39" s="2" t="str">
        <f>J39*1094.00</f>
        <v>0</v>
      </c>
      <c r="L39" s="5"/>
    </row>
    <row r="40" spans="1:12" customHeight="1" ht="105" outlineLevel="5">
      <c r="A40" s="1"/>
      <c r="B40" s="1">
        <v>818980</v>
      </c>
      <c r="C40" s="1" t="s">
        <v>144</v>
      </c>
      <c r="D40" s="1" t="s">
        <v>145</v>
      </c>
      <c r="E40" s="2" t="s">
        <v>146</v>
      </c>
      <c r="F40" s="2" t="s">
        <v>147</v>
      </c>
      <c r="G40" s="2">
        <v>0</v>
      </c>
      <c r="H40" s="2" t="s">
        <v>119</v>
      </c>
      <c r="I40" s="1">
        <v>0</v>
      </c>
      <c r="J40" s="3" t="s">
        <v>19</v>
      </c>
      <c r="K40" s="2" t="str">
        <f>J40*1811.00</f>
        <v>0</v>
      </c>
      <c r="L40" s="5"/>
    </row>
    <row r="41" spans="1:12" customHeight="1" ht="105" outlineLevel="5">
      <c r="A41" s="1"/>
      <c r="B41" s="1">
        <v>818981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0</v>
      </c>
      <c r="H41" s="2">
        <v>0</v>
      </c>
      <c r="I41" s="1">
        <v>0</v>
      </c>
      <c r="J41" s="3" t="s">
        <v>19</v>
      </c>
      <c r="K41" s="2" t="str">
        <f>J41*1002.00</f>
        <v>0</v>
      </c>
      <c r="L41" s="5"/>
    </row>
    <row r="42" spans="1:12" customHeight="1" ht="105" outlineLevel="5">
      <c r="A42" s="1"/>
      <c r="B42" s="1">
        <v>818982</v>
      </c>
      <c r="C42" s="1" t="s">
        <v>152</v>
      </c>
      <c r="D42" s="1" t="s">
        <v>153</v>
      </c>
      <c r="E42" s="2" t="s">
        <v>154</v>
      </c>
      <c r="F42" s="2" t="s">
        <v>151</v>
      </c>
      <c r="G42" s="2">
        <v>0</v>
      </c>
      <c r="H42" s="2">
        <v>0</v>
      </c>
      <c r="I42" s="1">
        <v>0</v>
      </c>
      <c r="J42" s="3" t="s">
        <v>19</v>
      </c>
      <c r="K42" s="2" t="str">
        <f>J42*1002.00</f>
        <v>0</v>
      </c>
      <c r="L42" s="5"/>
    </row>
    <row r="43" spans="1:12" customHeight="1" ht="105" outlineLevel="5">
      <c r="A43" s="1"/>
      <c r="B43" s="1">
        <v>818983</v>
      </c>
      <c r="C43" s="1" t="s">
        <v>155</v>
      </c>
      <c r="D43" s="1" t="s">
        <v>156</v>
      </c>
      <c r="E43" s="2" t="s">
        <v>157</v>
      </c>
      <c r="F43" s="2" t="s">
        <v>158</v>
      </c>
      <c r="G43" s="2">
        <v>0</v>
      </c>
      <c r="H43" s="2">
        <v>0</v>
      </c>
      <c r="I43" s="1">
        <v>0</v>
      </c>
      <c r="J43" s="3" t="s">
        <v>19</v>
      </c>
      <c r="K43" s="2" t="str">
        <f>J43*1649.00</f>
        <v>0</v>
      </c>
      <c r="L43" s="5"/>
    </row>
    <row r="44" spans="1:12" customHeight="1" ht="105" outlineLevel="5">
      <c r="A44" s="1"/>
      <c r="B44" s="1">
        <v>818984</v>
      </c>
      <c r="C44" s="1" t="s">
        <v>159</v>
      </c>
      <c r="D44" s="1" t="s">
        <v>160</v>
      </c>
      <c r="E44" s="2" t="s">
        <v>161</v>
      </c>
      <c r="F44" s="2" t="s">
        <v>162</v>
      </c>
      <c r="G44" s="2">
        <v>0</v>
      </c>
      <c r="H44" s="2" t="s">
        <v>106</v>
      </c>
      <c r="I44" s="1">
        <v>0</v>
      </c>
      <c r="J44" s="3" t="s">
        <v>19</v>
      </c>
      <c r="K44" s="2" t="str">
        <f>J44*2266.00</f>
        <v>0</v>
      </c>
      <c r="L44" s="5"/>
    </row>
    <row r="45" spans="1:12" customHeight="1" ht="105" outlineLevel="5">
      <c r="A45" s="1"/>
      <c r="B45" s="1">
        <v>818985</v>
      </c>
      <c r="C45" s="1" t="s">
        <v>163</v>
      </c>
      <c r="D45" s="1" t="s">
        <v>164</v>
      </c>
      <c r="E45" s="2" t="s">
        <v>165</v>
      </c>
      <c r="F45" s="2" t="s">
        <v>166</v>
      </c>
      <c r="G45" s="2">
        <v>0</v>
      </c>
      <c r="H45" s="2" t="s">
        <v>119</v>
      </c>
      <c r="I45" s="1">
        <v>0</v>
      </c>
      <c r="J45" s="3" t="s">
        <v>19</v>
      </c>
      <c r="K45" s="2" t="str">
        <f>J45*1887.00</f>
        <v>0</v>
      </c>
      <c r="L45" s="5"/>
    </row>
    <row r="46" spans="1:12" customHeight="1" ht="105" outlineLevel="5">
      <c r="A46" s="1"/>
      <c r="B46" s="1">
        <v>818986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 t="s">
        <v>106</v>
      </c>
      <c r="I46" s="1">
        <v>0</v>
      </c>
      <c r="J46" s="3" t="s">
        <v>19</v>
      </c>
      <c r="K46" s="2" t="str">
        <f>J46*2510.00</f>
        <v>0</v>
      </c>
      <c r="L46" s="5"/>
    </row>
    <row r="47" spans="1:12" customHeight="1" ht="105" outlineLevel="5">
      <c r="A47" s="1"/>
      <c r="B47" s="1">
        <v>818991</v>
      </c>
      <c r="C47" s="1" t="s">
        <v>171</v>
      </c>
      <c r="D47" s="1" t="s">
        <v>172</v>
      </c>
      <c r="E47" s="2" t="s">
        <v>173</v>
      </c>
      <c r="F47" s="2" t="s">
        <v>174</v>
      </c>
      <c r="G47" s="2">
        <v>0</v>
      </c>
      <c r="H47" s="2">
        <v>0</v>
      </c>
      <c r="I47" s="1">
        <v>0</v>
      </c>
      <c r="J47" s="3" t="s">
        <v>19</v>
      </c>
      <c r="K47" s="2" t="str">
        <f>J47*757.00</f>
        <v>0</v>
      </c>
      <c r="L47" s="5"/>
    </row>
    <row r="48" spans="1:12" customHeight="1" ht="105" outlineLevel="5">
      <c r="A48" s="1"/>
      <c r="B48" s="1">
        <v>818992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18</v>
      </c>
      <c r="H48" s="2" t="s">
        <v>36</v>
      </c>
      <c r="I48" s="1">
        <v>0</v>
      </c>
      <c r="J48" s="3" t="s">
        <v>19</v>
      </c>
      <c r="K48" s="2" t="str">
        <f>J48*1935.00</f>
        <v>0</v>
      </c>
      <c r="L48" s="5"/>
    </row>
    <row r="49" spans="1:12" customHeight="1" ht="105" outlineLevel="5">
      <c r="A49" s="1"/>
      <c r="B49" s="1">
        <v>824488</v>
      </c>
      <c r="C49" s="1" t="s">
        <v>179</v>
      </c>
      <c r="D49" s="1" t="s">
        <v>180</v>
      </c>
      <c r="E49" s="2" t="s">
        <v>181</v>
      </c>
      <c r="F49" s="2" t="s">
        <v>182</v>
      </c>
      <c r="G49" s="2" t="s">
        <v>57</v>
      </c>
      <c r="H49" s="2" t="s">
        <v>36</v>
      </c>
      <c r="I49" s="1">
        <v>0</v>
      </c>
      <c r="J49" s="3" t="s">
        <v>19</v>
      </c>
      <c r="K49" s="2" t="str">
        <f>J49*1023.00</f>
        <v>0</v>
      </c>
      <c r="L49" s="5"/>
    </row>
    <row r="50" spans="1:12" customHeight="1" ht="105" outlineLevel="5">
      <c r="A50" s="1"/>
      <c r="B50" s="1">
        <v>868523</v>
      </c>
      <c r="C50" s="1" t="s">
        <v>183</v>
      </c>
      <c r="D50" s="1" t="s">
        <v>184</v>
      </c>
      <c r="E50" s="2" t="s">
        <v>185</v>
      </c>
      <c r="F50" s="2" t="s">
        <v>186</v>
      </c>
      <c r="G50" s="2" t="s">
        <v>18</v>
      </c>
      <c r="H50" s="2" t="s">
        <v>36</v>
      </c>
      <c r="I50" s="1">
        <v>0</v>
      </c>
      <c r="J50" s="3" t="s">
        <v>19</v>
      </c>
      <c r="K50" s="2" t="str">
        <f>J50*219.00</f>
        <v>0</v>
      </c>
      <c r="L50" s="5"/>
    </row>
    <row r="51" spans="1:12" outlineLevel="3">
      <c r="A51" s="9" t="s">
        <v>187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customHeight="1" ht="105" outlineLevel="5">
      <c r="A52" s="1"/>
      <c r="B52" s="1">
        <v>818987</v>
      </c>
      <c r="C52" s="1" t="s">
        <v>188</v>
      </c>
      <c r="D52" s="1" t="s">
        <v>189</v>
      </c>
      <c r="E52" s="2" t="s">
        <v>190</v>
      </c>
      <c r="F52" s="2" t="s">
        <v>191</v>
      </c>
      <c r="G52" s="2">
        <v>8</v>
      </c>
      <c r="H52" s="2" t="s">
        <v>119</v>
      </c>
      <c r="I52" s="1">
        <v>0</v>
      </c>
      <c r="J52" s="3" t="s">
        <v>19</v>
      </c>
      <c r="K52" s="2" t="str">
        <f>J52*2013.00</f>
        <v>0</v>
      </c>
      <c r="L52" s="5"/>
    </row>
    <row r="53" spans="1:12" customHeight="1" ht="105" outlineLevel="5">
      <c r="A53" s="1"/>
      <c r="B53" s="1">
        <v>818988</v>
      </c>
      <c r="C53" s="1" t="s">
        <v>192</v>
      </c>
      <c r="D53" s="1" t="s">
        <v>193</v>
      </c>
      <c r="E53" s="2" t="s">
        <v>194</v>
      </c>
      <c r="F53" s="2" t="s">
        <v>195</v>
      </c>
      <c r="G53" s="2" t="s">
        <v>18</v>
      </c>
      <c r="H53" s="2" t="s">
        <v>196</v>
      </c>
      <c r="I53" s="1">
        <v>0</v>
      </c>
      <c r="J53" s="3" t="s">
        <v>19</v>
      </c>
      <c r="K53" s="2" t="str">
        <f>J53*2187.00</f>
        <v>0</v>
      </c>
      <c r="L53" s="5"/>
    </row>
    <row r="54" spans="1:12" customHeight="1" ht="105" outlineLevel="5">
      <c r="A54" s="1"/>
      <c r="B54" s="1">
        <v>818989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18</v>
      </c>
      <c r="H54" s="2" t="s">
        <v>119</v>
      </c>
      <c r="I54" s="1">
        <v>0</v>
      </c>
      <c r="J54" s="3" t="s">
        <v>19</v>
      </c>
      <c r="K54" s="2" t="str">
        <f>J54*1304.00</f>
        <v>0</v>
      </c>
      <c r="L54" s="5"/>
    </row>
    <row r="55" spans="1:12" customHeight="1" ht="105" outlineLevel="5">
      <c r="A55" s="1"/>
      <c r="B55" s="1">
        <v>818990</v>
      </c>
      <c r="C55" s="1" t="s">
        <v>201</v>
      </c>
      <c r="D55" s="1" t="s">
        <v>202</v>
      </c>
      <c r="E55" s="2" t="s">
        <v>203</v>
      </c>
      <c r="F55" s="2" t="s">
        <v>204</v>
      </c>
      <c r="G55" s="2">
        <v>10</v>
      </c>
      <c r="H55" s="2" t="s">
        <v>119</v>
      </c>
      <c r="I55" s="1">
        <v>0</v>
      </c>
      <c r="J55" s="3" t="s">
        <v>19</v>
      </c>
      <c r="K55" s="2" t="str">
        <f>J55*1350.00</f>
        <v>0</v>
      </c>
      <c r="L55" s="5"/>
    </row>
    <row r="56" spans="1:12" customHeight="1" ht="105" outlineLevel="5">
      <c r="A56" s="1"/>
      <c r="B56" s="1">
        <v>824489</v>
      </c>
      <c r="C56" s="1" t="s">
        <v>205</v>
      </c>
      <c r="D56" s="1" t="s">
        <v>206</v>
      </c>
      <c r="E56" s="2" t="s">
        <v>207</v>
      </c>
      <c r="F56" s="2" t="s">
        <v>208</v>
      </c>
      <c r="G56" s="2" t="s">
        <v>18</v>
      </c>
      <c r="H56" s="2" t="s">
        <v>57</v>
      </c>
      <c r="I56" s="1">
        <v>0</v>
      </c>
      <c r="J56" s="3" t="s">
        <v>19</v>
      </c>
      <c r="K56" s="2" t="str">
        <f>J56*1928.00</f>
        <v>0</v>
      </c>
      <c r="L56" s="5"/>
    </row>
    <row r="57" spans="1:12" customHeight="1" ht="105" outlineLevel="5">
      <c r="A57" s="1"/>
      <c r="B57" s="1">
        <v>824490</v>
      </c>
      <c r="C57" s="1" t="s">
        <v>209</v>
      </c>
      <c r="D57" s="1" t="s">
        <v>210</v>
      </c>
      <c r="E57" s="2" t="s">
        <v>211</v>
      </c>
      <c r="F57" s="2" t="s">
        <v>212</v>
      </c>
      <c r="G57" s="2">
        <v>6</v>
      </c>
      <c r="H57" s="2" t="s">
        <v>36</v>
      </c>
      <c r="I57" s="1">
        <v>0</v>
      </c>
      <c r="J57" s="3" t="s">
        <v>19</v>
      </c>
      <c r="K57" s="2" t="str">
        <f>J57*1772.00</f>
        <v>0</v>
      </c>
      <c r="L57" s="5"/>
    </row>
    <row r="58" spans="1:12" outlineLevel="2">
      <c r="A58" s="8" t="s">
        <v>213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834474</v>
      </c>
      <c r="C59" s="1" t="s">
        <v>214</v>
      </c>
      <c r="D59" s="1" t="s">
        <v>215</v>
      </c>
      <c r="E59" s="2" t="s">
        <v>216</v>
      </c>
      <c r="F59" s="2" t="s">
        <v>217</v>
      </c>
      <c r="G59" s="2" t="s">
        <v>18</v>
      </c>
      <c r="H59" s="2">
        <v>0</v>
      </c>
      <c r="I59" s="1">
        <v>0</v>
      </c>
      <c r="J59" s="3" t="s">
        <v>19</v>
      </c>
      <c r="K59" s="2" t="str">
        <f>J59*593.55</f>
        <v>0</v>
      </c>
      <c r="L59" s="5"/>
    </row>
    <row r="60" spans="1:12" customHeight="1" ht="105" outlineLevel="4">
      <c r="A60" s="1"/>
      <c r="B60" s="1">
        <v>834475</v>
      </c>
      <c r="C60" s="1" t="s">
        <v>218</v>
      </c>
      <c r="D60" s="1" t="s">
        <v>219</v>
      </c>
      <c r="E60" s="2" t="s">
        <v>220</v>
      </c>
      <c r="F60" s="2" t="s">
        <v>221</v>
      </c>
      <c r="G60" s="2" t="s">
        <v>57</v>
      </c>
      <c r="H60" s="2">
        <v>0</v>
      </c>
      <c r="I60" s="1">
        <v>0</v>
      </c>
      <c r="J60" s="3" t="s">
        <v>19</v>
      </c>
      <c r="K60" s="2" t="str">
        <f>J60*677.28</f>
        <v>0</v>
      </c>
      <c r="L60" s="5"/>
    </row>
    <row r="61" spans="1:12" customHeight="1" ht="105" outlineLevel="4">
      <c r="A61" s="1"/>
      <c r="B61" s="1">
        <v>834476</v>
      </c>
      <c r="C61" s="1" t="s">
        <v>222</v>
      </c>
      <c r="D61" s="1" t="s">
        <v>223</v>
      </c>
      <c r="E61" s="2" t="s">
        <v>224</v>
      </c>
      <c r="F61" s="2" t="s">
        <v>225</v>
      </c>
      <c r="G61" s="2">
        <v>0</v>
      </c>
      <c r="H61" s="2">
        <v>0</v>
      </c>
      <c r="I61" s="1">
        <v>0</v>
      </c>
      <c r="J61" s="3" t="s">
        <v>19</v>
      </c>
      <c r="K61" s="2" t="str">
        <f>J61*1061.53</f>
        <v>0</v>
      </c>
      <c r="L61" s="5"/>
    </row>
    <row r="62" spans="1:12" customHeight="1" ht="105" outlineLevel="4">
      <c r="A62" s="1"/>
      <c r="B62" s="1">
        <v>834477</v>
      </c>
      <c r="C62" s="1" t="s">
        <v>226</v>
      </c>
      <c r="D62" s="1" t="s">
        <v>227</v>
      </c>
      <c r="E62" s="2" t="s">
        <v>228</v>
      </c>
      <c r="F62" s="2" t="s">
        <v>229</v>
      </c>
      <c r="G62" s="2">
        <v>7</v>
      </c>
      <c r="H62" s="2">
        <v>0</v>
      </c>
      <c r="I62" s="1">
        <v>0</v>
      </c>
      <c r="J62" s="3" t="s">
        <v>19</v>
      </c>
      <c r="K62" s="2" t="str">
        <f>J62*585.36</f>
        <v>0</v>
      </c>
      <c r="L62" s="5"/>
    </row>
    <row r="63" spans="1:12" customHeight="1" ht="105" outlineLevel="4">
      <c r="A63" s="1"/>
      <c r="B63" s="1">
        <v>834478</v>
      </c>
      <c r="C63" s="1" t="s">
        <v>230</v>
      </c>
      <c r="D63" s="1" t="s">
        <v>231</v>
      </c>
      <c r="E63" s="2" t="s">
        <v>232</v>
      </c>
      <c r="F63" s="2" t="s">
        <v>233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J63*757.94</f>
        <v>0</v>
      </c>
      <c r="L63" s="5"/>
    </row>
    <row r="64" spans="1:12" customHeight="1" ht="105" outlineLevel="4">
      <c r="A64" s="1"/>
      <c r="B64" s="1">
        <v>834479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0</v>
      </c>
      <c r="H64" s="2">
        <v>0</v>
      </c>
      <c r="I64" s="1">
        <v>0</v>
      </c>
      <c r="J64" s="3" t="s">
        <v>19</v>
      </c>
      <c r="K64" s="2" t="str">
        <f>J64*1138.93</f>
        <v>0</v>
      </c>
      <c r="L64" s="5"/>
    </row>
    <row r="65" spans="1:12" outlineLevel="2">
      <c r="A65" s="8" t="s">
        <v>238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879063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0</v>
      </c>
      <c r="H66" s="2">
        <v>0</v>
      </c>
      <c r="I66" s="1">
        <v>0</v>
      </c>
      <c r="J66" s="3" t="s">
        <v>19</v>
      </c>
      <c r="K66" s="2" t="str">
        <f>J66*3290.00</f>
        <v>0</v>
      </c>
      <c r="L66" s="5"/>
    </row>
    <row r="67" spans="1:12" customHeight="1" ht="105" outlineLevel="4">
      <c r="A67" s="1"/>
      <c r="B67" s="1">
        <v>879064</v>
      </c>
      <c r="C67" s="1" t="s">
        <v>243</v>
      </c>
      <c r="D67" s="1" t="s">
        <v>244</v>
      </c>
      <c r="E67" s="2" t="s">
        <v>245</v>
      </c>
      <c r="F67" s="2" t="s">
        <v>246</v>
      </c>
      <c r="G67" s="2" t="s">
        <v>18</v>
      </c>
      <c r="H67" s="2">
        <v>0</v>
      </c>
      <c r="I67" s="1">
        <v>0</v>
      </c>
      <c r="J67" s="3" t="s">
        <v>19</v>
      </c>
      <c r="K67" s="2" t="str">
        <f>J67*3390.00</f>
        <v>0</v>
      </c>
      <c r="L67" s="5"/>
    </row>
    <row r="68" spans="1:12" customHeight="1" ht="105" outlineLevel="4">
      <c r="A68" s="1"/>
      <c r="B68" s="1">
        <v>879065</v>
      </c>
      <c r="C68" s="1" t="s">
        <v>247</v>
      </c>
      <c r="D68" s="1" t="s">
        <v>248</v>
      </c>
      <c r="E68" s="2" t="s">
        <v>249</v>
      </c>
      <c r="F68" s="2" t="s">
        <v>246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J68*3390.00</f>
        <v>0</v>
      </c>
      <c r="L68" s="5"/>
    </row>
    <row r="69" spans="1:12" customHeight="1" ht="105" outlineLevel="4">
      <c r="A69" s="1"/>
      <c r="B69" s="1">
        <v>879066</v>
      </c>
      <c r="C69" s="1" t="s">
        <v>250</v>
      </c>
      <c r="D69" s="1" t="s">
        <v>251</v>
      </c>
      <c r="E69" s="2" t="s">
        <v>252</v>
      </c>
      <c r="F69" s="2" t="s">
        <v>246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J69*3390.00</f>
        <v>0</v>
      </c>
      <c r="L69" s="5"/>
    </row>
    <row r="70" spans="1:12" customHeight="1" ht="105" outlineLevel="4">
      <c r="A70" s="1"/>
      <c r="B70" s="1">
        <v>879067</v>
      </c>
      <c r="C70" s="1" t="s">
        <v>253</v>
      </c>
      <c r="D70" s="1" t="s">
        <v>254</v>
      </c>
      <c r="E70" s="2" t="s">
        <v>255</v>
      </c>
      <c r="F70" s="2" t="s">
        <v>246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J70*3390.00</f>
        <v>0</v>
      </c>
      <c r="L70" s="5"/>
    </row>
    <row r="71" spans="1:12" customHeight="1" ht="105" outlineLevel="4">
      <c r="A71" s="1"/>
      <c r="B71" s="1">
        <v>879068</v>
      </c>
      <c r="C71" s="1" t="s">
        <v>256</v>
      </c>
      <c r="D71" s="1" t="s">
        <v>257</v>
      </c>
      <c r="E71" s="2" t="s">
        <v>258</v>
      </c>
      <c r="F71" s="2" t="s">
        <v>259</v>
      </c>
      <c r="G71" s="2">
        <v>0</v>
      </c>
      <c r="H71" s="2">
        <v>0</v>
      </c>
      <c r="I71" s="1">
        <v>0</v>
      </c>
      <c r="J71" s="3" t="s">
        <v>19</v>
      </c>
      <c r="K71" s="2" t="str">
        <f>J71*3190.00</f>
        <v>0</v>
      </c>
      <c r="L71" s="5"/>
    </row>
    <row r="72" spans="1:12" customHeight="1" ht="105" outlineLevel="4">
      <c r="A72" s="1"/>
      <c r="B72" s="1">
        <v>879069</v>
      </c>
      <c r="C72" s="1" t="s">
        <v>260</v>
      </c>
      <c r="D72" s="1" t="s">
        <v>261</v>
      </c>
      <c r="E72" s="2" t="s">
        <v>262</v>
      </c>
      <c r="F72" s="2" t="s">
        <v>246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J72*3390.00</f>
        <v>0</v>
      </c>
      <c r="L72" s="5"/>
    </row>
    <row r="73" spans="1:12" customHeight="1" ht="105" outlineLevel="4">
      <c r="A73" s="1"/>
      <c r="B73" s="1">
        <v>879070</v>
      </c>
      <c r="C73" s="1" t="s">
        <v>263</v>
      </c>
      <c r="D73" s="1" t="s">
        <v>264</v>
      </c>
      <c r="E73" s="2" t="s">
        <v>265</v>
      </c>
      <c r="F73" s="2" t="s">
        <v>246</v>
      </c>
      <c r="G73" s="2">
        <v>3</v>
      </c>
      <c r="H73" s="2">
        <v>0</v>
      </c>
      <c r="I73" s="1">
        <v>0</v>
      </c>
      <c r="J73" s="3" t="s">
        <v>19</v>
      </c>
      <c r="K73" s="2" t="str">
        <f>J73*3390.00</f>
        <v>0</v>
      </c>
      <c r="L73" s="5"/>
    </row>
    <row r="74" spans="1:12" customHeight="1" ht="105" outlineLevel="4">
      <c r="A74" s="1"/>
      <c r="B74" s="1">
        <v>879083</v>
      </c>
      <c r="C74" s="1" t="s">
        <v>266</v>
      </c>
      <c r="D74" s="1" t="s">
        <v>267</v>
      </c>
      <c r="E74" s="2" t="s">
        <v>268</v>
      </c>
      <c r="F74" s="2" t="s">
        <v>269</v>
      </c>
      <c r="G74" s="2" t="s">
        <v>57</v>
      </c>
      <c r="H74" s="2">
        <v>0</v>
      </c>
      <c r="I74" s="1">
        <v>0</v>
      </c>
      <c r="J74" s="3" t="s">
        <v>19</v>
      </c>
      <c r="K74" s="2" t="str">
        <f>J74*3990.00</f>
        <v>0</v>
      </c>
      <c r="L74" s="5"/>
    </row>
    <row r="75" spans="1:12" customHeight="1" ht="105" outlineLevel="4">
      <c r="A75" s="1"/>
      <c r="B75" s="1">
        <v>879084</v>
      </c>
      <c r="C75" s="1" t="s">
        <v>270</v>
      </c>
      <c r="D75" s="1" t="s">
        <v>271</v>
      </c>
      <c r="E75" s="2" t="s">
        <v>272</v>
      </c>
      <c r="F75" s="2" t="s">
        <v>273</v>
      </c>
      <c r="G75" s="2">
        <v>6</v>
      </c>
      <c r="H75" s="2">
        <v>0</v>
      </c>
      <c r="I75" s="1">
        <v>0</v>
      </c>
      <c r="J75" s="3" t="s">
        <v>19</v>
      </c>
      <c r="K75" s="2" t="str">
        <f>J75*4290.00</f>
        <v>0</v>
      </c>
      <c r="L75" s="5"/>
    </row>
    <row r="76" spans="1:12" customHeight="1" ht="105" outlineLevel="4">
      <c r="A76" s="1"/>
      <c r="B76" s="1">
        <v>879085</v>
      </c>
      <c r="C76" s="1" t="s">
        <v>274</v>
      </c>
      <c r="D76" s="1" t="s">
        <v>275</v>
      </c>
      <c r="E76" s="2" t="s">
        <v>276</v>
      </c>
      <c r="F76" s="2" t="s">
        <v>273</v>
      </c>
      <c r="G76" s="2">
        <v>3</v>
      </c>
      <c r="H76" s="2">
        <v>0</v>
      </c>
      <c r="I76" s="1">
        <v>0</v>
      </c>
      <c r="J76" s="3" t="s">
        <v>19</v>
      </c>
      <c r="K76" s="2" t="str">
        <f>J76*4290.00</f>
        <v>0</v>
      </c>
      <c r="L76" s="5"/>
    </row>
    <row r="77" spans="1:12" customHeight="1" ht="105" outlineLevel="4">
      <c r="A77" s="1"/>
      <c r="B77" s="1">
        <v>879086</v>
      </c>
      <c r="C77" s="1" t="s">
        <v>277</v>
      </c>
      <c r="D77" s="1" t="s">
        <v>278</v>
      </c>
      <c r="E77" s="2" t="s">
        <v>279</v>
      </c>
      <c r="F77" s="2" t="s">
        <v>273</v>
      </c>
      <c r="G77" s="2">
        <v>10</v>
      </c>
      <c r="H77" s="2">
        <v>0</v>
      </c>
      <c r="I77" s="1">
        <v>0</v>
      </c>
      <c r="J77" s="3" t="s">
        <v>19</v>
      </c>
      <c r="K77" s="2" t="str">
        <f>J77*4290.00</f>
        <v>0</v>
      </c>
      <c r="L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58:K58"/>
    <mergeCell ref="A65:K65"/>
    <mergeCell ref="A5:K5"/>
    <mergeCell ref="A13:K13"/>
    <mergeCell ref="A28:K28"/>
    <mergeCell ref="A51:K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2025-12-07T07:05:13+03:00</dcterms:created>
  <dcterms:modified xsi:type="dcterms:W3CDTF">2025-12-07T07:05:13+03:00</dcterms:modified>
  <dc:title>Untitled Spreadsheet</dc:title>
  <dc:description/>
  <dc:subject/>
  <cp:keywords/>
  <cp:category/>
</cp:coreProperties>
</file>