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<sst xmlns="http://schemas.openxmlformats.org/spreadsheetml/2006/main" uniqueCount="216">
  <si>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</si>
  <si>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</si>
  <si>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</si>
  <si>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</si>
  <si>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</si>
  <si>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</si>
  <si>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</si>
  <si>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</si>
  <si>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</si>
  <si>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</si>
  <si>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Баки расширительные</t>
  </si>
  <si>
    <t>Баки для водоснабжения</t>
  </si>
  <si>
    <t>Баки для водоснабжения VALTEC</t>
  </si>
  <si>
    <t>VLC-1011005</t>
  </si>
  <si>
    <t>VT.AV.B.060008</t>
  </si>
  <si>
    <t>Бак расш. для ГВС и ХВС 8л. СИНИЙ (1/8шт)</t>
  </si>
  <si>
    <t>2 297.00 руб.</t>
  </si>
  <si>
    <t>&gt;10</t>
  </si>
  <si>
    <t>шт</t>
  </si>
  <si>
    <t>VLC-1011006</t>
  </si>
  <si>
    <t>VT.AV.B.060012</t>
  </si>
  <si>
    <t>Бак расш. для ГВС и ХВС 12л. СИНИЙ (1/8шт)</t>
  </si>
  <si>
    <t>2 551.00 руб.</t>
  </si>
  <si>
    <t>VLC-1011007</t>
  </si>
  <si>
    <t>VT.AV.B.060024</t>
  </si>
  <si>
    <t>Бак расш. для ГВС и ХВС 24л. СИНИЙ (1/4шт)</t>
  </si>
  <si>
    <t>3 200.00 руб.</t>
  </si>
  <si>
    <t>&gt;25</t>
  </si>
  <si>
    <t>VLC-1011008</t>
  </si>
  <si>
    <t>VT.AV.B.060050</t>
  </si>
  <si>
    <t>Бак расш. для ГВС и ХВС 50л. СИНИЙ (с ножками)</t>
  </si>
  <si>
    <t>9 246.00 руб.</t>
  </si>
  <si>
    <t>VLC-1011009</t>
  </si>
  <si>
    <t>VT.AV.B.060080</t>
  </si>
  <si>
    <t>Бак расш. для ГВС и ХВС 80л. СИНИЙ (с ножками)</t>
  </si>
  <si>
    <t>12 110.00 руб.</t>
  </si>
  <si>
    <t>VLC-1011010</t>
  </si>
  <si>
    <t>VT.AV.B.060100</t>
  </si>
  <si>
    <t>Бак расш. для ГВС и ХВС 100л. СИНИЙ (с ножками)</t>
  </si>
  <si>
    <t>16 218.00 руб.</t>
  </si>
  <si>
    <t>VLC-1011011</t>
  </si>
  <si>
    <t>VT.AV.B.070150</t>
  </si>
  <si>
    <t>Бак расш. для ГВС и ХВС 150л. СИНИЙ (с ножками)</t>
  </si>
  <si>
    <t>20 108.00 руб.</t>
  </si>
  <si>
    <t>VLC-1011012</t>
  </si>
  <si>
    <t>VT.AO.B.060024</t>
  </si>
  <si>
    <t>Бак расш. для ГВС и ХВС горизонтальный 24л. СИНИЙ</t>
  </si>
  <si>
    <t>3 404.00 руб.</t>
  </si>
  <si>
    <t>VLC-1011013</t>
  </si>
  <si>
    <t>VT.AO.B.060050</t>
  </si>
  <si>
    <t>Бак расш. для ГВС и ХВС горизонтальный 50л. СИНИЙ</t>
  </si>
  <si>
    <t>9 928.00 руб.</t>
  </si>
  <si>
    <t>VLC-900403</t>
  </si>
  <si>
    <t>VT.AV.B.080200</t>
  </si>
  <si>
    <t>Бак расш. для ГВС и ХВС 200л. СИНИЙ</t>
  </si>
  <si>
    <t>40 713.00 руб.</t>
  </si>
  <si>
    <t>VLC-900404</t>
  </si>
  <si>
    <t>VT.AV.B.080300</t>
  </si>
  <si>
    <t>Бак расш. для ГВС и ХВС 300л. СИНИЙ</t>
  </si>
  <si>
    <t>44 444.00 руб.</t>
  </si>
  <si>
    <t>VLC-900405</t>
  </si>
  <si>
    <t>VT.AV.B.080500</t>
  </si>
  <si>
    <t>Бак расш. для ГВС и ХВС 500л. СИНИЙ</t>
  </si>
  <si>
    <t>69 103.00 руб.</t>
  </si>
  <si>
    <t>VLC-900902</t>
  </si>
  <si>
    <t>VT.A.R.050018</t>
  </si>
  <si>
    <t>Бак расш. для с-м водосн. 18л./4,0 - 10bar (3/4")</t>
  </si>
  <si>
    <t>5 336.00 руб.</t>
  </si>
  <si>
    <t>VLC-900903</t>
  </si>
  <si>
    <t>VT.A.R.050035</t>
  </si>
  <si>
    <t>Бак расш. для с-м водосн. 35л./4,0 - 10bar (3/4")</t>
  </si>
  <si>
    <t>8 386.00 руб.</t>
  </si>
  <si>
    <t>Баки для водоснабжения VIEIR</t>
  </si>
  <si>
    <t>BAK-220001</t>
  </si>
  <si>
    <t>VEC-50</t>
  </si>
  <si>
    <t>Бак мембранный для водоснабжения VR 50л вертикальный</t>
  </si>
  <si>
    <t>4 078.73 руб.</t>
  </si>
  <si>
    <t>BAK-220002</t>
  </si>
  <si>
    <t>VEC-80</t>
  </si>
  <si>
    <t>Бак мембранный для водоснабжения VR 80л вертикальный</t>
  </si>
  <si>
    <t>7 920.94 руб.</t>
  </si>
  <si>
    <t>BAK-220003</t>
  </si>
  <si>
    <t>VEC-100</t>
  </si>
  <si>
    <t>Бак мембранный для водоснабжения VR 100л вертикальный</t>
  </si>
  <si>
    <t>8 254.14 руб.</t>
  </si>
  <si>
    <t>BAK-220004</t>
  </si>
  <si>
    <t>VFC-24</t>
  </si>
  <si>
    <t>Бак мембранный для водоснабжения VR 24л горизонтальный</t>
  </si>
  <si>
    <t>2 537.68 руб.</t>
  </si>
  <si>
    <t>BAK-220005</t>
  </si>
  <si>
    <t>VFC-50</t>
  </si>
  <si>
    <t>Бак мембранный для водоснабжения VR 50л горизонтальный</t>
  </si>
  <si>
    <t>4 175.41 руб.</t>
  </si>
  <si>
    <t>BAK-220006</t>
  </si>
  <si>
    <t>VFC-80</t>
  </si>
  <si>
    <t>Бак мембранный для водоснабжения VR 80л горизонтальный</t>
  </si>
  <si>
    <t>7 980.44 руб.</t>
  </si>
  <si>
    <t>Баки для водоснабжения ZEGOR</t>
  </si>
  <si>
    <t>ZGR-001090</t>
  </si>
  <si>
    <t>YT-24EH</t>
  </si>
  <si>
    <t>Бак мембранный для водоснабжения 24л горизонтальный (гидроаккумулятор) (1шт)</t>
  </si>
  <si>
    <t>2 855.15 руб.</t>
  </si>
  <si>
    <t>ZGR-001091</t>
  </si>
  <si>
    <t>YT-50EH</t>
  </si>
  <si>
    <t>Бак мембранный для водоснабжения 50л горизонтальный (гидроаккумулятор) (1шт)</t>
  </si>
  <si>
    <t>4 956.81 руб.</t>
  </si>
  <si>
    <t>ZGR-001092</t>
  </si>
  <si>
    <t>YT-24SH</t>
  </si>
  <si>
    <t>Бак мембранный НЕРЖ для водоснабжения 24л горизонтальный (гидроаккумулятор) (1шт)</t>
  </si>
  <si>
    <t>6 470.26 руб.</t>
  </si>
  <si>
    <t>ZGR-001093</t>
  </si>
  <si>
    <t>YT-50SH</t>
  </si>
  <si>
    <t>Бак мембранный НЕРЖ для водоснабжения 50л горизонтальный (гидроаккумулятор) (1шт)</t>
  </si>
  <si>
    <t>11 464.93 руб.</t>
  </si>
  <si>
    <t>ZGR-001178</t>
  </si>
  <si>
    <t>YT-100EH</t>
  </si>
  <si>
    <t>Бак мембранный для водоснабжения 100л горизонтальный (гидроаккумулятор) (1шт)</t>
  </si>
  <si>
    <t>10 463.66 руб.</t>
  </si>
  <si>
    <t>ZGR-001191</t>
  </si>
  <si>
    <t>YT-80EH</t>
  </si>
  <si>
    <t>Бак мембранный для водоснабжения 80л горизонтальный (гидроаккумулятор) (1шт)</t>
  </si>
  <si>
    <t>10 068.75 руб.</t>
  </si>
  <si>
    <t>ZGR-001192</t>
  </si>
  <si>
    <t>YT-80EV</t>
  </si>
  <si>
    <t>Бак мембранный для водоснабжения 80л ВЕРТИКАЛЬНЫЙ (гидроаккумулятор) (1шт)</t>
  </si>
  <si>
    <t>10 573.00 руб.</t>
  </si>
  <si>
    <t>ZGR-001193</t>
  </si>
  <si>
    <t>YT-100EV</t>
  </si>
  <si>
    <t>Бак мембранный для водоснабжения 100л ВЕРТИКАЛЬНЫЙ (гидроаккумулятор) (1шт)</t>
  </si>
  <si>
    <t>11 210.07 руб.</t>
  </si>
  <si>
    <t>Баки для водоснабжения ACR</t>
  </si>
  <si>
    <t>BAK-240001</t>
  </si>
  <si>
    <t>Бак для водоснабжения 100л горизонтальный метал фланец 1" 10 бар (гидроаккумулятор) (1шт)</t>
  </si>
  <si>
    <t>8 683.20 руб.</t>
  </si>
  <si>
    <t>BAK-240002</t>
  </si>
  <si>
    <t>Бак для водоснабжения 100л ВЕРТИКАЛЬ с площадкой,  метал фланец 1" 10 бар (гидроаккумулятор) (1шт)</t>
  </si>
  <si>
    <t>8 973.00 руб.</t>
  </si>
  <si>
    <t>BAK-240003</t>
  </si>
  <si>
    <t>Бак для водоснабжения 24л горизонтальный метал фланец 1" 10 бар (гидроаккумулятор) (1шт)</t>
  </si>
  <si>
    <t>2 422.80 руб.</t>
  </si>
  <si>
    <t>BAK-240004</t>
  </si>
  <si>
    <t>Бак для водоснабжения 50л горизонтальный, ПЛАСТИК  фланец 1" 10 бар (гидроаккумулятор) (1шт)</t>
  </si>
  <si>
    <t>4 752.00 руб.</t>
  </si>
  <si>
    <t>BAK-240005</t>
  </si>
  <si>
    <t>Бак для водоснабжения 50л горизонтальный метал фланец 1" 10 бар (гидроаккумулятор) (1шт)</t>
  </si>
  <si>
    <t>4 793.40 руб.</t>
  </si>
  <si>
    <t>BAK-240006</t>
  </si>
  <si>
    <t>Бак для водоснабжения 50л ВЕРТИКАЛЬ с площадкой,  метал фланец 1" 10 бар (гидроаккумулятор) (1шт)</t>
  </si>
  <si>
    <t>5 083.20 руб.</t>
  </si>
  <si>
    <t>BAK-240007</t>
  </si>
  <si>
    <t>Бак для водоснабжения 80л горизонтальный, ПЛАСТИК фланец 1" 10 бар (гидроаккумулятор) (1шт)</t>
  </si>
  <si>
    <t>8 029.80 руб.</t>
  </si>
  <si>
    <t>BAK-240008</t>
  </si>
  <si>
    <t>Бак для водоснабжения 80л горизонтальный метал фланец 1" 10 бар (гидроаккумулятор) (1шт)</t>
  </si>
  <si>
    <t>8 071.20 руб.</t>
  </si>
  <si>
    <t>BAK-240009</t>
  </si>
  <si>
    <t>Бак для водоснабжения 80л ВЕРТИКАЛЬ с площадкой,  метал фланец 1" 10 бар (гидроаккумулятор) (1шт)</t>
  </si>
  <si>
    <t>8 361.00 руб.</t>
  </si>
  <si>
    <t>Баки для водоснабжения UNIGB (Stout)</t>
  </si>
  <si>
    <t>PND-111183</t>
  </si>
  <si>
    <t>Бак расшир для водоснабжения 20л. синий, горизонтальный, вых.1", UNIGB, мембрана VAREM Italy</t>
  </si>
  <si>
    <t>3 564.75 руб.</t>
  </si>
  <si>
    <t>PND-111184</t>
  </si>
  <si>
    <t>Бак расшир для водоснабжения 50л. синий, горизонтальный, вых.1", UNIGB, мембрана VAREM Italy</t>
  </si>
  <si>
    <t>7 913.50 руб.</t>
  </si>
  <si>
    <t>PND-111185</t>
  </si>
  <si>
    <t>Бак расшир для водоснабжения 80л. синий, горизонтальный, вых.1", UNIGB, мембрана VAREM Italy</t>
  </si>
  <si>
    <t>10 622.50 руб.</t>
  </si>
  <si>
    <t>PND-111186</t>
  </si>
  <si>
    <t>Бак расшир для водоснабжения 100л. синий, горизонтальный, вых.1", UNIGB, мембрана VAREM Italy</t>
  </si>
  <si>
    <t>14 089.25 руб.</t>
  </si>
  <si>
    <t>PND-111187</t>
  </si>
  <si>
    <t>Бак расшир для водоснабжения 200л. синий, горизонтальный, вых.11/2", UNIGB, мембрана VAREM Italy</t>
  </si>
  <si>
    <t>29 282.75 руб.</t>
  </si>
  <si>
    <t>PND-111188</t>
  </si>
  <si>
    <t>Бак расшир для водоснабжения 300л. синий, горизонтальный, вых.11/2", UNIGB, мембрана VAREM Italy</t>
  </si>
  <si>
    <t>38 389.75 руб.</t>
  </si>
  <si>
    <t>PND-111189</t>
  </si>
  <si>
    <t>Бак расшир для водоснабжения 8л. синий, вертикальный, вых.3/4", UNIGB, мембрана VAREM Italy</t>
  </si>
  <si>
    <t>2 343.25 руб.</t>
  </si>
  <si>
    <t>PND-111190</t>
  </si>
  <si>
    <t>Бак расшир для водоснабжения 12л. синий, вертикальный, вых.3/4", UNIGB, мембрана VAREM Italy</t>
  </si>
  <si>
    <t>2 586.50 руб.</t>
  </si>
  <si>
    <t>PND-111191</t>
  </si>
  <si>
    <t>Бак расшир для водоснабжения 20л. синий, вертикальный, вых.1", UNIGB, мембрана VAREM Italy</t>
  </si>
  <si>
    <t>2 924.25 руб.</t>
  </si>
  <si>
    <t>PND-111192</t>
  </si>
  <si>
    <t>Бак расшир для водоснабжения 24л. синий, вертикальный, вых.1", UNIGB, мембрана VAREM Italy</t>
  </si>
  <si>
    <t>2 983.75 руб.</t>
  </si>
  <si>
    <t>PND-111193</t>
  </si>
  <si>
    <t>Бак расшир для водоснабжения 50л. синий, вертикальный, вых.1", UNIGB, мембрана VAREM Italy</t>
  </si>
  <si>
    <t>7 843.50 руб.</t>
  </si>
  <si>
    <t>PND-111194</t>
  </si>
  <si>
    <t>Бак расшир для водоснабжения 80л. синий, вертикальный, вых.1", UNIGB, мембрана VAREM Italy</t>
  </si>
  <si>
    <t>PND-111195</t>
  </si>
  <si>
    <t>Бак расшир для водоснабжения 100л. синий, вертикальный, вых.1", UNIGB, мембрана VAREM Italy</t>
  </si>
  <si>
    <t>PND-111196</t>
  </si>
  <si>
    <t>Бак расшир для водоснабжения 150л. синий, вертикальный, вых.11/2", UNIGB, мембрана VAREM Italy</t>
  </si>
  <si>
    <t>22 123.50 руб.</t>
  </si>
  <si>
    <t>PND-111197</t>
  </si>
  <si>
    <t>Бак расшир для водоснабжения 200л. синий, вертикальный, вых.11/2", UNIGB, мембрана VAREM Italy</t>
  </si>
  <si>
    <t>PND-111198</t>
  </si>
  <si>
    <t>Бак расшир для водоснабжения 300л. синий, вертикальный, вых.11/2", UNIGB, мембрана VAREM Italy</t>
  </si>
  <si>
    <t>39 096.75 руб.</t>
  </si>
  <si>
    <t>PND-111199</t>
  </si>
  <si>
    <t>Бак расшир для водоснабжения 500л. синий, вертикальный, вых.11/2", UNIGB, мембрана VAREM Italy</t>
  </si>
  <si>
    <t>84 887.25 руб.</t>
  </si>
  <si>
    <t>PND-111200</t>
  </si>
  <si>
    <t>Бак расшир для водоснабжения 750л. синий, вертикальный, вых.11/2", UNIGB, мембрана VAREM Italy</t>
  </si>
  <si>
    <t>118 898.50 руб.</t>
  </si>
  <si>
    <t>PND-111201</t>
  </si>
  <si>
    <t>Бак расшир для водоснабжения 1000л. синий, вертикальный, вых.2", UNIGB, мембрана VAREM Italy</t>
  </si>
  <si>
    <t>207 170.25 руб.</t>
  </si>
  <si>
    <t>PND-111202</t>
  </si>
  <si>
    <t>Бак расшир для водоснабжения 2000л. синий, вертикальный, вых.2", UNIGB, мембрана VAREM Italy</t>
  </si>
  <si>
    <t>412 207.25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</si>
</sst>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a6c2f29_86a6_11e9_8101_003048fd731b_634a42ef_f953_11e9_810b_003048fd731b1.jpeg"/><Relationship Id="rId2" Type="http://schemas.openxmlformats.org/officeDocument/2006/relationships/image" Target="../media/6a6c2f2c_86a6_11e9_8101_003048fd731b_634a42f0_f953_11e9_810b_003048fd731b2.jpeg"/><Relationship Id="rId3" Type="http://schemas.openxmlformats.org/officeDocument/2006/relationships/image" Target="../media/6a6c2f2f_86a6_11e9_8101_003048fd731b_634a42f1_f953_11e9_810b_003048fd731b3.jpeg"/><Relationship Id="rId4" Type="http://schemas.openxmlformats.org/officeDocument/2006/relationships/image" Target="../media/6a6c2f32_86a6_11e9_8101_003048fd731b_ae66e5e9_3fbb_11ef_a5f3_047c1617b1434.jpeg"/><Relationship Id="rId5" Type="http://schemas.openxmlformats.org/officeDocument/2006/relationships/image" Target="../media/6a6c2f34_86a6_11e9_8101_003048fd731b_ae66e5ea_3fbb_11ef_a5f3_047c1617b1435.jpeg"/><Relationship Id="rId6" Type="http://schemas.openxmlformats.org/officeDocument/2006/relationships/image" Target="../media/6a6c2f36_86a6_11e9_8101_003048fd731b_ae66e5eb_3fbb_11ef_a5f3_047c1617b1436.jpeg"/><Relationship Id="rId7" Type="http://schemas.openxmlformats.org/officeDocument/2006/relationships/image" Target="../media/6a6c2f38_86a6_11e9_8101_003048fd731b_ae66e5ec_3fbb_11ef_a5f3_047c1617b1437.jpeg"/><Relationship Id="rId8" Type="http://schemas.openxmlformats.org/officeDocument/2006/relationships/image" Target="../media/6a6c2f3a_86a6_11e9_8101_003048fd731b_634a42f6_f953_11e9_810b_003048fd731b8.jpeg"/><Relationship Id="rId9" Type="http://schemas.openxmlformats.org/officeDocument/2006/relationships/image" Target="../media/6a6c2f3c_86a6_11e9_8101_003048fd731b_634a42f7_f953_11e9_810b_003048fd731b9.jpeg"/><Relationship Id="rId10" Type="http://schemas.openxmlformats.org/officeDocument/2006/relationships/image" Target="../media/6d083b1b_3466_11eb_81f3_003048fd731b_ae66e5ed_3fbb_11ef_a5f3_047c1617b14310.jpeg"/><Relationship Id="rId11" Type="http://schemas.openxmlformats.org/officeDocument/2006/relationships/image" Target="../media/6d083b1d_3466_11eb_81f3_003048fd731b_ae66e5ee_3fbb_11ef_a5f3_047c1617b14311.jpeg"/><Relationship Id="rId12" Type="http://schemas.openxmlformats.org/officeDocument/2006/relationships/image" Target="../media/6d083b1f_3466_11eb_81f3_003048fd731b_ae66e5ef_3fbb_11ef_a5f3_047c1617b14312.jpeg"/><Relationship Id="rId13" Type="http://schemas.openxmlformats.org/officeDocument/2006/relationships/image" Target="../media/0ef53f95_9e75_11ef_a670_047c1617b143_fff10ef6_f1e0_11ef_a6e1_047c1617b14313.jpeg"/><Relationship Id="rId14" Type="http://schemas.openxmlformats.org/officeDocument/2006/relationships/image" Target="../media/0ef53f97_9e75_11ef_a670_047c1617b143_fff10ef7_f1e0_11ef_a6e1_047c1617b14314.jpeg"/><Relationship Id="rId15" Type="http://schemas.openxmlformats.org/officeDocument/2006/relationships/image" Target="../media/6a6c2f6c_86a6_11e9_8101_003048fd731b_5352ef79_57f4_11ea_810f_003048fd731b15.jpeg"/><Relationship Id="rId16" Type="http://schemas.openxmlformats.org/officeDocument/2006/relationships/image" Target="../media/6a6c2f6e_86a6_11e9_8101_003048fd731b_5352ef7a_57f4_11ea_810f_003048fd731b16.jpeg"/><Relationship Id="rId17" Type="http://schemas.openxmlformats.org/officeDocument/2006/relationships/image" Target="../media/6a6c2f70_86a6_11e9_8101_003048fd731b_5352ef78_57f4_11ea_810f_003048fd731b17.jpeg"/><Relationship Id="rId18" Type="http://schemas.openxmlformats.org/officeDocument/2006/relationships/image" Target="../media/6a6c2f72_86a6_11e9_8101_003048fd731b_0291d925_0d22_11ea_810d_003048fd731b18.jpeg"/><Relationship Id="rId19" Type="http://schemas.openxmlformats.org/officeDocument/2006/relationships/image" Target="../media/6a6c2f74_86a6_11e9_8101_003048fd731b_0291d926_0d22_11ea_810d_003048fd731b19.jpeg"/><Relationship Id="rId20" Type="http://schemas.openxmlformats.org/officeDocument/2006/relationships/image" Target="../media/6a6c2f76_86a6_11e9_8101_003048fd731b_0291d927_0d22_11ea_810d_003048fd731b20.jpeg"/><Relationship Id="rId21" Type="http://schemas.openxmlformats.org/officeDocument/2006/relationships/image" Target="../media/a05f35ec_ce20_11eb_82ca_003048fd731b_a15553a7_602e_11ec_a20b_00259070b48721.jpeg"/><Relationship Id="rId22" Type="http://schemas.openxmlformats.org/officeDocument/2006/relationships/image" Target="../media/a05f35ee_ce20_11eb_82ca_003048fd731b_a15553a8_602e_11ec_a20b_00259070b48722.jpeg"/><Relationship Id="rId23" Type="http://schemas.openxmlformats.org/officeDocument/2006/relationships/image" Target="../media/a05f35f0_ce20_11eb_82ca_003048fd731b_a15553a9_602e_11ec_a20b_00259070b48723.jpeg"/><Relationship Id="rId24" Type="http://schemas.openxmlformats.org/officeDocument/2006/relationships/image" Target="../media/a05f35f2_ce20_11eb_82ca_003048fd731b_a15553aa_602e_11ec_a20b_00259070b48724.jpeg"/><Relationship Id="rId25" Type="http://schemas.openxmlformats.org/officeDocument/2006/relationships/image" Target="../media/fc27c047_aa62_11ec_a25d_00259070b487_c0208088_c056_11ee_a549_047c1617b14325.jpeg"/><Relationship Id="rId26" Type="http://schemas.openxmlformats.org/officeDocument/2006/relationships/image" Target="../media/3f68c018_f775_11ec_a2cc_00259070b487_c020808a_c056_11ee_a549_047c1617b14326.jpeg"/><Relationship Id="rId27" Type="http://schemas.openxmlformats.org/officeDocument/2006/relationships/image" Target="../media/3f68c01a_f775_11ec_a2cc_00259070b487_ae66e5f0_3fbb_11ef_a5f3_047c1617b14327.jpeg"/><Relationship Id="rId28" Type="http://schemas.openxmlformats.org/officeDocument/2006/relationships/image" Target="../media/61991c21_230d_11ed_a307_00259070b487_ae66e5f1_3fbb_11ef_a5f3_047c1617b14328.jpeg"/><Relationship Id="rId29" Type="http://schemas.openxmlformats.org/officeDocument/2006/relationships/image" Target="../media/b6ed93f6_e810_11ee_a580_047c1617b143_3d7c0747_0312_11ef_a5a4_047c1617b14329.jpeg"/><Relationship Id="rId30" Type="http://schemas.openxmlformats.org/officeDocument/2006/relationships/image" Target="../media/b6ed93f8_e810_11ee_a580_047c1617b143_e00cf347_f104_11ee_a58b_047c1617b14330.jpeg"/><Relationship Id="rId31" Type="http://schemas.openxmlformats.org/officeDocument/2006/relationships/image" Target="../media/b6ed93fa_e810_11ee_a580_047c1617b143_3d7c0748_0312_11ef_a5a4_047c1617b14331.jpeg"/><Relationship Id="rId32" Type="http://schemas.openxmlformats.org/officeDocument/2006/relationships/image" Target="../media/b6ed93fc_e810_11ee_a580_047c1617b143_9b2e56ee_f0b3_11ee_a58b_047c1617b14332.jpeg"/><Relationship Id="rId33" Type="http://schemas.openxmlformats.org/officeDocument/2006/relationships/image" Target="../media/b6ed93fe_e810_11ee_a580_047c1617b143_3d7c0749_0312_11ef_a5a4_047c1617b14333.jpeg"/><Relationship Id="rId34" Type="http://schemas.openxmlformats.org/officeDocument/2006/relationships/image" Target="../media/b6ed9400_e810_11ee_a580_047c1617b143_e00cf348_f104_11ee_a58b_047c1617b14334.jpeg"/><Relationship Id="rId35" Type="http://schemas.openxmlformats.org/officeDocument/2006/relationships/image" Target="../media/b6ed9402_e810_11ee_a580_047c1617b143_e00cf346_f104_11ee_a58b_047c1617b14335.jpeg"/><Relationship Id="rId36" Type="http://schemas.openxmlformats.org/officeDocument/2006/relationships/image" Target="../media/b6ed9404_e810_11ee_a580_047c1617b143_3d7c074a_0312_11ef_a5a4_047c1617b14336.jpeg"/><Relationship Id="rId37" Type="http://schemas.openxmlformats.org/officeDocument/2006/relationships/image" Target="../media/b6ed9406_e810_11ee_a580_047c1617b143_e00cf349_f104_11ee_a58b_047c1617b14337.jpeg"/><Relationship Id="rId38" Type="http://schemas.openxmlformats.org/officeDocument/2006/relationships/image" Target="../media/d4f8c10c_fb63_11ee_a59a_047c1617b143_444b1c96_5a46_11f0_a775_047c1617b14338.jpeg"/><Relationship Id="rId39" Type="http://schemas.openxmlformats.org/officeDocument/2006/relationships/image" Target="../media/d4f8c10e_fb63_11ee_a59a_047c1617b143_444b1ca7_5a46_11f0_a775_047c1617b14339.jpeg"/><Relationship Id="rId40" Type="http://schemas.openxmlformats.org/officeDocument/2006/relationships/image" Target="../media/d4f8c110_fb63_11ee_a59a_047c1617b143_444b1cb3_5a46_11f0_a775_047c1617b14340.jpeg"/><Relationship Id="rId41" Type="http://schemas.openxmlformats.org/officeDocument/2006/relationships/image" Target="../media/d4f8c112_fb63_11ee_a59a_047c1617b143_444b1c8a_5a46_11f0_a775_047c1617b14341.jpeg"/><Relationship Id="rId42" Type="http://schemas.openxmlformats.org/officeDocument/2006/relationships/image" Target="../media/d4f8c114_fb63_11ee_a59a_047c1617b143_83eb96ec_5d58_11f0_a779_047c1617b14342.jpeg"/><Relationship Id="rId43" Type="http://schemas.openxmlformats.org/officeDocument/2006/relationships/image" Target="../media/d4f8c116_fb63_11ee_a59a_047c1617b143_444b1c9f_5a46_11f0_a775_047c1617b14343.jpeg"/><Relationship Id="rId44" Type="http://schemas.openxmlformats.org/officeDocument/2006/relationships/image" Target="../media/d4f8c118_fb63_11ee_a59a_047c1617b143_444b1cb7_5a46_11f0_a775_047c1617b14344.jpeg"/><Relationship Id="rId45" Type="http://schemas.openxmlformats.org/officeDocument/2006/relationships/image" Target="../media/d4f8c11a_fb63_11ee_a59a_047c1617b143_444b1c8e_5a46_11f0_a775_047c1617b14345.jpeg"/><Relationship Id="rId46" Type="http://schemas.openxmlformats.org/officeDocument/2006/relationships/image" Target="../media/d4f8c11c_fb63_11ee_a59a_047c1617b143_444b1c93_5a46_11f0_a775_047c1617b14346.jpeg"/><Relationship Id="rId47" Type="http://schemas.openxmlformats.org/officeDocument/2006/relationships/image" Target="../media/d4f8c11e_fb63_11ee_a59a_047c1617b143_444b1c9a_5a46_11f0_a775_047c1617b14347.jpeg"/><Relationship Id="rId48" Type="http://schemas.openxmlformats.org/officeDocument/2006/relationships/image" Target="../media/d4f8c120_fb63_11ee_a59a_047c1617b143_444b1ca3_5a46_11f0_a775_047c1617b14348.jpeg"/><Relationship Id="rId49" Type="http://schemas.openxmlformats.org/officeDocument/2006/relationships/image" Target="../media/d4f8c122_fb63_11ee_a59a_047c1617b143_444b1caf_5a46_11f0_a775_047c1617b14349.jpeg"/><Relationship Id="rId50" Type="http://schemas.openxmlformats.org/officeDocument/2006/relationships/image" Target="../media/d4f8c124_fb63_11ee_a59a_047c1617b143_444b1c86_5a46_11f0_a775_047c1617b14350.jpeg"/><Relationship Id="rId51" Type="http://schemas.openxmlformats.org/officeDocument/2006/relationships/image" Target="../media/d4f8c126_fb63_11ee_a59a_047c1617b143_444b1c91_5a46_11f0_a775_047c1617b14351.jpeg"/><Relationship Id="rId52" Type="http://schemas.openxmlformats.org/officeDocument/2006/relationships/image" Target="../media/d4f8c128_fb63_11ee_a59a_047c1617b143_83eb96ea_5d58_11f0_a779_047c1617b14352.jpeg"/><Relationship Id="rId53" Type="http://schemas.openxmlformats.org/officeDocument/2006/relationships/image" Target="../media/d4f8c12a_fb63_11ee_a59a_047c1617b143_444b1c9d_5a46_11f0_a775_047c1617b14353.jpeg"/><Relationship Id="rId54" Type="http://schemas.openxmlformats.org/officeDocument/2006/relationships/image" Target="../media/d4f8c12c_fb63_11ee_a59a_047c1617b143_444b1ca0_5a46_11f0_a775_047c1617b14354.jpeg"/><Relationship Id="rId55" Type="http://schemas.openxmlformats.org/officeDocument/2006/relationships/image" Target="../media/d4f8c12e_fb63_11ee_a59a_047c1617b143_444b1cab_5a46_11f0_a775_047c1617b14355.jpeg"/><Relationship Id="rId56" Type="http://schemas.openxmlformats.org/officeDocument/2006/relationships/image" Target="../media/d4f8c130_fb63_11ee_a59a_047c1617b143_444b1c85_5a46_11f0_a775_047c1617b14356.jpeg"/><Relationship Id="rId57" Type="http://schemas.openxmlformats.org/officeDocument/2006/relationships/image" Target="../media/d4f8c132_fb63_11ee_a59a_047c1617b143_444b1c92_5a46_11f0_a775_047c1617b1435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822039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J5*2297.00</f>
        <v>0</v>
      </c>
      <c r="L5" s="5"/>
    </row>
    <row r="6" spans="1:12" customHeight="1" ht="105" outlineLevel="4">
      <c r="A6" s="1"/>
      <c r="B6" s="1">
        <v>822040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 t="s">
        <v>17</v>
      </c>
      <c r="I6" s="1">
        <v>0</v>
      </c>
      <c r="J6" s="3" t="s">
        <v>18</v>
      </c>
      <c r="K6" s="2" t="str">
        <f>J6*2551.00</f>
        <v>0</v>
      </c>
      <c r="L6" s="5"/>
    </row>
    <row r="7" spans="1:12" customHeight="1" ht="105" outlineLevel="4">
      <c r="A7" s="1"/>
      <c r="B7" s="1">
        <v>822041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 t="s">
        <v>27</v>
      </c>
      <c r="I7" s="1">
        <v>0</v>
      </c>
      <c r="J7" s="3" t="s">
        <v>18</v>
      </c>
      <c r="K7" s="2" t="str">
        <f>J7*3200.00</f>
        <v>0</v>
      </c>
      <c r="L7" s="5"/>
    </row>
    <row r="8" spans="1:12" customHeight="1" ht="105" outlineLevel="4">
      <c r="A8" s="1"/>
      <c r="B8" s="1">
        <v>822042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0</v>
      </c>
      <c r="H8" s="2" t="s">
        <v>17</v>
      </c>
      <c r="I8" s="1">
        <v>0</v>
      </c>
      <c r="J8" s="3" t="s">
        <v>18</v>
      </c>
      <c r="K8" s="2" t="str">
        <f>J8*9246.00</f>
        <v>0</v>
      </c>
      <c r="L8" s="5"/>
    </row>
    <row r="9" spans="1:12" customHeight="1" ht="105" outlineLevel="4">
      <c r="A9" s="1"/>
      <c r="B9" s="1">
        <v>822043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0</v>
      </c>
      <c r="H9" s="2">
        <v>9</v>
      </c>
      <c r="I9" s="1">
        <v>0</v>
      </c>
      <c r="J9" s="3" t="s">
        <v>18</v>
      </c>
      <c r="K9" s="2" t="str">
        <f>J9*12110.00</f>
        <v>0</v>
      </c>
      <c r="L9" s="5"/>
    </row>
    <row r="10" spans="1:12" customHeight="1" ht="105" outlineLevel="4">
      <c r="A10" s="1"/>
      <c r="B10" s="1">
        <v>822044</v>
      </c>
      <c r="C10" s="1" t="s">
        <v>36</v>
      </c>
      <c r="D10" s="1" t="s">
        <v>37</v>
      </c>
      <c r="E10" s="2" t="s">
        <v>38</v>
      </c>
      <c r="F10" s="2" t="s">
        <v>39</v>
      </c>
      <c r="G10" s="2">
        <v>0</v>
      </c>
      <c r="H10" s="2" t="s">
        <v>17</v>
      </c>
      <c r="I10" s="1">
        <v>0</v>
      </c>
      <c r="J10" s="3" t="s">
        <v>18</v>
      </c>
      <c r="K10" s="2" t="str">
        <f>J10*16218.00</f>
        <v>0</v>
      </c>
      <c r="L10" s="5"/>
    </row>
    <row r="11" spans="1:12" customHeight="1" ht="105" outlineLevel="4">
      <c r="A11" s="1"/>
      <c r="B11" s="1">
        <v>822045</v>
      </c>
      <c r="C11" s="1" t="s">
        <v>40</v>
      </c>
      <c r="D11" s="1" t="s">
        <v>41</v>
      </c>
      <c r="E11" s="2" t="s">
        <v>42</v>
      </c>
      <c r="F11" s="2" t="s">
        <v>43</v>
      </c>
      <c r="G11" s="2">
        <v>0</v>
      </c>
      <c r="H11" s="2">
        <v>7</v>
      </c>
      <c r="I11" s="1">
        <v>0</v>
      </c>
      <c r="J11" s="3" t="s">
        <v>18</v>
      </c>
      <c r="K11" s="2" t="str">
        <f>J11*20108.00</f>
        <v>0</v>
      </c>
      <c r="L11" s="5"/>
    </row>
    <row r="12" spans="1:12" customHeight="1" ht="105" outlineLevel="4">
      <c r="A12" s="1"/>
      <c r="B12" s="1">
        <v>822046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2</v>
      </c>
      <c r="H12" s="2">
        <v>0</v>
      </c>
      <c r="I12" s="1">
        <v>0</v>
      </c>
      <c r="J12" s="3" t="s">
        <v>18</v>
      </c>
      <c r="K12" s="2" t="str">
        <f>J12*3404.00</f>
        <v>0</v>
      </c>
      <c r="L12" s="5"/>
    </row>
    <row r="13" spans="1:12" customHeight="1" ht="105" outlineLevel="4">
      <c r="A13" s="1"/>
      <c r="B13" s="1">
        <v>822047</v>
      </c>
      <c r="C13" s="1" t="s">
        <v>48</v>
      </c>
      <c r="D13" s="1" t="s">
        <v>49</v>
      </c>
      <c r="E13" s="2" t="s">
        <v>50</v>
      </c>
      <c r="F13" s="2" t="s">
        <v>51</v>
      </c>
      <c r="G13" s="2">
        <v>0</v>
      </c>
      <c r="H13" s="2">
        <v>7</v>
      </c>
      <c r="I13" s="1">
        <v>0</v>
      </c>
      <c r="J13" s="3" t="s">
        <v>18</v>
      </c>
      <c r="K13" s="2" t="str">
        <f>J13*9928.00</f>
        <v>0</v>
      </c>
      <c r="L13" s="5"/>
    </row>
    <row r="14" spans="1:12" customHeight="1" ht="105" outlineLevel="4">
      <c r="A14" s="1"/>
      <c r="B14" s="1">
        <v>836320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0</v>
      </c>
      <c r="H14" s="2">
        <v>1</v>
      </c>
      <c r="I14" s="1">
        <v>0</v>
      </c>
      <c r="J14" s="3" t="s">
        <v>18</v>
      </c>
      <c r="K14" s="2" t="str">
        <f>J14*40713.00</f>
        <v>0</v>
      </c>
      <c r="L14" s="5"/>
    </row>
    <row r="15" spans="1:12" customHeight="1" ht="105" outlineLevel="4">
      <c r="A15" s="1"/>
      <c r="B15" s="1">
        <v>836321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0</v>
      </c>
      <c r="H15" s="2">
        <v>2</v>
      </c>
      <c r="I15" s="1">
        <v>0</v>
      </c>
      <c r="J15" s="3" t="s">
        <v>18</v>
      </c>
      <c r="K15" s="2" t="str">
        <f>J15*44444.00</f>
        <v>0</v>
      </c>
      <c r="L15" s="5"/>
    </row>
    <row r="16" spans="1:12" customHeight="1" ht="105" outlineLevel="4">
      <c r="A16" s="1"/>
      <c r="B16" s="1">
        <v>836322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>
        <v>1</v>
      </c>
      <c r="I16" s="1">
        <v>0</v>
      </c>
      <c r="J16" s="3" t="s">
        <v>18</v>
      </c>
      <c r="K16" s="2" t="str">
        <f>J16*69103.00</f>
        <v>0</v>
      </c>
      <c r="L16" s="5"/>
    </row>
    <row r="17" spans="1:12" customHeight="1" ht="105" outlineLevel="4">
      <c r="A17" s="1"/>
      <c r="B17" s="1">
        <v>883991</v>
      </c>
      <c r="C17" s="1" t="s">
        <v>64</v>
      </c>
      <c r="D17" s="1" t="s">
        <v>65</v>
      </c>
      <c r="E17" s="2" t="s">
        <v>66</v>
      </c>
      <c r="F17" s="2" t="s">
        <v>67</v>
      </c>
      <c r="G17" s="2">
        <v>0</v>
      </c>
      <c r="H17" s="2" t="s">
        <v>17</v>
      </c>
      <c r="I17" s="1">
        <v>0</v>
      </c>
      <c r="J17" s="3" t="s">
        <v>18</v>
      </c>
      <c r="K17" s="2" t="str">
        <f>J17*5336.00</f>
        <v>0</v>
      </c>
      <c r="L17" s="5"/>
    </row>
    <row r="18" spans="1:12" customHeight="1" ht="105" outlineLevel="4">
      <c r="A18" s="1"/>
      <c r="B18" s="1">
        <v>883992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0</v>
      </c>
      <c r="H18" s="2" t="s">
        <v>17</v>
      </c>
      <c r="I18" s="1">
        <v>0</v>
      </c>
      <c r="J18" s="3" t="s">
        <v>18</v>
      </c>
      <c r="K18" s="2" t="str">
        <f>J18*8386.00</f>
        <v>0</v>
      </c>
      <c r="L18" s="5"/>
    </row>
    <row r="19" spans="1:12" outlineLevel="2">
      <c r="A19" s="8" t="s">
        <v>72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5"/>
    </row>
    <row r="20" spans="1:12" customHeight="1" ht="105" outlineLevel="4">
      <c r="A20" s="1"/>
      <c r="B20" s="1">
        <v>822070</v>
      </c>
      <c r="C20" s="1" t="s">
        <v>73</v>
      </c>
      <c r="D20" s="1" t="s">
        <v>74</v>
      </c>
      <c r="E20" s="2" t="s">
        <v>75</v>
      </c>
      <c r="F20" s="2" t="s">
        <v>76</v>
      </c>
      <c r="G20" s="2">
        <v>0</v>
      </c>
      <c r="H20" s="2">
        <v>0</v>
      </c>
      <c r="I20" s="1">
        <v>0</v>
      </c>
      <c r="J20" s="3" t="s">
        <v>18</v>
      </c>
      <c r="K20" s="2" t="str">
        <f>J20*4078.73</f>
        <v>0</v>
      </c>
      <c r="L20" s="5"/>
    </row>
    <row r="21" spans="1:12" customHeight="1" ht="105" outlineLevel="4">
      <c r="A21" s="1"/>
      <c r="B21" s="1">
        <v>822071</v>
      </c>
      <c r="C21" s="1" t="s">
        <v>77</v>
      </c>
      <c r="D21" s="1" t="s">
        <v>78</v>
      </c>
      <c r="E21" s="2" t="s">
        <v>79</v>
      </c>
      <c r="F21" s="2" t="s">
        <v>80</v>
      </c>
      <c r="G21" s="2">
        <v>0</v>
      </c>
      <c r="H21" s="2">
        <v>0</v>
      </c>
      <c r="I21" s="1">
        <v>0</v>
      </c>
      <c r="J21" s="3" t="s">
        <v>18</v>
      </c>
      <c r="K21" s="2" t="str">
        <f>J21*7920.94</f>
        <v>0</v>
      </c>
      <c r="L21" s="5"/>
    </row>
    <row r="22" spans="1:12" customHeight="1" ht="105" outlineLevel="4">
      <c r="A22" s="1"/>
      <c r="B22" s="1">
        <v>822072</v>
      </c>
      <c r="C22" s="1" t="s">
        <v>81</v>
      </c>
      <c r="D22" s="1" t="s">
        <v>82</v>
      </c>
      <c r="E22" s="2" t="s">
        <v>83</v>
      </c>
      <c r="F22" s="2" t="s">
        <v>84</v>
      </c>
      <c r="G22" s="2">
        <v>0</v>
      </c>
      <c r="H22" s="2">
        <v>0</v>
      </c>
      <c r="I22" s="1">
        <v>0</v>
      </c>
      <c r="J22" s="3" t="s">
        <v>18</v>
      </c>
      <c r="K22" s="2" t="str">
        <f>J22*8254.14</f>
        <v>0</v>
      </c>
      <c r="L22" s="5"/>
    </row>
    <row r="23" spans="1:12" customHeight="1" ht="105" outlineLevel="4">
      <c r="A23" s="1"/>
      <c r="B23" s="1">
        <v>822073</v>
      </c>
      <c r="C23" s="1" t="s">
        <v>85</v>
      </c>
      <c r="D23" s="1" t="s">
        <v>86</v>
      </c>
      <c r="E23" s="2" t="s">
        <v>87</v>
      </c>
      <c r="F23" s="2" t="s">
        <v>88</v>
      </c>
      <c r="G23" s="2">
        <v>0</v>
      </c>
      <c r="H23" s="2">
        <v>0</v>
      </c>
      <c r="I23" s="1">
        <v>0</v>
      </c>
      <c r="J23" s="3" t="s">
        <v>18</v>
      </c>
      <c r="K23" s="2" t="str">
        <f>J23*2537.68</f>
        <v>0</v>
      </c>
      <c r="L23" s="5"/>
    </row>
    <row r="24" spans="1:12" customHeight="1" ht="105" outlineLevel="4">
      <c r="A24" s="1"/>
      <c r="B24" s="1">
        <v>822074</v>
      </c>
      <c r="C24" s="1" t="s">
        <v>89</v>
      </c>
      <c r="D24" s="1" t="s">
        <v>90</v>
      </c>
      <c r="E24" s="2" t="s">
        <v>91</v>
      </c>
      <c r="F24" s="2" t="s">
        <v>92</v>
      </c>
      <c r="G24" s="2">
        <v>0</v>
      </c>
      <c r="H24" s="2">
        <v>0</v>
      </c>
      <c r="I24" s="1">
        <v>0</v>
      </c>
      <c r="J24" s="3" t="s">
        <v>18</v>
      </c>
      <c r="K24" s="2" t="str">
        <f>J24*4175.41</f>
        <v>0</v>
      </c>
      <c r="L24" s="5"/>
    </row>
    <row r="25" spans="1:12" customHeight="1" ht="105" outlineLevel="4">
      <c r="A25" s="1"/>
      <c r="B25" s="1">
        <v>822075</v>
      </c>
      <c r="C25" s="1" t="s">
        <v>93</v>
      </c>
      <c r="D25" s="1" t="s">
        <v>94</v>
      </c>
      <c r="E25" s="2" t="s">
        <v>95</v>
      </c>
      <c r="F25" s="2" t="s">
        <v>96</v>
      </c>
      <c r="G25" s="2">
        <v>0</v>
      </c>
      <c r="H25" s="2">
        <v>0</v>
      </c>
      <c r="I25" s="1">
        <v>0</v>
      </c>
      <c r="J25" s="3" t="s">
        <v>18</v>
      </c>
      <c r="K25" s="2" t="str">
        <f>J25*7980.44</f>
        <v>0</v>
      </c>
      <c r="L25" s="5"/>
    </row>
    <row r="26" spans="1:12" outlineLevel="2">
      <c r="A26" s="8" t="s">
        <v>97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5"/>
    </row>
    <row r="27" spans="1:12" customHeight="1" ht="105" outlineLevel="4">
      <c r="A27" s="1"/>
      <c r="B27" s="1">
        <v>833408</v>
      </c>
      <c r="C27" s="1" t="s">
        <v>98</v>
      </c>
      <c r="D27" s="1" t="s">
        <v>99</v>
      </c>
      <c r="E27" s="2" t="s">
        <v>100</v>
      </c>
      <c r="F27" s="2" t="s">
        <v>101</v>
      </c>
      <c r="G27" s="2" t="s">
        <v>17</v>
      </c>
      <c r="H27" s="2">
        <v>0</v>
      </c>
      <c r="I27" s="1">
        <v>0</v>
      </c>
      <c r="J27" s="3" t="s">
        <v>18</v>
      </c>
      <c r="K27" s="2" t="str">
        <f>J27*2855.15</f>
        <v>0</v>
      </c>
      <c r="L27" s="5"/>
    </row>
    <row r="28" spans="1:12" customHeight="1" ht="105" outlineLevel="4">
      <c r="A28" s="1"/>
      <c r="B28" s="1">
        <v>833409</v>
      </c>
      <c r="C28" s="1" t="s">
        <v>102</v>
      </c>
      <c r="D28" s="1" t="s">
        <v>103</v>
      </c>
      <c r="E28" s="2" t="s">
        <v>104</v>
      </c>
      <c r="F28" s="2" t="s">
        <v>105</v>
      </c>
      <c r="G28" s="2">
        <v>4</v>
      </c>
      <c r="H28" s="2">
        <v>0</v>
      </c>
      <c r="I28" s="1">
        <v>0</v>
      </c>
      <c r="J28" s="3" t="s">
        <v>18</v>
      </c>
      <c r="K28" s="2" t="str">
        <f>J28*4956.81</f>
        <v>0</v>
      </c>
      <c r="L28" s="5"/>
    </row>
    <row r="29" spans="1:12" customHeight="1" ht="105" outlineLevel="4">
      <c r="A29" s="1"/>
      <c r="B29" s="1">
        <v>833410</v>
      </c>
      <c r="C29" s="1" t="s">
        <v>106</v>
      </c>
      <c r="D29" s="1" t="s">
        <v>107</v>
      </c>
      <c r="E29" s="2" t="s">
        <v>108</v>
      </c>
      <c r="F29" s="2" t="s">
        <v>109</v>
      </c>
      <c r="G29" s="2">
        <v>3</v>
      </c>
      <c r="H29" s="2">
        <v>0</v>
      </c>
      <c r="I29" s="1">
        <v>0</v>
      </c>
      <c r="J29" s="3" t="s">
        <v>18</v>
      </c>
      <c r="K29" s="2" t="str">
        <f>J29*6470.26</f>
        <v>0</v>
      </c>
      <c r="L29" s="5"/>
    </row>
    <row r="30" spans="1:12" customHeight="1" ht="105" outlineLevel="4">
      <c r="A30" s="1"/>
      <c r="B30" s="1">
        <v>833411</v>
      </c>
      <c r="C30" s="1" t="s">
        <v>110</v>
      </c>
      <c r="D30" s="1" t="s">
        <v>111</v>
      </c>
      <c r="E30" s="2" t="s">
        <v>112</v>
      </c>
      <c r="F30" s="2" t="s">
        <v>113</v>
      </c>
      <c r="G30" s="2">
        <v>4</v>
      </c>
      <c r="H30" s="2">
        <v>0</v>
      </c>
      <c r="I30" s="1">
        <v>0</v>
      </c>
      <c r="J30" s="3" t="s">
        <v>18</v>
      </c>
      <c r="K30" s="2" t="str">
        <f>J30*11464.93</f>
        <v>0</v>
      </c>
      <c r="L30" s="5"/>
    </row>
    <row r="31" spans="1:12" customHeight="1" ht="105" outlineLevel="4">
      <c r="A31" s="1"/>
      <c r="B31" s="1">
        <v>858843</v>
      </c>
      <c r="C31" s="1" t="s">
        <v>114</v>
      </c>
      <c r="D31" s="1" t="s">
        <v>115</v>
      </c>
      <c r="E31" s="2" t="s">
        <v>116</v>
      </c>
      <c r="F31" s="2" t="s">
        <v>117</v>
      </c>
      <c r="G31" s="2">
        <v>0</v>
      </c>
      <c r="H31" s="2">
        <v>0</v>
      </c>
      <c r="I31" s="1">
        <v>0</v>
      </c>
      <c r="J31" s="3" t="s">
        <v>18</v>
      </c>
      <c r="K31" s="2" t="str">
        <f>J31*10463.66</f>
        <v>0</v>
      </c>
      <c r="L31" s="5"/>
    </row>
    <row r="32" spans="1:12" customHeight="1" ht="105" outlineLevel="4">
      <c r="A32" s="1"/>
      <c r="B32" s="1">
        <v>868608</v>
      </c>
      <c r="C32" s="1" t="s">
        <v>118</v>
      </c>
      <c r="D32" s="1" t="s">
        <v>119</v>
      </c>
      <c r="E32" s="2" t="s">
        <v>120</v>
      </c>
      <c r="F32" s="2" t="s">
        <v>121</v>
      </c>
      <c r="G32" s="2">
        <v>0</v>
      </c>
      <c r="H32" s="2">
        <v>0</v>
      </c>
      <c r="I32" s="1">
        <v>0</v>
      </c>
      <c r="J32" s="3" t="s">
        <v>18</v>
      </c>
      <c r="K32" s="2" t="str">
        <f>J32*10068.75</f>
        <v>0</v>
      </c>
      <c r="L32" s="5"/>
    </row>
    <row r="33" spans="1:12" customHeight="1" ht="105" outlineLevel="4">
      <c r="A33" s="1"/>
      <c r="B33" s="1">
        <v>868609</v>
      </c>
      <c r="C33" s="1" t="s">
        <v>122</v>
      </c>
      <c r="D33" s="1" t="s">
        <v>123</v>
      </c>
      <c r="E33" s="2" t="s">
        <v>124</v>
      </c>
      <c r="F33" s="2" t="s">
        <v>125</v>
      </c>
      <c r="G33" s="2">
        <v>2</v>
      </c>
      <c r="H33" s="2">
        <v>0</v>
      </c>
      <c r="I33" s="1">
        <v>0</v>
      </c>
      <c r="J33" s="3" t="s">
        <v>18</v>
      </c>
      <c r="K33" s="2" t="str">
        <f>J33*10573.00</f>
        <v>0</v>
      </c>
      <c r="L33" s="5"/>
    </row>
    <row r="34" spans="1:12" customHeight="1" ht="105" outlineLevel="4">
      <c r="A34" s="1"/>
      <c r="B34" s="1">
        <v>869374</v>
      </c>
      <c r="C34" s="1" t="s">
        <v>126</v>
      </c>
      <c r="D34" s="1" t="s">
        <v>127</v>
      </c>
      <c r="E34" s="2" t="s">
        <v>128</v>
      </c>
      <c r="F34" s="2" t="s">
        <v>129</v>
      </c>
      <c r="G34" s="2">
        <v>10</v>
      </c>
      <c r="H34" s="2">
        <v>0</v>
      </c>
      <c r="I34" s="1">
        <v>0</v>
      </c>
      <c r="J34" s="3" t="s">
        <v>18</v>
      </c>
      <c r="K34" s="2" t="str">
        <f>J34*11210.07</f>
        <v>0</v>
      </c>
      <c r="L34" s="5"/>
    </row>
    <row r="35" spans="1:12" outlineLevel="2">
      <c r="A35" s="8" t="s">
        <v>130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5"/>
    </row>
    <row r="36" spans="1:12" customHeight="1" ht="105" outlineLevel="4">
      <c r="A36" s="1"/>
      <c r="B36" s="1">
        <v>882575</v>
      </c>
      <c r="C36" s="1" t="s">
        <v>131</v>
      </c>
      <c r="D36" s="1"/>
      <c r="E36" s="2" t="s">
        <v>132</v>
      </c>
      <c r="F36" s="2" t="s">
        <v>133</v>
      </c>
      <c r="G36" s="2">
        <v>2</v>
      </c>
      <c r="H36" s="2">
        <v>0</v>
      </c>
      <c r="I36" s="1">
        <v>0</v>
      </c>
      <c r="J36" s="3" t="s">
        <v>18</v>
      </c>
      <c r="K36" s="2" t="str">
        <f>J36*8683.20</f>
        <v>0</v>
      </c>
      <c r="L36" s="5"/>
    </row>
    <row r="37" spans="1:12" customHeight="1" ht="105" outlineLevel="4">
      <c r="A37" s="1"/>
      <c r="B37" s="1">
        <v>882576</v>
      </c>
      <c r="C37" s="1" t="s">
        <v>134</v>
      </c>
      <c r="D37" s="1"/>
      <c r="E37" s="2" t="s">
        <v>135</v>
      </c>
      <c r="F37" s="2" t="s">
        <v>136</v>
      </c>
      <c r="G37" s="2">
        <v>0</v>
      </c>
      <c r="H37" s="2">
        <v>0</v>
      </c>
      <c r="I37" s="1">
        <v>0</v>
      </c>
      <c r="J37" s="3" t="s">
        <v>18</v>
      </c>
      <c r="K37" s="2" t="str">
        <f>J37*8973.00</f>
        <v>0</v>
      </c>
      <c r="L37" s="5"/>
    </row>
    <row r="38" spans="1:12" customHeight="1" ht="105" outlineLevel="4">
      <c r="A38" s="1"/>
      <c r="B38" s="1">
        <v>882577</v>
      </c>
      <c r="C38" s="1" t="s">
        <v>137</v>
      </c>
      <c r="D38" s="1"/>
      <c r="E38" s="2" t="s">
        <v>138</v>
      </c>
      <c r="F38" s="2" t="s">
        <v>139</v>
      </c>
      <c r="G38" s="2">
        <v>8</v>
      </c>
      <c r="H38" s="2">
        <v>0</v>
      </c>
      <c r="I38" s="1">
        <v>0</v>
      </c>
      <c r="J38" s="3" t="s">
        <v>18</v>
      </c>
      <c r="K38" s="2" t="str">
        <f>J38*2422.80</f>
        <v>0</v>
      </c>
      <c r="L38" s="5"/>
    </row>
    <row r="39" spans="1:12" customHeight="1" ht="105" outlineLevel="4">
      <c r="A39" s="1"/>
      <c r="B39" s="1">
        <v>882578</v>
      </c>
      <c r="C39" s="1" t="s">
        <v>140</v>
      </c>
      <c r="D39" s="1"/>
      <c r="E39" s="2" t="s">
        <v>141</v>
      </c>
      <c r="F39" s="2" t="s">
        <v>142</v>
      </c>
      <c r="G39" s="2">
        <v>0</v>
      </c>
      <c r="H39" s="2">
        <v>0</v>
      </c>
      <c r="I39" s="1">
        <v>0</v>
      </c>
      <c r="J39" s="3" t="s">
        <v>18</v>
      </c>
      <c r="K39" s="2" t="str">
        <f>J39*4752.00</f>
        <v>0</v>
      </c>
      <c r="L39" s="5"/>
    </row>
    <row r="40" spans="1:12" customHeight="1" ht="105" outlineLevel="4">
      <c r="A40" s="1"/>
      <c r="B40" s="1">
        <v>882579</v>
      </c>
      <c r="C40" s="1" t="s">
        <v>143</v>
      </c>
      <c r="D40" s="1"/>
      <c r="E40" s="2" t="s">
        <v>144</v>
      </c>
      <c r="F40" s="2" t="s">
        <v>145</v>
      </c>
      <c r="G40" s="2">
        <v>2</v>
      </c>
      <c r="H40" s="2">
        <v>0</v>
      </c>
      <c r="I40" s="1">
        <v>0</v>
      </c>
      <c r="J40" s="3" t="s">
        <v>18</v>
      </c>
      <c r="K40" s="2" t="str">
        <f>J40*4793.40</f>
        <v>0</v>
      </c>
      <c r="L40" s="5"/>
    </row>
    <row r="41" spans="1:12" customHeight="1" ht="105" outlineLevel="4">
      <c r="A41" s="1"/>
      <c r="B41" s="1">
        <v>882580</v>
      </c>
      <c r="C41" s="1" t="s">
        <v>146</v>
      </c>
      <c r="D41" s="1"/>
      <c r="E41" s="2" t="s">
        <v>147</v>
      </c>
      <c r="F41" s="2" t="s">
        <v>148</v>
      </c>
      <c r="G41" s="2">
        <v>0</v>
      </c>
      <c r="H41" s="2">
        <v>0</v>
      </c>
      <c r="I41" s="1">
        <v>0</v>
      </c>
      <c r="J41" s="3" t="s">
        <v>18</v>
      </c>
      <c r="K41" s="2" t="str">
        <f>J41*5083.20</f>
        <v>0</v>
      </c>
      <c r="L41" s="5"/>
    </row>
    <row r="42" spans="1:12" customHeight="1" ht="105" outlineLevel="4">
      <c r="A42" s="1"/>
      <c r="B42" s="1">
        <v>882581</v>
      </c>
      <c r="C42" s="1" t="s">
        <v>149</v>
      </c>
      <c r="D42" s="1"/>
      <c r="E42" s="2" t="s">
        <v>150</v>
      </c>
      <c r="F42" s="2" t="s">
        <v>151</v>
      </c>
      <c r="G42" s="2">
        <v>0</v>
      </c>
      <c r="H42" s="2">
        <v>0</v>
      </c>
      <c r="I42" s="1">
        <v>0</v>
      </c>
      <c r="J42" s="3" t="s">
        <v>18</v>
      </c>
      <c r="K42" s="2" t="str">
        <f>J42*8029.80</f>
        <v>0</v>
      </c>
      <c r="L42" s="5"/>
    </row>
    <row r="43" spans="1:12" customHeight="1" ht="105" outlineLevel="4">
      <c r="A43" s="1"/>
      <c r="B43" s="1">
        <v>882582</v>
      </c>
      <c r="C43" s="1" t="s">
        <v>152</v>
      </c>
      <c r="D43" s="1"/>
      <c r="E43" s="2" t="s">
        <v>153</v>
      </c>
      <c r="F43" s="2" t="s">
        <v>154</v>
      </c>
      <c r="G43" s="2">
        <v>0</v>
      </c>
      <c r="H43" s="2">
        <v>0</v>
      </c>
      <c r="I43" s="1">
        <v>0</v>
      </c>
      <c r="J43" s="3" t="s">
        <v>18</v>
      </c>
      <c r="K43" s="2" t="str">
        <f>J43*8071.20</f>
        <v>0</v>
      </c>
      <c r="L43" s="5"/>
    </row>
    <row r="44" spans="1:12" customHeight="1" ht="105" outlineLevel="4">
      <c r="A44" s="1"/>
      <c r="B44" s="1">
        <v>882583</v>
      </c>
      <c r="C44" s="1" t="s">
        <v>155</v>
      </c>
      <c r="D44" s="1"/>
      <c r="E44" s="2" t="s">
        <v>156</v>
      </c>
      <c r="F44" s="2" t="s">
        <v>157</v>
      </c>
      <c r="G44" s="2">
        <v>0</v>
      </c>
      <c r="H44" s="2">
        <v>0</v>
      </c>
      <c r="I44" s="1">
        <v>0</v>
      </c>
      <c r="J44" s="3" t="s">
        <v>18</v>
      </c>
      <c r="K44" s="2" t="str">
        <f>J44*8361.00</f>
        <v>0</v>
      </c>
      <c r="L44" s="5"/>
    </row>
    <row r="45" spans="1:12" outlineLevel="2">
      <c r="A45" s="8" t="s">
        <v>158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5"/>
    </row>
    <row r="46" spans="1:12" customHeight="1" ht="105" outlineLevel="4">
      <c r="A46" s="1"/>
      <c r="B46" s="1">
        <v>883653</v>
      </c>
      <c r="C46" s="1" t="s">
        <v>159</v>
      </c>
      <c r="D46" s="1"/>
      <c r="E46" s="2" t="s">
        <v>160</v>
      </c>
      <c r="F46" s="2" t="s">
        <v>161</v>
      </c>
      <c r="G46" s="2">
        <v>0</v>
      </c>
      <c r="H46" s="2">
        <v>0</v>
      </c>
      <c r="I46" s="1">
        <v>0</v>
      </c>
      <c r="J46" s="3" t="s">
        <v>18</v>
      </c>
      <c r="K46" s="2" t="str">
        <f>J46*3564.75</f>
        <v>0</v>
      </c>
      <c r="L46" s="5"/>
    </row>
    <row r="47" spans="1:12" customHeight="1" ht="105" outlineLevel="4">
      <c r="A47" s="1"/>
      <c r="B47" s="1">
        <v>883654</v>
      </c>
      <c r="C47" s="1" t="s">
        <v>162</v>
      </c>
      <c r="D47" s="1"/>
      <c r="E47" s="2" t="s">
        <v>163</v>
      </c>
      <c r="F47" s="2" t="s">
        <v>164</v>
      </c>
      <c r="G47" s="2">
        <v>0</v>
      </c>
      <c r="H47" s="2">
        <v>0</v>
      </c>
      <c r="I47" s="1">
        <v>0</v>
      </c>
      <c r="J47" s="3" t="s">
        <v>18</v>
      </c>
      <c r="K47" s="2" t="str">
        <f>J47*7913.50</f>
        <v>0</v>
      </c>
      <c r="L47" s="5"/>
    </row>
    <row r="48" spans="1:12" customHeight="1" ht="105" outlineLevel="4">
      <c r="A48" s="1"/>
      <c r="B48" s="1">
        <v>883655</v>
      </c>
      <c r="C48" s="1" t="s">
        <v>165</v>
      </c>
      <c r="D48" s="1"/>
      <c r="E48" s="2" t="s">
        <v>166</v>
      </c>
      <c r="F48" s="2" t="s">
        <v>167</v>
      </c>
      <c r="G48" s="2">
        <v>0</v>
      </c>
      <c r="H48" s="2">
        <v>0</v>
      </c>
      <c r="I48" s="1">
        <v>0</v>
      </c>
      <c r="J48" s="3" t="s">
        <v>18</v>
      </c>
      <c r="K48" s="2" t="str">
        <f>J48*10622.50</f>
        <v>0</v>
      </c>
      <c r="L48" s="5"/>
    </row>
    <row r="49" spans="1:12" customHeight="1" ht="105" outlineLevel="4">
      <c r="A49" s="1"/>
      <c r="B49" s="1">
        <v>883656</v>
      </c>
      <c r="C49" s="1" t="s">
        <v>168</v>
      </c>
      <c r="D49" s="1"/>
      <c r="E49" s="2" t="s">
        <v>169</v>
      </c>
      <c r="F49" s="2" t="s">
        <v>170</v>
      </c>
      <c r="G49" s="2">
        <v>0</v>
      </c>
      <c r="H49" s="2">
        <v>0</v>
      </c>
      <c r="I49" s="1">
        <v>0</v>
      </c>
      <c r="J49" s="3" t="s">
        <v>18</v>
      </c>
      <c r="K49" s="2" t="str">
        <f>J49*14089.25</f>
        <v>0</v>
      </c>
      <c r="L49" s="5"/>
    </row>
    <row r="50" spans="1:12" customHeight="1" ht="105" outlineLevel="4">
      <c r="A50" s="1"/>
      <c r="B50" s="1">
        <v>883657</v>
      </c>
      <c r="C50" s="1" t="s">
        <v>171</v>
      </c>
      <c r="D50" s="1"/>
      <c r="E50" s="2" t="s">
        <v>172</v>
      </c>
      <c r="F50" s="2" t="s">
        <v>173</v>
      </c>
      <c r="G50" s="2">
        <v>0</v>
      </c>
      <c r="H50" s="2">
        <v>0</v>
      </c>
      <c r="I50" s="1">
        <v>0</v>
      </c>
      <c r="J50" s="3" t="s">
        <v>18</v>
      </c>
      <c r="K50" s="2" t="str">
        <f>J50*29282.75</f>
        <v>0</v>
      </c>
      <c r="L50" s="5"/>
    </row>
    <row r="51" spans="1:12" customHeight="1" ht="105" outlineLevel="4">
      <c r="A51" s="1"/>
      <c r="B51" s="1">
        <v>883658</v>
      </c>
      <c r="C51" s="1" t="s">
        <v>174</v>
      </c>
      <c r="D51" s="1"/>
      <c r="E51" s="2" t="s">
        <v>175</v>
      </c>
      <c r="F51" s="2" t="s">
        <v>176</v>
      </c>
      <c r="G51" s="2">
        <v>0</v>
      </c>
      <c r="H51" s="2">
        <v>0</v>
      </c>
      <c r="I51" s="1">
        <v>0</v>
      </c>
      <c r="J51" s="3" t="s">
        <v>18</v>
      </c>
      <c r="K51" s="2" t="str">
        <f>J51*38389.75</f>
        <v>0</v>
      </c>
      <c r="L51" s="5"/>
    </row>
    <row r="52" spans="1:12" customHeight="1" ht="105" outlineLevel="4">
      <c r="A52" s="1"/>
      <c r="B52" s="1">
        <v>883659</v>
      </c>
      <c r="C52" s="1" t="s">
        <v>177</v>
      </c>
      <c r="D52" s="1"/>
      <c r="E52" s="2" t="s">
        <v>178</v>
      </c>
      <c r="F52" s="2" t="s">
        <v>179</v>
      </c>
      <c r="G52" s="2">
        <v>1</v>
      </c>
      <c r="H52" s="2">
        <v>0</v>
      </c>
      <c r="I52" s="1">
        <v>0</v>
      </c>
      <c r="J52" s="3" t="s">
        <v>18</v>
      </c>
      <c r="K52" s="2" t="str">
        <f>J52*2343.25</f>
        <v>0</v>
      </c>
      <c r="L52" s="5"/>
    </row>
    <row r="53" spans="1:12" customHeight="1" ht="105" outlineLevel="4">
      <c r="A53" s="1"/>
      <c r="B53" s="1">
        <v>883660</v>
      </c>
      <c r="C53" s="1" t="s">
        <v>180</v>
      </c>
      <c r="D53" s="1"/>
      <c r="E53" s="2" t="s">
        <v>181</v>
      </c>
      <c r="F53" s="2" t="s">
        <v>182</v>
      </c>
      <c r="G53" s="2">
        <v>1</v>
      </c>
      <c r="H53" s="2">
        <v>0</v>
      </c>
      <c r="I53" s="1">
        <v>0</v>
      </c>
      <c r="J53" s="3" t="s">
        <v>18</v>
      </c>
      <c r="K53" s="2" t="str">
        <f>J53*2586.50</f>
        <v>0</v>
      </c>
      <c r="L53" s="5"/>
    </row>
    <row r="54" spans="1:12" customHeight="1" ht="105" outlineLevel="4">
      <c r="A54" s="1"/>
      <c r="B54" s="1">
        <v>883661</v>
      </c>
      <c r="C54" s="1" t="s">
        <v>183</v>
      </c>
      <c r="D54" s="1"/>
      <c r="E54" s="2" t="s">
        <v>184</v>
      </c>
      <c r="F54" s="2" t="s">
        <v>185</v>
      </c>
      <c r="G54" s="2">
        <v>0</v>
      </c>
      <c r="H54" s="2">
        <v>0</v>
      </c>
      <c r="I54" s="1">
        <v>0</v>
      </c>
      <c r="J54" s="3" t="s">
        <v>18</v>
      </c>
      <c r="K54" s="2" t="str">
        <f>J54*2924.25</f>
        <v>0</v>
      </c>
      <c r="L54" s="5"/>
    </row>
    <row r="55" spans="1:12" customHeight="1" ht="105" outlineLevel="4">
      <c r="A55" s="1"/>
      <c r="B55" s="1">
        <v>883662</v>
      </c>
      <c r="C55" s="1" t="s">
        <v>186</v>
      </c>
      <c r="D55" s="1"/>
      <c r="E55" s="2" t="s">
        <v>187</v>
      </c>
      <c r="F55" s="2" t="s">
        <v>188</v>
      </c>
      <c r="G55" s="2">
        <v>5</v>
      </c>
      <c r="H55" s="2">
        <v>0</v>
      </c>
      <c r="I55" s="1">
        <v>0</v>
      </c>
      <c r="J55" s="3" t="s">
        <v>18</v>
      </c>
      <c r="K55" s="2" t="str">
        <f>J55*2983.75</f>
        <v>0</v>
      </c>
      <c r="L55" s="5"/>
    </row>
    <row r="56" spans="1:12" customHeight="1" ht="105" outlineLevel="4">
      <c r="A56" s="1"/>
      <c r="B56" s="1">
        <v>883663</v>
      </c>
      <c r="C56" s="1" t="s">
        <v>189</v>
      </c>
      <c r="D56" s="1"/>
      <c r="E56" s="2" t="s">
        <v>190</v>
      </c>
      <c r="F56" s="2" t="s">
        <v>191</v>
      </c>
      <c r="G56" s="2">
        <v>2</v>
      </c>
      <c r="H56" s="2">
        <v>0</v>
      </c>
      <c r="I56" s="1">
        <v>0</v>
      </c>
      <c r="J56" s="3" t="s">
        <v>18</v>
      </c>
      <c r="K56" s="2" t="str">
        <f>J56*7843.50</f>
        <v>0</v>
      </c>
      <c r="L56" s="5"/>
    </row>
    <row r="57" spans="1:12" customHeight="1" ht="105" outlineLevel="4">
      <c r="A57" s="1"/>
      <c r="B57" s="1">
        <v>883664</v>
      </c>
      <c r="C57" s="1" t="s">
        <v>192</v>
      </c>
      <c r="D57" s="1"/>
      <c r="E57" s="2" t="s">
        <v>193</v>
      </c>
      <c r="F57" s="2" t="s">
        <v>167</v>
      </c>
      <c r="G57" s="2">
        <v>2</v>
      </c>
      <c r="H57" s="2">
        <v>0</v>
      </c>
      <c r="I57" s="1">
        <v>0</v>
      </c>
      <c r="J57" s="3" t="s">
        <v>18</v>
      </c>
      <c r="K57" s="2" t="str">
        <f>J57*10622.50</f>
        <v>0</v>
      </c>
      <c r="L57" s="5"/>
    </row>
    <row r="58" spans="1:12" customHeight="1" ht="105" outlineLevel="4">
      <c r="A58" s="1"/>
      <c r="B58" s="1">
        <v>883665</v>
      </c>
      <c r="C58" s="1" t="s">
        <v>194</v>
      </c>
      <c r="D58" s="1"/>
      <c r="E58" s="2" t="s">
        <v>195</v>
      </c>
      <c r="F58" s="2" t="s">
        <v>170</v>
      </c>
      <c r="G58" s="2">
        <v>2</v>
      </c>
      <c r="H58" s="2">
        <v>0</v>
      </c>
      <c r="I58" s="1">
        <v>0</v>
      </c>
      <c r="J58" s="3" t="s">
        <v>18</v>
      </c>
      <c r="K58" s="2" t="str">
        <f>J58*14089.25</f>
        <v>0</v>
      </c>
      <c r="L58" s="5"/>
    </row>
    <row r="59" spans="1:12" customHeight="1" ht="105" outlineLevel="4">
      <c r="A59" s="1"/>
      <c r="B59" s="1">
        <v>883666</v>
      </c>
      <c r="C59" s="1" t="s">
        <v>196</v>
      </c>
      <c r="D59" s="1"/>
      <c r="E59" s="2" t="s">
        <v>197</v>
      </c>
      <c r="F59" s="2" t="s">
        <v>198</v>
      </c>
      <c r="G59" s="2">
        <v>0</v>
      </c>
      <c r="H59" s="2">
        <v>0</v>
      </c>
      <c r="I59" s="1">
        <v>0</v>
      </c>
      <c r="J59" s="3" t="s">
        <v>18</v>
      </c>
      <c r="K59" s="2" t="str">
        <f>J59*22123.50</f>
        <v>0</v>
      </c>
      <c r="L59" s="5"/>
    </row>
    <row r="60" spans="1:12" customHeight="1" ht="105" outlineLevel="4">
      <c r="A60" s="1"/>
      <c r="B60" s="1">
        <v>883667</v>
      </c>
      <c r="C60" s="1" t="s">
        <v>199</v>
      </c>
      <c r="D60" s="1"/>
      <c r="E60" s="2" t="s">
        <v>200</v>
      </c>
      <c r="F60" s="2" t="s">
        <v>173</v>
      </c>
      <c r="G60" s="2">
        <v>0</v>
      </c>
      <c r="H60" s="2">
        <v>0</v>
      </c>
      <c r="I60" s="1">
        <v>0</v>
      </c>
      <c r="J60" s="3" t="s">
        <v>18</v>
      </c>
      <c r="K60" s="2" t="str">
        <f>J60*29282.75</f>
        <v>0</v>
      </c>
      <c r="L60" s="5"/>
    </row>
    <row r="61" spans="1:12" customHeight="1" ht="105" outlineLevel="4">
      <c r="A61" s="1"/>
      <c r="B61" s="1">
        <v>883668</v>
      </c>
      <c r="C61" s="1" t="s">
        <v>201</v>
      </c>
      <c r="D61" s="1"/>
      <c r="E61" s="2" t="s">
        <v>202</v>
      </c>
      <c r="F61" s="2" t="s">
        <v>203</v>
      </c>
      <c r="G61" s="2">
        <v>0</v>
      </c>
      <c r="H61" s="2">
        <v>0</v>
      </c>
      <c r="I61" s="1">
        <v>0</v>
      </c>
      <c r="J61" s="3" t="s">
        <v>18</v>
      </c>
      <c r="K61" s="2" t="str">
        <f>J61*39096.75</f>
        <v>0</v>
      </c>
      <c r="L61" s="5"/>
    </row>
    <row r="62" spans="1:12" customHeight="1" ht="105" outlineLevel="4">
      <c r="A62" s="1"/>
      <c r="B62" s="1">
        <v>883669</v>
      </c>
      <c r="C62" s="1" t="s">
        <v>204</v>
      </c>
      <c r="D62" s="1"/>
      <c r="E62" s="2" t="s">
        <v>205</v>
      </c>
      <c r="F62" s="2" t="s">
        <v>206</v>
      </c>
      <c r="G62" s="2">
        <v>0</v>
      </c>
      <c r="H62" s="2">
        <v>0</v>
      </c>
      <c r="I62" s="1">
        <v>0</v>
      </c>
      <c r="J62" s="3" t="s">
        <v>18</v>
      </c>
      <c r="K62" s="2" t="str">
        <f>J62*84887.25</f>
        <v>0</v>
      </c>
      <c r="L62" s="5"/>
    </row>
    <row r="63" spans="1:12" customHeight="1" ht="105" outlineLevel="4">
      <c r="A63" s="1"/>
      <c r="B63" s="1">
        <v>883670</v>
      </c>
      <c r="C63" s="1" t="s">
        <v>207</v>
      </c>
      <c r="D63" s="1"/>
      <c r="E63" s="2" t="s">
        <v>208</v>
      </c>
      <c r="F63" s="2" t="s">
        <v>209</v>
      </c>
      <c r="G63" s="2">
        <v>0</v>
      </c>
      <c r="H63" s="2">
        <v>0</v>
      </c>
      <c r="I63" s="1">
        <v>0</v>
      </c>
      <c r="J63" s="3" t="s">
        <v>18</v>
      </c>
      <c r="K63" s="2" t="str">
        <f>J63*118898.50</f>
        <v>0</v>
      </c>
      <c r="L63" s="5"/>
    </row>
    <row r="64" spans="1:12" customHeight="1" ht="105" outlineLevel="4">
      <c r="A64" s="1"/>
      <c r="B64" s="1">
        <v>883671</v>
      </c>
      <c r="C64" s="1" t="s">
        <v>210</v>
      </c>
      <c r="D64" s="1"/>
      <c r="E64" s="2" t="s">
        <v>211</v>
      </c>
      <c r="F64" s="2" t="s">
        <v>212</v>
      </c>
      <c r="G64" s="2">
        <v>0</v>
      </c>
      <c r="H64" s="2">
        <v>0</v>
      </c>
      <c r="I64" s="1">
        <v>0</v>
      </c>
      <c r="J64" s="3" t="s">
        <v>18</v>
      </c>
      <c r="K64" s="2" t="str">
        <f>J64*207170.25</f>
        <v>0</v>
      </c>
      <c r="L64" s="5"/>
    </row>
    <row r="65" spans="1:12" customHeight="1" ht="105" outlineLevel="4">
      <c r="A65" s="1"/>
      <c r="B65" s="1">
        <v>883672</v>
      </c>
      <c r="C65" s="1" t="s">
        <v>213</v>
      </c>
      <c r="D65" s="1"/>
      <c r="E65" s="2" t="s">
        <v>214</v>
      </c>
      <c r="F65" s="2" t="s">
        <v>215</v>
      </c>
      <c r="G65" s="2">
        <v>0</v>
      </c>
      <c r="H65" s="2">
        <v>0</v>
      </c>
      <c r="I65" s="1">
        <v>0</v>
      </c>
      <c r="J65" s="3" t="s">
        <v>18</v>
      </c>
      <c r="K65" s="2" t="str">
        <f>J65*412207.25</f>
        <v>0</v>
      </c>
      <c r="L6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9:K19"/>
    <mergeCell ref="A26:K26"/>
    <mergeCell ref="A35:K35"/>
    <mergeCell ref="A45:K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2025-07-12T06:52:42+03:00</dcterms:created>
  <dcterms:modified xsi:type="dcterms:W3CDTF">2025-07-12T06:52:42+03:00</dcterms:modified>
  <dc:title>Untitled Spreadsheet</dc:title>
  <dc:description/>
  <dc:subject/>
  <cp:keywords/>
  <cp:category/>
</cp:coreProperties>
</file>