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<sst xmlns="http://schemas.openxmlformats.org/spreadsheetml/2006/main" uniqueCount="238">
  <si>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</si>
  <si>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</si>
  <si>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</si>
  <si>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</si>
  <si>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</si>
  <si>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</si>
  <si>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</si>
  <si>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</si>
  <si>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</si>
  <si>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</si>
  <si>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</si>
  <si>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</si>
  <si>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</si>
  <si>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</si>
  <si>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</si>
  <si>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</si>
  <si>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2 465.00 руб.</t>
  </si>
  <si>
    <t>&gt;10</t>
  </si>
  <si>
    <t>шт</t>
  </si>
  <si>
    <t>VLC-1011015</t>
  </si>
  <si>
    <t>VT.RV.R.060012</t>
  </si>
  <si>
    <t>Бак расш. для отопления 12л. КРАСНЫЙ (1/8шт)</t>
  </si>
  <si>
    <t>2 687.00 руб.</t>
  </si>
  <si>
    <t>VLC-1011016</t>
  </si>
  <si>
    <t>VT.RV.R.060018</t>
  </si>
  <si>
    <t>Бак расш. для отопления 18л. КРАСНЫЙ (1/4шт)</t>
  </si>
  <si>
    <t>2 911.00 руб.</t>
  </si>
  <si>
    <t>VLC-1011017</t>
  </si>
  <si>
    <t>VT.RV.R.060024</t>
  </si>
  <si>
    <t>Бак расш. для отопления 24л. КРАСНЫЙ (1/4шт)</t>
  </si>
  <si>
    <t>3 167.00 руб.</t>
  </si>
  <si>
    <t>VLC-1011018</t>
  </si>
  <si>
    <t>VT.RV.R.060035</t>
  </si>
  <si>
    <t>Бак расш. для отопления 35л. КРАСНЫЙ</t>
  </si>
  <si>
    <t>6 012.00 руб.</t>
  </si>
  <si>
    <t>VLC-1011019</t>
  </si>
  <si>
    <t>VT.RV.R.060050</t>
  </si>
  <si>
    <t>Бак расш. для отопления 50л. КРАСНЫЙ (с ножками)</t>
  </si>
  <si>
    <t>7 229.00 руб.</t>
  </si>
  <si>
    <t>VLC-1011020</t>
  </si>
  <si>
    <t>VT.RV.R.060080</t>
  </si>
  <si>
    <t>Бак расш. для отопления 80л. КРАСНЫЙ (с ножками)</t>
  </si>
  <si>
    <t>10 002.00 руб.</t>
  </si>
  <si>
    <t>VLC-1011021</t>
  </si>
  <si>
    <t>VT.RV.R.060100</t>
  </si>
  <si>
    <t>Бак расш. для отопления 100л. КРАСНЫЙ (с ножками)</t>
  </si>
  <si>
    <t>14 166.00 руб.</t>
  </si>
  <si>
    <t>VLC-1011022</t>
  </si>
  <si>
    <t>VT.RV.R.070150</t>
  </si>
  <si>
    <t>Бак расш. для отопления 150л. КРАСНЫЙ (с ножками)</t>
  </si>
  <si>
    <t>20 983.00 руб.</t>
  </si>
  <si>
    <t>VLC-900406</t>
  </si>
  <si>
    <t>VT.RV.R.081000</t>
  </si>
  <si>
    <t>Бак расш. для отопления 1000л. КРАСНЫЙ</t>
  </si>
  <si>
    <t>241 490.00 руб.</t>
  </si>
  <si>
    <t>VLC-900407</t>
  </si>
  <si>
    <t>VT.RV.R.080200</t>
  </si>
  <si>
    <t>Бак расш. для отопления 200л. КРАСНЫЙ</t>
  </si>
  <si>
    <t>37 877.00 руб.</t>
  </si>
  <si>
    <t>VLC-900408</t>
  </si>
  <si>
    <t>VT.RV.R.080300</t>
  </si>
  <si>
    <t>Бак расш. для отопления 300л. КРАСНЫЙ</t>
  </si>
  <si>
    <t>41 402.00 руб.</t>
  </si>
  <si>
    <t>VLC-900409</t>
  </si>
  <si>
    <t>VT.RV.R.080500</t>
  </si>
  <si>
    <t>Бак расш. для отопления 500л. КРАСНЫЙ</t>
  </si>
  <si>
    <t>78 378.00 руб.</t>
  </si>
  <si>
    <t>VLC-900410</t>
  </si>
  <si>
    <t>VT.RV.R.080750</t>
  </si>
  <si>
    <t>Бак расш. для отопления 750л. КРАСНЫЙ</t>
  </si>
  <si>
    <t>165 989.00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</si>
  <si>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</si>
  <si>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</si>
  <si>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</si>
  <si>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</si>
  <si>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</si>
  <si>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</si>
  <si>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</si>
  <si>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</si>
  <si>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&gt;25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</si>
  <si>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</si>
  <si>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</si>
  <si>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</si>
  <si>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</si>
  <si>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</si>
  <si>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</si>
  <si>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</si>
  <si>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</si>
  <si>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</si>
  <si>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</si>
  <si>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</si>
  <si>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</si>
  <si>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</si>
  <si>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</si>
  <si>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</si>
  <si>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</si>
  <si>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</si>
  <si>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</si>
  <si>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</si>
  <si>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10 521.80 руб.</t>
  </si>
  <si>
    <t>Баки для отопления VIEIR</t>
  </si>
  <si>
    <t>BAK-120001</t>
  </si>
  <si>
    <t>VERH-8</t>
  </si>
  <si>
    <t>Бак мембранный для отопл. VR  8л вертикальный</t>
  </si>
  <si>
    <t>1 215.69 руб.</t>
  </si>
  <si>
    <t>BAK-120002</t>
  </si>
  <si>
    <t>VERH-19</t>
  </si>
  <si>
    <t>Бак мембранный для отопл. VR  19л вертикальный</t>
  </si>
  <si>
    <t>2 062.41 руб.</t>
  </si>
  <si>
    <t>BAK-120003</t>
  </si>
  <si>
    <t>VERH-24</t>
  </si>
  <si>
    <t>Бак мембранный для отопл. VR  24л вертикальный</t>
  </si>
  <si>
    <t>2 262.33 руб.</t>
  </si>
  <si>
    <t>BAK-120004</t>
  </si>
  <si>
    <t>VERH-12</t>
  </si>
  <si>
    <t>Бак мембранный для отопл. VR  12л вертикальный</t>
  </si>
  <si>
    <t>1 899.24 руб.</t>
  </si>
  <si>
    <t>BAK-120005</t>
  </si>
  <si>
    <t>VEH-36</t>
  </si>
  <si>
    <t>Бак мембранный для отопл. VR  36л вертикальный с ножками</t>
  </si>
  <si>
    <t>3 588.27 руб.</t>
  </si>
  <si>
    <t>BAK-120006</t>
  </si>
  <si>
    <t>VEH-50</t>
  </si>
  <si>
    <t>Бак мембранный для отопл. VR  50л вертикальный с ножками</t>
  </si>
  <si>
    <t>4 092.48 руб.</t>
  </si>
  <si>
    <t>Баки для отопления ZEGOR</t>
  </si>
  <si>
    <t>ZGR-001179</t>
  </si>
  <si>
    <t>YT-6FT</t>
  </si>
  <si>
    <t>Бак мембранный для отопления 6л плоский (1шт)</t>
  </si>
  <si>
    <t>2 289.05 руб.</t>
  </si>
  <si>
    <t>ZGR-001180</t>
  </si>
  <si>
    <t>YT-8FT</t>
  </si>
  <si>
    <t>Бак мембранный для отопления 8л плоский (1шт)</t>
  </si>
  <si>
    <t>2 366.17 руб.</t>
  </si>
  <si>
    <t>ZGR-001181</t>
  </si>
  <si>
    <t>YT-10FT</t>
  </si>
  <si>
    <t>Бак мембранный для отопления 10л плоский (1шт)</t>
  </si>
  <si>
    <t>2 483.40 руб.</t>
  </si>
  <si>
    <t>ZGR-001182</t>
  </si>
  <si>
    <t>YT-5VT</t>
  </si>
  <si>
    <t>Бак мембранный для отопления 5л вертикальный (1шт)</t>
  </si>
  <si>
    <t>1 319.99 руб.</t>
  </si>
  <si>
    <t>ZGR-001183</t>
  </si>
  <si>
    <t>YT-8VT</t>
  </si>
  <si>
    <t>Бак мембранный для отопления 8л вертикальный (1шт)</t>
  </si>
  <si>
    <t>1 365.17 руб.</t>
  </si>
  <si>
    <t>ZGR-001184</t>
  </si>
  <si>
    <t>YT-12VT</t>
  </si>
  <si>
    <t>Бак мембранный для отопления 12л вертикальный (1шт)</t>
  </si>
  <si>
    <t>1 917.05 руб.</t>
  </si>
  <si>
    <t>ZGR-001185</t>
  </si>
  <si>
    <t>YT-19VT</t>
  </si>
  <si>
    <t>Бак мембранный для отопления 19л вертикальный (1шт)</t>
  </si>
  <si>
    <t>2 088.10 руб.</t>
  </si>
  <si>
    <t>ZGR-001186</t>
  </si>
  <si>
    <t>YT-24VT</t>
  </si>
  <si>
    <t>Бак мембранный для отопления 24л вертикальный (1шт)</t>
  </si>
  <si>
    <t>2 130.05 руб.</t>
  </si>
  <si>
    <t>ZGR-001222</t>
  </si>
  <si>
    <t>YT-12FT</t>
  </si>
  <si>
    <t>Бак мембранный для отопления 12л плоский (1шт)</t>
  </si>
  <si>
    <t>2 678.70 руб.</t>
  </si>
  <si>
    <t>ZGR-001255</t>
  </si>
  <si>
    <t>YT-1.5VT</t>
  </si>
  <si>
    <t>Бак мембранный для отопления 1,5л плоский (1шт)</t>
  </si>
  <si>
    <t>422.55 руб.</t>
  </si>
  <si>
    <t>ZGR-001256</t>
  </si>
  <si>
    <t>YT-2VT</t>
  </si>
  <si>
    <t>Бак мембранный для отопления 2л плоский (1шт)</t>
  </si>
  <si>
    <t>ZGR-001347</t>
  </si>
  <si>
    <t>YT-36VT</t>
  </si>
  <si>
    <t>Бак мембранный для отопления 36л вертикальный с ножками (1шт)</t>
  </si>
  <si>
    <t>2 990.03 руб.</t>
  </si>
  <si>
    <t>Баки для отопления UNIPUMP</t>
  </si>
  <si>
    <t>UNI-101745</t>
  </si>
  <si>
    <t>Расширительный бак   8 л (верт) 1"</t>
  </si>
  <si>
    <t>1 410.00 руб.</t>
  </si>
  <si>
    <t>UNI-101746</t>
  </si>
  <si>
    <t>Расширительный бак  12 л (верт) 1"</t>
  </si>
  <si>
    <t>1 780.00 руб.</t>
  </si>
  <si>
    <t>UNI-101747</t>
  </si>
  <si>
    <t>Расширительный бак 12 л (верт) ¾”</t>
  </si>
  <si>
    <t>1 978.00 руб.</t>
  </si>
  <si>
    <t>UNI-101748</t>
  </si>
  <si>
    <t>Расширительный бак 19 л (верт) ¾”</t>
  </si>
  <si>
    <t>2 149.00 руб.</t>
  </si>
  <si>
    <t>UNI-101749</t>
  </si>
  <si>
    <t>Расширительный бак 5 л (верт) ¾”</t>
  </si>
  <si>
    <t>1 274.00 руб.</t>
  </si>
  <si>
    <t>UNI-101750</t>
  </si>
  <si>
    <t>Расширительный бак 8 л (верт) ¾”</t>
  </si>
  <si>
    <t>1 567.00 руб.</t>
  </si>
  <si>
    <t>UNI-101751</t>
  </si>
  <si>
    <t>Расширительный бак ПБ 10 (10 л, плоский)</t>
  </si>
  <si>
    <t>2 557.00 руб.</t>
  </si>
  <si>
    <t>UNI-101752</t>
  </si>
  <si>
    <t>Расширительный бак ПБ 12 (12 л, плоский)</t>
  </si>
  <si>
    <t>2 677.00 руб.</t>
  </si>
  <si>
    <t>UNI-101753</t>
  </si>
  <si>
    <t>Расширительный бак ПБ 6 (6 л, плоский)</t>
  </si>
  <si>
    <t>2 281.00 руб.</t>
  </si>
  <si>
    <t>UNI-101754</t>
  </si>
  <si>
    <t>Расширительный бак ПБ 8 (8 л, плоский)</t>
  </si>
  <si>
    <t>2 408.00 руб.</t>
  </si>
  <si>
    <t>Баки для отопления UNIPUMP (Россия)</t>
  </si>
  <si>
    <t>UNI-101722</t>
  </si>
  <si>
    <t>Расширительный бак вертикальный РВ 100 (БЭЗ)</t>
  </si>
  <si>
    <t>8 469.00 руб.</t>
  </si>
  <si>
    <t>UNI-101723</t>
  </si>
  <si>
    <t>Расширительный бак вертикальный РВ 100Н (фланец нерж., БЭЗ)</t>
  </si>
  <si>
    <t>8 863.00 руб.</t>
  </si>
  <si>
    <t>UNI-101724</t>
  </si>
  <si>
    <t>Расширительный бак вертикальный РВ 35 (БЭЗ)</t>
  </si>
  <si>
    <t>4 152.00 руб.</t>
  </si>
  <si>
    <t>UNI-101725</t>
  </si>
  <si>
    <t>Расширительный бак вертикальный РВ 50 (БЭЗ)</t>
  </si>
  <si>
    <t>6 051.00 руб.</t>
  </si>
  <si>
    <t>UNI-101726</t>
  </si>
  <si>
    <t>Расширительный бак вертикальный РВ 50Н (фланец нерж., БЭЗ)</t>
  </si>
  <si>
    <t>6 445.00 руб.</t>
  </si>
  <si>
    <t>UNI-101727</t>
  </si>
  <si>
    <t>Расширительный бак вертикальный РВ 80 (БЭЗ)</t>
  </si>
  <si>
    <t>7 950.00 руб.</t>
  </si>
  <si>
    <t>UNI-101728</t>
  </si>
  <si>
    <t>Расширительный бак вертикальный РВ 80Н (фланец нерж., БЭЗ)</t>
  </si>
  <si>
    <t>8 344.00 руб.</t>
  </si>
  <si>
    <t>UNI-101729</t>
  </si>
  <si>
    <t>Расширительный бак подвесной РП 24 (БЭЗ)</t>
  </si>
  <si>
    <t>2 992.00 руб.</t>
  </si>
  <si>
    <t>UNI-101730</t>
  </si>
  <si>
    <t>Расширительный бак подвесной РП 24К (с креплением, БЭЗ)</t>
  </si>
  <si>
    <t>3 251.00 руб.</t>
  </si>
  <si>
    <t>UNI-101731</t>
  </si>
  <si>
    <t>Расширительный бак подвесной РП 35 (БЭЗ)</t>
  </si>
  <si>
    <t>4 131.00 руб.</t>
  </si>
  <si>
    <t>UNI-101732</t>
  </si>
  <si>
    <t>Расширительный бак подвесной РП 35К (с креплением, БЭЗ)</t>
  </si>
  <si>
    <t>4 388.00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</si>
</sst>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69dcb3_86a6_11e9_8101_003048fd731b_634a42f8_f953_11e9_810b_003048fd731b1.jpeg"/><Relationship Id="rId2" Type="http://schemas.openxmlformats.org/officeDocument/2006/relationships/image" Target="../media/6469dcb6_86a6_11e9_8101_003048fd731b_634a42f9_f953_11e9_810b_003048fd731b2.jpeg"/><Relationship Id="rId3" Type="http://schemas.openxmlformats.org/officeDocument/2006/relationships/image" Target="../media/6469dcb9_86a6_11e9_8101_003048fd731b_634a42fa_f953_11e9_810b_003048fd731b3.jpeg"/><Relationship Id="rId4" Type="http://schemas.openxmlformats.org/officeDocument/2006/relationships/image" Target="../media/6469dcbc_86a6_11e9_8101_003048fd731b_634a42fb_f953_11e9_810b_003048fd731b4.jpeg"/><Relationship Id="rId5" Type="http://schemas.openxmlformats.org/officeDocument/2006/relationships/image" Target="../media/6469dcbf_86a6_11e9_8101_003048fd731b_ae66e587_3fbb_11ef_a5f3_047c1617b1435.jpeg"/><Relationship Id="rId6" Type="http://schemas.openxmlformats.org/officeDocument/2006/relationships/image" Target="../media/6469dcc1_86a6_11e9_8101_003048fd731b_ae66e588_3fbb_11ef_a5f3_047c1617b1436.jpeg"/><Relationship Id="rId7" Type="http://schemas.openxmlformats.org/officeDocument/2006/relationships/image" Target="../media/6469dcc3_86a6_11e9_8101_003048fd731b_ae66e589_3fbb_11ef_a5f3_047c1617b1437.jpeg"/><Relationship Id="rId8" Type="http://schemas.openxmlformats.org/officeDocument/2006/relationships/image" Target="../media/6469dcc5_86a6_11e9_8101_003048fd731b_ae66e58a_3fbb_11ef_a5f3_047c1617b1438.jpeg"/><Relationship Id="rId9" Type="http://schemas.openxmlformats.org/officeDocument/2006/relationships/image" Target="../media/6469dcc7_86a6_11e9_8101_003048fd731b_ae66e58b_3fbb_11ef_a5f3_047c1617b1439.jpeg"/><Relationship Id="rId10" Type="http://schemas.openxmlformats.org/officeDocument/2006/relationships/image" Target="../media/6d083b21_3466_11eb_81f3_003048fd731b_ae66e58c_3fbb_11ef_a5f3_047c1617b14310.jpeg"/><Relationship Id="rId11" Type="http://schemas.openxmlformats.org/officeDocument/2006/relationships/image" Target="../media/6d083b23_3466_11eb_81f3_003048fd731b_ae66e58d_3fbb_11ef_a5f3_047c1617b14311.jpeg"/><Relationship Id="rId12" Type="http://schemas.openxmlformats.org/officeDocument/2006/relationships/image" Target="../media/6d083b25_3466_11eb_81f3_003048fd731b_ae66e58e_3fbb_11ef_a5f3_047c1617b14312.jpeg"/><Relationship Id="rId13" Type="http://schemas.openxmlformats.org/officeDocument/2006/relationships/image" Target="../media/6d083b27_3466_11eb_81f3_003048fd731b_ae66e58f_3fbb_11ef_a5f3_047c1617b14313.jpeg"/><Relationship Id="rId14" Type="http://schemas.openxmlformats.org/officeDocument/2006/relationships/image" Target="../media/6d083b29_3466_11eb_81f3_003048fd731b_ae66e590_3fbb_11ef_a5f3_047c1617b14314.jpeg"/><Relationship Id="rId15" Type="http://schemas.openxmlformats.org/officeDocument/2006/relationships/image" Target="../media/d83ddbf9_92b8_11ed_a3b9_047c1617b143_c020808c_c056_11ee_a549_047c1617b14315.jpeg"/><Relationship Id="rId16" Type="http://schemas.openxmlformats.org/officeDocument/2006/relationships/image" Target="../media/d83ddbfb_92b8_11ed_a3b9_047c1617b143_c020808d_c056_11ee_a549_047c1617b14316.jpeg"/><Relationship Id="rId17" Type="http://schemas.openxmlformats.org/officeDocument/2006/relationships/image" Target="../media/d83ddbfd_92b8_11ed_a3b9_047c1617b143_c020808e_c056_11ee_a549_047c1617b14317.jpeg"/><Relationship Id="rId18" Type="http://schemas.openxmlformats.org/officeDocument/2006/relationships/image" Target="../media/d83ddbff_92b8_11ed_a3b9_047c1617b143_c020808f_c056_11ee_a549_047c1617b14318.jpeg"/><Relationship Id="rId19" Type="http://schemas.openxmlformats.org/officeDocument/2006/relationships/image" Target="../media/d83ddc01_92b8_11ed_a3b9_047c1617b143_c0208090_c056_11ee_a549_047c1617b14319.jpeg"/><Relationship Id="rId20" Type="http://schemas.openxmlformats.org/officeDocument/2006/relationships/image" Target="../media/d83ddc03_92b8_11ed_a3b9_047c1617b143_c0208091_c056_11ee_a549_047c1617b14320.jpeg"/><Relationship Id="rId21" Type="http://schemas.openxmlformats.org/officeDocument/2006/relationships/image" Target="../media/d83ddc05_92b8_11ed_a3b9_047c1617b143_c0208092_c056_11ee_a549_047c1617b14321.jpeg"/><Relationship Id="rId22" Type="http://schemas.openxmlformats.org/officeDocument/2006/relationships/image" Target="../media/6a6c2f18_86a6_11e9_8101_003048fd731b_0291d91c_0d22_11ea_810d_003048fd731b22.jpeg"/><Relationship Id="rId23" Type="http://schemas.openxmlformats.org/officeDocument/2006/relationships/image" Target="../media/6a6c2f1c_86a6_11e9_8101_003048fd731b_0291d91e_0d22_11ea_810d_003048fd731b23.jpeg"/><Relationship Id="rId24" Type="http://schemas.openxmlformats.org/officeDocument/2006/relationships/image" Target="../media/6a6c2f1e_86a6_11e9_8101_003048fd731b_0291d91f_0d22_11ea_810d_003048fd731b24.jpeg"/><Relationship Id="rId25" Type="http://schemas.openxmlformats.org/officeDocument/2006/relationships/image" Target="../media/6a6c2f1a_86a6_11e9_8101_003048fd731b_4396bde4_0312_11ef_a5a4_047c1617b14325.jpeg"/><Relationship Id="rId26" Type="http://schemas.openxmlformats.org/officeDocument/2006/relationships/image" Target="../media/6a6c2f20_86a6_11e9_8101_003048fd731b_0291d920_0d22_11ea_810d_003048fd731b26.jpeg"/><Relationship Id="rId27" Type="http://schemas.openxmlformats.org/officeDocument/2006/relationships/image" Target="../media/6a6c2f22_86a6_11e9_8101_003048fd731b_0291d921_0d22_11ea_810d_003048fd731b27.jpeg"/><Relationship Id="rId28" Type="http://schemas.openxmlformats.org/officeDocument/2006/relationships/image" Target="../media/fc27c049_aa62_11ec_a25d_00259070b487_c020809b_c056_11ee_a549_047c1617b14328.jpeg"/><Relationship Id="rId29" Type="http://schemas.openxmlformats.org/officeDocument/2006/relationships/image" Target="../media/fc27c04b_aa62_11ec_a25d_00259070b487_c020809c_c056_11ee_a549_047c1617b14329.jpeg"/><Relationship Id="rId30" Type="http://schemas.openxmlformats.org/officeDocument/2006/relationships/image" Target="../media/fc27c04d_aa62_11ec_a25d_00259070b487_c0208095_c056_11ee_a549_047c1617b14330.jpeg"/><Relationship Id="rId31" Type="http://schemas.openxmlformats.org/officeDocument/2006/relationships/image" Target="../media/fc27c04f_aa62_11ec_a25d_00259070b487_c020809a_c056_11ee_a549_047c1617b14331.jpeg"/><Relationship Id="rId32" Type="http://schemas.openxmlformats.org/officeDocument/2006/relationships/image" Target="../media/fc27c051_aa62_11ec_a25d_00259070b487_c020809d_c056_11ee_a549_047c1617b14332.jpeg"/><Relationship Id="rId33" Type="http://schemas.openxmlformats.org/officeDocument/2006/relationships/image" Target="../media/fc27c053_aa62_11ec_a25d_00259070b487_c0208097_c056_11ee_a549_047c1617b14333.jpeg"/><Relationship Id="rId34" Type="http://schemas.openxmlformats.org/officeDocument/2006/relationships/image" Target="../media/fc27c055_aa62_11ec_a25d_00259070b487_c0208098_c056_11ee_a549_047c1617b14334.jpeg"/><Relationship Id="rId35" Type="http://schemas.openxmlformats.org/officeDocument/2006/relationships/image" Target="../media/fc27c057_aa62_11ec_a25d_00259070b487_c0208099_c056_11ee_a549_047c1617b14335.jpeg"/><Relationship Id="rId36" Type="http://schemas.openxmlformats.org/officeDocument/2006/relationships/image" Target="../media/7ca27a89_9ced_11ed_a3c6_047c1617b143_4396bde6_0312_11ef_a5a4_047c1617b14336.jpeg"/><Relationship Id="rId37" Type="http://schemas.openxmlformats.org/officeDocument/2006/relationships/image" Target="../media/ac8e514a_ce27_11ee_a55d_047c1617b143_4396bde5_0312_11ef_a5a4_047c1617b14337.jpeg"/><Relationship Id="rId38" Type="http://schemas.openxmlformats.org/officeDocument/2006/relationships/image" Target="../media/ac8e514c_ce27_11ee_a55d_047c1617b143_4396bde7_0312_11ef_a5a4_047c1617b143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 t="s">
        <v>17</v>
      </c>
      <c r="I5" s="1">
        <v>0</v>
      </c>
      <c r="J5" s="3" t="s">
        <v>18</v>
      </c>
      <c r="K5" s="2" t="str">
        <f>J5*2465.00</f>
        <v>0</v>
      </c>
      <c r="L5" s="5"/>
    </row>
    <row r="6" spans="1:12" customHeight="1" ht="105" outlineLevel="4">
      <c r="A6" s="1"/>
      <c r="B6" s="1">
        <v>822012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J6*2687.00</f>
        <v>0</v>
      </c>
      <c r="L6" s="5"/>
    </row>
    <row r="7" spans="1:12" customHeight="1" ht="105" outlineLevel="4">
      <c r="A7" s="1"/>
      <c r="B7" s="1">
        <v>822013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J7*2911.00</f>
        <v>0</v>
      </c>
      <c r="L7" s="5"/>
    </row>
    <row r="8" spans="1:12" customHeight="1" ht="105" outlineLevel="4">
      <c r="A8" s="1"/>
      <c r="B8" s="1">
        <v>822014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3</v>
      </c>
      <c r="H8" s="2" t="s">
        <v>17</v>
      </c>
      <c r="I8" s="1">
        <v>0</v>
      </c>
      <c r="J8" s="3" t="s">
        <v>18</v>
      </c>
      <c r="K8" s="2" t="str">
        <f>J8*3167.00</f>
        <v>0</v>
      </c>
      <c r="L8" s="5"/>
    </row>
    <row r="9" spans="1:12" customHeight="1" ht="105" outlineLevel="4">
      <c r="A9" s="1"/>
      <c r="B9" s="1">
        <v>822015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1</v>
      </c>
      <c r="H9" s="2" t="s">
        <v>17</v>
      </c>
      <c r="I9" s="1">
        <v>0</v>
      </c>
      <c r="J9" s="3" t="s">
        <v>18</v>
      </c>
      <c r="K9" s="2" t="str">
        <f>J9*6012.00</f>
        <v>0</v>
      </c>
      <c r="L9" s="5"/>
    </row>
    <row r="10" spans="1:12" customHeight="1" ht="105" outlineLevel="4">
      <c r="A10" s="1"/>
      <c r="B10" s="1">
        <v>822016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</v>
      </c>
      <c r="H10" s="2" t="s">
        <v>17</v>
      </c>
      <c r="I10" s="1">
        <v>0</v>
      </c>
      <c r="J10" s="3" t="s">
        <v>18</v>
      </c>
      <c r="K10" s="2" t="str">
        <f>J10*7229.00</f>
        <v>0</v>
      </c>
      <c r="L10" s="5"/>
    </row>
    <row r="11" spans="1:12" customHeight="1" ht="105" outlineLevel="4">
      <c r="A11" s="1"/>
      <c r="B11" s="1">
        <v>822017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17</v>
      </c>
      <c r="I11" s="1">
        <v>0</v>
      </c>
      <c r="J11" s="3" t="s">
        <v>18</v>
      </c>
      <c r="K11" s="2" t="str">
        <f>J11*10002.00</f>
        <v>0</v>
      </c>
      <c r="L11" s="5"/>
    </row>
    <row r="12" spans="1:12" customHeight="1" ht="105" outlineLevel="4">
      <c r="A12" s="1"/>
      <c r="B12" s="1">
        <v>822018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J12*14166.00</f>
        <v>0</v>
      </c>
      <c r="L12" s="5"/>
    </row>
    <row r="13" spans="1:12" customHeight="1" ht="105" outlineLevel="4">
      <c r="A13" s="1"/>
      <c r="B13" s="1">
        <v>822019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9</v>
      </c>
      <c r="I13" s="1">
        <v>0</v>
      </c>
      <c r="J13" s="3" t="s">
        <v>18</v>
      </c>
      <c r="K13" s="2" t="str">
        <f>J13*20983.00</f>
        <v>0</v>
      </c>
      <c r="L13" s="5"/>
    </row>
    <row r="14" spans="1:12" customHeight="1" ht="105" outlineLevel="4">
      <c r="A14" s="1"/>
      <c r="B14" s="1">
        <v>836323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J14*241490.00</f>
        <v>0</v>
      </c>
      <c r="L14" s="5"/>
    </row>
    <row r="15" spans="1:12" customHeight="1" ht="105" outlineLevel="4">
      <c r="A15" s="1"/>
      <c r="B15" s="1">
        <v>836324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6</v>
      </c>
      <c r="I15" s="1">
        <v>0</v>
      </c>
      <c r="J15" s="3" t="s">
        <v>18</v>
      </c>
      <c r="K15" s="2" t="str">
        <f>J15*37877.00</f>
        <v>0</v>
      </c>
      <c r="L15" s="5"/>
    </row>
    <row r="16" spans="1:12" customHeight="1" ht="105" outlineLevel="4">
      <c r="A16" s="1"/>
      <c r="B16" s="1">
        <v>836325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1</v>
      </c>
      <c r="I16" s="1">
        <v>0</v>
      </c>
      <c r="J16" s="3" t="s">
        <v>18</v>
      </c>
      <c r="K16" s="2" t="str">
        <f>J16*41402.00</f>
        <v>0</v>
      </c>
      <c r="L16" s="5"/>
    </row>
    <row r="17" spans="1:12" customHeight="1" ht="105" outlineLevel="4">
      <c r="A17" s="1"/>
      <c r="B17" s="1">
        <v>836326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1</v>
      </c>
      <c r="I17" s="1">
        <v>0</v>
      </c>
      <c r="J17" s="3" t="s">
        <v>18</v>
      </c>
      <c r="K17" s="2" t="str">
        <f>J17*78378.00</f>
        <v>0</v>
      </c>
      <c r="L17" s="5"/>
    </row>
    <row r="18" spans="1:12" customHeight="1" ht="105" outlineLevel="4">
      <c r="A18" s="1"/>
      <c r="B18" s="1">
        <v>836327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J18*165989.00</f>
        <v>0</v>
      </c>
      <c r="L18" s="5"/>
    </row>
    <row r="19" spans="1:12" customHeight="1" ht="105" outlineLevel="4">
      <c r="A19" s="1"/>
      <c r="B19" s="1">
        <v>873893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3</v>
      </c>
      <c r="H19" s="2" t="s">
        <v>17</v>
      </c>
      <c r="I19" s="1">
        <v>0</v>
      </c>
      <c r="J19" s="3" t="s">
        <v>18</v>
      </c>
      <c r="K19" s="2" t="str">
        <f>J19*2886.00</f>
        <v>0</v>
      </c>
      <c r="L19" s="5"/>
    </row>
    <row r="20" spans="1:12" customHeight="1" ht="105" outlineLevel="4">
      <c r="A20" s="1"/>
      <c r="B20" s="1">
        <v>873894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3</v>
      </c>
      <c r="H20" s="2" t="s">
        <v>79</v>
      </c>
      <c r="I20" s="1">
        <v>0</v>
      </c>
      <c r="J20" s="3" t="s">
        <v>18</v>
      </c>
      <c r="K20" s="2" t="str">
        <f>J20*3073.00</f>
        <v>0</v>
      </c>
      <c r="L20" s="5"/>
    </row>
    <row r="21" spans="1:12" customHeight="1" ht="105" outlineLevel="4">
      <c r="A21" s="1"/>
      <c r="B21" s="1">
        <v>873895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3</v>
      </c>
      <c r="H21" s="2" t="s">
        <v>17</v>
      </c>
      <c r="I21" s="1">
        <v>0</v>
      </c>
      <c r="J21" s="3" t="s">
        <v>18</v>
      </c>
      <c r="K21" s="2" t="str">
        <f>J21*3238.00</f>
        <v>0</v>
      </c>
      <c r="L21" s="5"/>
    </row>
    <row r="22" spans="1:12" customHeight="1" ht="105" outlineLevel="4">
      <c r="A22" s="1"/>
      <c r="B22" s="1">
        <v>873896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4</v>
      </c>
      <c r="H22" s="2" t="s">
        <v>79</v>
      </c>
      <c r="I22" s="1">
        <v>0</v>
      </c>
      <c r="J22" s="3" t="s">
        <v>18</v>
      </c>
      <c r="K22" s="2" t="str">
        <f>J22*3675.00</f>
        <v>0</v>
      </c>
      <c r="L22" s="5"/>
    </row>
    <row r="23" spans="1:12" customHeight="1" ht="105" outlineLevel="4">
      <c r="A23" s="1"/>
      <c r="B23" s="1">
        <v>873897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1</v>
      </c>
      <c r="H23" s="2" t="s">
        <v>17</v>
      </c>
      <c r="I23" s="1">
        <v>0</v>
      </c>
      <c r="J23" s="3" t="s">
        <v>18</v>
      </c>
      <c r="K23" s="2" t="str">
        <f>J23*5933.00</f>
        <v>0</v>
      </c>
      <c r="L23" s="5"/>
    </row>
    <row r="24" spans="1:12" customHeight="1" ht="105" outlineLevel="4">
      <c r="A24" s="1"/>
      <c r="B24" s="1">
        <v>873898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1</v>
      </c>
      <c r="H24" s="2" t="s">
        <v>17</v>
      </c>
      <c r="I24" s="1">
        <v>0</v>
      </c>
      <c r="J24" s="3" t="s">
        <v>18</v>
      </c>
      <c r="K24" s="2" t="str">
        <f>J24*7435.00</f>
        <v>0</v>
      </c>
      <c r="L24" s="5"/>
    </row>
    <row r="25" spans="1:12" customHeight="1" ht="105" outlineLevel="4">
      <c r="A25" s="1"/>
      <c r="B25" s="1">
        <v>873899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7</v>
      </c>
      <c r="I25" s="1">
        <v>0</v>
      </c>
      <c r="J25" s="3" t="s">
        <v>18</v>
      </c>
      <c r="K25" s="2" t="str">
        <f>J25*10521.80</f>
        <v>0</v>
      </c>
      <c r="L25" s="5"/>
    </row>
    <row r="26" spans="1:12" outlineLevel="2">
      <c r="A26" s="8" t="s">
        <v>100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822032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7</v>
      </c>
      <c r="H27" s="2">
        <v>0</v>
      </c>
      <c r="I27" s="1">
        <v>0</v>
      </c>
      <c r="J27" s="3" t="s">
        <v>18</v>
      </c>
      <c r="K27" s="2" t="str">
        <f>J27*1215.69</f>
        <v>0</v>
      </c>
      <c r="L27" s="5"/>
    </row>
    <row r="28" spans="1:12" customHeight="1" ht="105" outlineLevel="4">
      <c r="A28" s="1"/>
      <c r="B28" s="1">
        <v>822034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8</v>
      </c>
      <c r="H28" s="2">
        <v>0</v>
      </c>
      <c r="I28" s="1">
        <v>0</v>
      </c>
      <c r="J28" s="3" t="s">
        <v>18</v>
      </c>
      <c r="K28" s="2" t="str">
        <f>J28*2062.41</f>
        <v>0</v>
      </c>
      <c r="L28" s="5"/>
    </row>
    <row r="29" spans="1:12" customHeight="1" ht="105" outlineLevel="4">
      <c r="A29" s="1"/>
      <c r="B29" s="1">
        <v>822035</v>
      </c>
      <c r="C29" s="1" t="s">
        <v>109</v>
      </c>
      <c r="D29" s="1" t="s">
        <v>110</v>
      </c>
      <c r="E29" s="2" t="s">
        <v>111</v>
      </c>
      <c r="F29" s="2" t="s">
        <v>112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J29*2262.33</f>
        <v>0</v>
      </c>
      <c r="L29" s="5"/>
    </row>
    <row r="30" spans="1:12" customHeight="1" ht="105" outlineLevel="4">
      <c r="A30" s="1"/>
      <c r="B30" s="1">
        <v>822033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J30*1899.24</f>
        <v>0</v>
      </c>
      <c r="L30" s="5"/>
    </row>
    <row r="31" spans="1:12" customHeight="1" ht="105" outlineLevel="4">
      <c r="A31" s="1"/>
      <c r="B31" s="1">
        <v>822036</v>
      </c>
      <c r="C31" s="1" t="s">
        <v>117</v>
      </c>
      <c r="D31" s="1" t="s">
        <v>118</v>
      </c>
      <c r="E31" s="2" t="s">
        <v>119</v>
      </c>
      <c r="F31" s="2" t="s">
        <v>120</v>
      </c>
      <c r="G31" s="2">
        <v>1</v>
      </c>
      <c r="H31" s="2">
        <v>0</v>
      </c>
      <c r="I31" s="1">
        <v>0</v>
      </c>
      <c r="J31" s="3" t="s">
        <v>18</v>
      </c>
      <c r="K31" s="2" t="str">
        <f>J31*3588.27</f>
        <v>0</v>
      </c>
      <c r="L31" s="5"/>
    </row>
    <row r="32" spans="1:12" customHeight="1" ht="105" outlineLevel="4">
      <c r="A32" s="1"/>
      <c r="B32" s="1">
        <v>822037</v>
      </c>
      <c r="C32" s="1" t="s">
        <v>121</v>
      </c>
      <c r="D32" s="1" t="s">
        <v>122</v>
      </c>
      <c r="E32" s="2" t="s">
        <v>123</v>
      </c>
      <c r="F32" s="2" t="s">
        <v>124</v>
      </c>
      <c r="G32" s="2">
        <v>0</v>
      </c>
      <c r="H32" s="2">
        <v>0</v>
      </c>
      <c r="I32" s="1">
        <v>0</v>
      </c>
      <c r="J32" s="3" t="s">
        <v>18</v>
      </c>
      <c r="K32" s="2" t="str">
        <f>J32*4092.48</f>
        <v>0</v>
      </c>
      <c r="L32" s="5"/>
    </row>
    <row r="33" spans="1:12" outlineLevel="2">
      <c r="A33" s="8" t="s">
        <v>125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858844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0</v>
      </c>
      <c r="H34" s="2">
        <v>0</v>
      </c>
      <c r="I34" s="1">
        <v>0</v>
      </c>
      <c r="J34" s="3" t="s">
        <v>18</v>
      </c>
      <c r="K34" s="2" t="str">
        <f>J34*2289.05</f>
        <v>0</v>
      </c>
      <c r="L34" s="5"/>
    </row>
    <row r="35" spans="1:12" customHeight="1" ht="105" outlineLevel="4">
      <c r="A35" s="1"/>
      <c r="B35" s="1">
        <v>858845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4</v>
      </c>
      <c r="H35" s="2">
        <v>0</v>
      </c>
      <c r="I35" s="1">
        <v>0</v>
      </c>
      <c r="J35" s="3" t="s">
        <v>18</v>
      </c>
      <c r="K35" s="2" t="str">
        <f>J35*2366.17</f>
        <v>0</v>
      </c>
      <c r="L35" s="5"/>
    </row>
    <row r="36" spans="1:12" customHeight="1" ht="105" outlineLevel="4">
      <c r="A36" s="1"/>
      <c r="B36" s="1">
        <v>858846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4</v>
      </c>
      <c r="H36" s="2">
        <v>0</v>
      </c>
      <c r="I36" s="1">
        <v>0</v>
      </c>
      <c r="J36" s="3" t="s">
        <v>18</v>
      </c>
      <c r="K36" s="2" t="str">
        <f>J36*2483.40</f>
        <v>0</v>
      </c>
      <c r="L36" s="5"/>
    </row>
    <row r="37" spans="1:12" customHeight="1" ht="105" outlineLevel="4">
      <c r="A37" s="1"/>
      <c r="B37" s="1">
        <v>858847</v>
      </c>
      <c r="C37" s="1" t="s">
        <v>138</v>
      </c>
      <c r="D37" s="1" t="s">
        <v>139</v>
      </c>
      <c r="E37" s="2" t="s">
        <v>140</v>
      </c>
      <c r="F37" s="2" t="s">
        <v>141</v>
      </c>
      <c r="G37" s="2">
        <v>5</v>
      </c>
      <c r="H37" s="2">
        <v>0</v>
      </c>
      <c r="I37" s="1">
        <v>0</v>
      </c>
      <c r="J37" s="3" t="s">
        <v>18</v>
      </c>
      <c r="K37" s="2" t="str">
        <f>J37*1319.99</f>
        <v>0</v>
      </c>
      <c r="L37" s="5"/>
    </row>
    <row r="38" spans="1:12" customHeight="1" ht="105" outlineLevel="4">
      <c r="A38" s="1"/>
      <c r="B38" s="1">
        <v>858848</v>
      </c>
      <c r="C38" s="1" t="s">
        <v>142</v>
      </c>
      <c r="D38" s="1" t="s">
        <v>143</v>
      </c>
      <c r="E38" s="2" t="s">
        <v>144</v>
      </c>
      <c r="F38" s="2" t="s">
        <v>145</v>
      </c>
      <c r="G38" s="2">
        <v>2</v>
      </c>
      <c r="H38" s="2">
        <v>0</v>
      </c>
      <c r="I38" s="1">
        <v>0</v>
      </c>
      <c r="J38" s="3" t="s">
        <v>18</v>
      </c>
      <c r="K38" s="2" t="str">
        <f>J38*1365.17</f>
        <v>0</v>
      </c>
      <c r="L38" s="5"/>
    </row>
    <row r="39" spans="1:12" customHeight="1" ht="105" outlineLevel="4">
      <c r="A39" s="1"/>
      <c r="B39" s="1">
        <v>858849</v>
      </c>
      <c r="C39" s="1" t="s">
        <v>146</v>
      </c>
      <c r="D39" s="1" t="s">
        <v>147</v>
      </c>
      <c r="E39" s="2" t="s">
        <v>148</v>
      </c>
      <c r="F39" s="2" t="s">
        <v>149</v>
      </c>
      <c r="G39" s="2">
        <v>6</v>
      </c>
      <c r="H39" s="2">
        <v>0</v>
      </c>
      <c r="I39" s="1">
        <v>0</v>
      </c>
      <c r="J39" s="3" t="s">
        <v>18</v>
      </c>
      <c r="K39" s="2" t="str">
        <f>J39*1917.05</f>
        <v>0</v>
      </c>
      <c r="L39" s="5"/>
    </row>
    <row r="40" spans="1:12" customHeight="1" ht="105" outlineLevel="4">
      <c r="A40" s="1"/>
      <c r="B40" s="1">
        <v>858850</v>
      </c>
      <c r="C40" s="1" t="s">
        <v>150</v>
      </c>
      <c r="D40" s="1" t="s">
        <v>151</v>
      </c>
      <c r="E40" s="2" t="s">
        <v>152</v>
      </c>
      <c r="F40" s="2" t="s">
        <v>153</v>
      </c>
      <c r="G40" s="2">
        <v>6</v>
      </c>
      <c r="H40" s="2">
        <v>0</v>
      </c>
      <c r="I40" s="1">
        <v>0</v>
      </c>
      <c r="J40" s="3" t="s">
        <v>18</v>
      </c>
      <c r="K40" s="2" t="str">
        <f>J40*2088.10</f>
        <v>0</v>
      </c>
      <c r="L40" s="5"/>
    </row>
    <row r="41" spans="1:12" customHeight="1" ht="105" outlineLevel="4">
      <c r="A41" s="1"/>
      <c r="B41" s="1">
        <v>858851</v>
      </c>
      <c r="C41" s="1" t="s">
        <v>154</v>
      </c>
      <c r="D41" s="1" t="s">
        <v>155</v>
      </c>
      <c r="E41" s="2" t="s">
        <v>156</v>
      </c>
      <c r="F41" s="2" t="s">
        <v>157</v>
      </c>
      <c r="G41" s="2">
        <v>4</v>
      </c>
      <c r="H41" s="2">
        <v>0</v>
      </c>
      <c r="I41" s="1">
        <v>0</v>
      </c>
      <c r="J41" s="3" t="s">
        <v>18</v>
      </c>
      <c r="K41" s="2" t="str">
        <f>J41*2130.05</f>
        <v>0</v>
      </c>
      <c r="L41" s="5"/>
    </row>
    <row r="42" spans="1:12" customHeight="1" ht="105" outlineLevel="4">
      <c r="A42" s="1"/>
      <c r="B42" s="1">
        <v>874014</v>
      </c>
      <c r="C42" s="1" t="s">
        <v>158</v>
      </c>
      <c r="D42" s="1" t="s">
        <v>159</v>
      </c>
      <c r="E42" s="2" t="s">
        <v>160</v>
      </c>
      <c r="F42" s="2" t="s">
        <v>161</v>
      </c>
      <c r="G42" s="2">
        <v>0</v>
      </c>
      <c r="H42" s="2">
        <v>0</v>
      </c>
      <c r="I42" s="1">
        <v>0</v>
      </c>
      <c r="J42" s="3" t="s">
        <v>18</v>
      </c>
      <c r="K42" s="2" t="str">
        <f>J42*2678.70</f>
        <v>0</v>
      </c>
      <c r="L42" s="5"/>
    </row>
    <row r="43" spans="1:12" customHeight="1" ht="105" outlineLevel="4">
      <c r="A43" s="1"/>
      <c r="B43" s="1">
        <v>882311</v>
      </c>
      <c r="C43" s="1" t="s">
        <v>162</v>
      </c>
      <c r="D43" s="1" t="s">
        <v>163</v>
      </c>
      <c r="E43" s="2" t="s">
        <v>164</v>
      </c>
      <c r="F43" s="2" t="s">
        <v>165</v>
      </c>
      <c r="G43" s="2">
        <v>4</v>
      </c>
      <c r="H43" s="2">
        <v>0</v>
      </c>
      <c r="I43" s="1">
        <v>0</v>
      </c>
      <c r="J43" s="3" t="s">
        <v>18</v>
      </c>
      <c r="K43" s="2" t="str">
        <f>J43*422.55</f>
        <v>0</v>
      </c>
      <c r="L43" s="5"/>
    </row>
    <row r="44" spans="1:12" customHeight="1" ht="105" outlineLevel="4">
      <c r="A44" s="1"/>
      <c r="B44" s="1">
        <v>882312</v>
      </c>
      <c r="C44" s="1" t="s">
        <v>166</v>
      </c>
      <c r="D44" s="1" t="s">
        <v>167</v>
      </c>
      <c r="E44" s="2" t="s">
        <v>168</v>
      </c>
      <c r="F44" s="2" t="s">
        <v>165</v>
      </c>
      <c r="G44" s="2">
        <v>3</v>
      </c>
      <c r="H44" s="2">
        <v>0</v>
      </c>
      <c r="I44" s="1">
        <v>0</v>
      </c>
      <c r="J44" s="3" t="s">
        <v>18</v>
      </c>
      <c r="K44" s="2" t="str">
        <f>J44*422.55</f>
        <v>0</v>
      </c>
      <c r="L44" s="5"/>
    </row>
    <row r="45" spans="1:12" outlineLevel="4">
      <c r="A45" s="1"/>
      <c r="B45" s="1">
        <v>956639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5</v>
      </c>
      <c r="H45" s="2">
        <v>0</v>
      </c>
      <c r="I45" s="1">
        <v>0</v>
      </c>
      <c r="J45" s="3" t="s">
        <v>18</v>
      </c>
      <c r="K45" s="2" t="str">
        <f>J45*2990.03</f>
        <v>0</v>
      </c>
      <c r="L45" s="5"/>
    </row>
    <row r="46" spans="1:12" outlineLevel="2">
      <c r="A46" s="8" t="s">
        <v>173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outlineLevel="3">
      <c r="A47" s="9" t="s">
        <v>173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5"/>
    </row>
    <row r="48" spans="1:12" outlineLevel="5">
      <c r="A48" s="1"/>
      <c r="B48" s="1">
        <v>958958</v>
      </c>
      <c r="C48" s="1" t="s">
        <v>174</v>
      </c>
      <c r="D48" s="1">
        <v>96052</v>
      </c>
      <c r="E48" s="2" t="s">
        <v>175</v>
      </c>
      <c r="F48" s="2" t="s">
        <v>176</v>
      </c>
      <c r="G48" s="2">
        <v>0</v>
      </c>
      <c r="H48" s="2">
        <v>0</v>
      </c>
      <c r="I48" s="1">
        <v>0</v>
      </c>
      <c r="J48" s="3" t="s">
        <v>18</v>
      </c>
      <c r="K48" s="2" t="str">
        <f>J48*1410.00</f>
        <v>0</v>
      </c>
      <c r="L48" s="5"/>
    </row>
    <row r="49" spans="1:12" outlineLevel="5">
      <c r="A49" s="1"/>
      <c r="B49" s="1">
        <v>958959</v>
      </c>
      <c r="C49" s="1" t="s">
        <v>177</v>
      </c>
      <c r="D49" s="1">
        <v>28010</v>
      </c>
      <c r="E49" s="2" t="s">
        <v>178</v>
      </c>
      <c r="F49" s="2" t="s">
        <v>179</v>
      </c>
      <c r="G49" s="2">
        <v>0</v>
      </c>
      <c r="H49" s="2">
        <v>0</v>
      </c>
      <c r="I49" s="1">
        <v>0</v>
      </c>
      <c r="J49" s="3" t="s">
        <v>18</v>
      </c>
      <c r="K49" s="2" t="str">
        <f>J49*1780.00</f>
        <v>0</v>
      </c>
      <c r="L49" s="5"/>
    </row>
    <row r="50" spans="1:12" outlineLevel="5">
      <c r="A50" s="1"/>
      <c r="B50" s="1">
        <v>958960</v>
      </c>
      <c r="C50" s="1" t="s">
        <v>180</v>
      </c>
      <c r="D50" s="1">
        <v>93112</v>
      </c>
      <c r="E50" s="2" t="s">
        <v>181</v>
      </c>
      <c r="F50" s="2" t="s">
        <v>182</v>
      </c>
      <c r="G50" s="2">
        <v>0</v>
      </c>
      <c r="H50" s="2">
        <v>0</v>
      </c>
      <c r="I50" s="1">
        <v>0</v>
      </c>
      <c r="J50" s="3" t="s">
        <v>18</v>
      </c>
      <c r="K50" s="2" t="str">
        <f>J50*1978.00</f>
        <v>0</v>
      </c>
      <c r="L50" s="5"/>
    </row>
    <row r="51" spans="1:12" outlineLevel="5">
      <c r="A51" s="1"/>
      <c r="B51" s="1">
        <v>958961</v>
      </c>
      <c r="C51" s="1" t="s">
        <v>183</v>
      </c>
      <c r="D51" s="1">
        <v>56969</v>
      </c>
      <c r="E51" s="2" t="s">
        <v>184</v>
      </c>
      <c r="F51" s="2" t="s">
        <v>185</v>
      </c>
      <c r="G51" s="2">
        <v>0</v>
      </c>
      <c r="H51" s="2">
        <v>0</v>
      </c>
      <c r="I51" s="1">
        <v>0</v>
      </c>
      <c r="J51" s="3" t="s">
        <v>18</v>
      </c>
      <c r="K51" s="2" t="str">
        <f>J51*2149.00</f>
        <v>0</v>
      </c>
      <c r="L51" s="5"/>
    </row>
    <row r="52" spans="1:12" outlineLevel="5">
      <c r="A52" s="1"/>
      <c r="B52" s="1">
        <v>958962</v>
      </c>
      <c r="C52" s="1" t="s">
        <v>186</v>
      </c>
      <c r="D52" s="1">
        <v>38490</v>
      </c>
      <c r="E52" s="2" t="s">
        <v>187</v>
      </c>
      <c r="F52" s="2" t="s">
        <v>188</v>
      </c>
      <c r="G52" s="2">
        <v>0</v>
      </c>
      <c r="H52" s="2">
        <v>0</v>
      </c>
      <c r="I52" s="1">
        <v>0</v>
      </c>
      <c r="J52" s="3" t="s">
        <v>18</v>
      </c>
      <c r="K52" s="2" t="str">
        <f>J52*1274.00</f>
        <v>0</v>
      </c>
      <c r="L52" s="5"/>
    </row>
    <row r="53" spans="1:12" outlineLevel="5">
      <c r="A53" s="1"/>
      <c r="B53" s="1">
        <v>958963</v>
      </c>
      <c r="C53" s="1" t="s">
        <v>189</v>
      </c>
      <c r="D53" s="1">
        <v>61602</v>
      </c>
      <c r="E53" s="2" t="s">
        <v>190</v>
      </c>
      <c r="F53" s="2" t="s">
        <v>191</v>
      </c>
      <c r="G53" s="2">
        <v>0</v>
      </c>
      <c r="H53" s="2">
        <v>0</v>
      </c>
      <c r="I53" s="1">
        <v>0</v>
      </c>
      <c r="J53" s="3" t="s">
        <v>18</v>
      </c>
      <c r="K53" s="2" t="str">
        <f>J53*1567.00</f>
        <v>0</v>
      </c>
      <c r="L53" s="5"/>
    </row>
    <row r="54" spans="1:12" outlineLevel="5">
      <c r="A54" s="1"/>
      <c r="B54" s="1">
        <v>958964</v>
      </c>
      <c r="C54" s="1" t="s">
        <v>192</v>
      </c>
      <c r="D54" s="1">
        <v>41226</v>
      </c>
      <c r="E54" s="2" t="s">
        <v>193</v>
      </c>
      <c r="F54" s="2" t="s">
        <v>194</v>
      </c>
      <c r="G54" s="2">
        <v>0</v>
      </c>
      <c r="H54" s="2">
        <v>0</v>
      </c>
      <c r="I54" s="1">
        <v>0</v>
      </c>
      <c r="J54" s="3" t="s">
        <v>18</v>
      </c>
      <c r="K54" s="2" t="str">
        <f>J54*2557.00</f>
        <v>0</v>
      </c>
      <c r="L54" s="5"/>
    </row>
    <row r="55" spans="1:12" outlineLevel="5">
      <c r="A55" s="1"/>
      <c r="B55" s="1">
        <v>958965</v>
      </c>
      <c r="C55" s="1" t="s">
        <v>195</v>
      </c>
      <c r="D55" s="1">
        <v>47483</v>
      </c>
      <c r="E55" s="2" t="s">
        <v>196</v>
      </c>
      <c r="F55" s="2" t="s">
        <v>197</v>
      </c>
      <c r="G55" s="2">
        <v>0</v>
      </c>
      <c r="H55" s="2">
        <v>0</v>
      </c>
      <c r="I55" s="1">
        <v>0</v>
      </c>
      <c r="J55" s="3" t="s">
        <v>18</v>
      </c>
      <c r="K55" s="2" t="str">
        <f>J55*2677.00</f>
        <v>0</v>
      </c>
      <c r="L55" s="5"/>
    </row>
    <row r="56" spans="1:12" outlineLevel="5">
      <c r="A56" s="1"/>
      <c r="B56" s="1">
        <v>958966</v>
      </c>
      <c r="C56" s="1" t="s">
        <v>198</v>
      </c>
      <c r="D56" s="1">
        <v>79114</v>
      </c>
      <c r="E56" s="2" t="s">
        <v>199</v>
      </c>
      <c r="F56" s="2" t="s">
        <v>200</v>
      </c>
      <c r="G56" s="2">
        <v>0</v>
      </c>
      <c r="H56" s="2">
        <v>0</v>
      </c>
      <c r="I56" s="1">
        <v>0</v>
      </c>
      <c r="J56" s="3" t="s">
        <v>18</v>
      </c>
      <c r="K56" s="2" t="str">
        <f>J56*2281.00</f>
        <v>0</v>
      </c>
      <c r="L56" s="5"/>
    </row>
    <row r="57" spans="1:12" outlineLevel="5">
      <c r="A57" s="1"/>
      <c r="B57" s="1">
        <v>958967</v>
      </c>
      <c r="C57" s="1" t="s">
        <v>201</v>
      </c>
      <c r="D57" s="1">
        <v>39503</v>
      </c>
      <c r="E57" s="2" t="s">
        <v>202</v>
      </c>
      <c r="F57" s="2" t="s">
        <v>203</v>
      </c>
      <c r="G57" s="2">
        <v>0</v>
      </c>
      <c r="H57" s="2">
        <v>0</v>
      </c>
      <c r="I57" s="1">
        <v>0</v>
      </c>
      <c r="J57" s="3" t="s">
        <v>18</v>
      </c>
      <c r="K57" s="2" t="str">
        <f>J57*2408.00</f>
        <v>0</v>
      </c>
      <c r="L57" s="5"/>
    </row>
    <row r="58" spans="1:12" outlineLevel="3">
      <c r="A58" s="9" t="s">
        <v>204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5"/>
    </row>
    <row r="59" spans="1:12" outlineLevel="5">
      <c r="A59" s="1"/>
      <c r="B59" s="1">
        <v>958947</v>
      </c>
      <c r="C59" s="1" t="s">
        <v>205</v>
      </c>
      <c r="D59" s="1">
        <v>30971</v>
      </c>
      <c r="E59" s="2" t="s">
        <v>206</v>
      </c>
      <c r="F59" s="2" t="s">
        <v>207</v>
      </c>
      <c r="G59" s="2">
        <v>0</v>
      </c>
      <c r="H59" s="2">
        <v>0</v>
      </c>
      <c r="I59" s="1">
        <v>0</v>
      </c>
      <c r="J59" s="3" t="s">
        <v>18</v>
      </c>
      <c r="K59" s="2" t="str">
        <f>J59*8469.00</f>
        <v>0</v>
      </c>
      <c r="L59" s="5"/>
    </row>
    <row r="60" spans="1:12" outlineLevel="5">
      <c r="A60" s="1"/>
      <c r="B60" s="1">
        <v>958948</v>
      </c>
      <c r="C60" s="1" t="s">
        <v>208</v>
      </c>
      <c r="D60" s="1">
        <v>76318</v>
      </c>
      <c r="E60" s="2" t="s">
        <v>209</v>
      </c>
      <c r="F60" s="2" t="s">
        <v>210</v>
      </c>
      <c r="G60" s="2">
        <v>0</v>
      </c>
      <c r="H60" s="2">
        <v>0</v>
      </c>
      <c r="I60" s="1">
        <v>0</v>
      </c>
      <c r="J60" s="3" t="s">
        <v>18</v>
      </c>
      <c r="K60" s="2" t="str">
        <f>J60*8863.00</f>
        <v>0</v>
      </c>
      <c r="L60" s="5"/>
    </row>
    <row r="61" spans="1:12" outlineLevel="5">
      <c r="A61" s="1"/>
      <c r="B61" s="1">
        <v>958949</v>
      </c>
      <c r="C61" s="1" t="s">
        <v>211</v>
      </c>
      <c r="D61" s="1">
        <v>19240</v>
      </c>
      <c r="E61" s="2" t="s">
        <v>212</v>
      </c>
      <c r="F61" s="2" t="s">
        <v>213</v>
      </c>
      <c r="G61" s="2">
        <v>0</v>
      </c>
      <c r="H61" s="2">
        <v>0</v>
      </c>
      <c r="I61" s="1">
        <v>0</v>
      </c>
      <c r="J61" s="3" t="s">
        <v>18</v>
      </c>
      <c r="K61" s="2" t="str">
        <f>J61*4152.00</f>
        <v>0</v>
      </c>
      <c r="L61" s="5"/>
    </row>
    <row r="62" spans="1:12" outlineLevel="5">
      <c r="A62" s="1"/>
      <c r="B62" s="1">
        <v>958950</v>
      </c>
      <c r="C62" s="1" t="s">
        <v>214</v>
      </c>
      <c r="D62" s="1">
        <v>59350</v>
      </c>
      <c r="E62" s="2" t="s">
        <v>215</v>
      </c>
      <c r="F62" s="2" t="s">
        <v>216</v>
      </c>
      <c r="G62" s="2">
        <v>0</v>
      </c>
      <c r="H62" s="2">
        <v>0</v>
      </c>
      <c r="I62" s="1">
        <v>0</v>
      </c>
      <c r="J62" s="3" t="s">
        <v>18</v>
      </c>
      <c r="K62" s="2" t="str">
        <f>J62*6051.00</f>
        <v>0</v>
      </c>
      <c r="L62" s="5"/>
    </row>
    <row r="63" spans="1:12" outlineLevel="5">
      <c r="A63" s="1"/>
      <c r="B63" s="1">
        <v>958951</v>
      </c>
      <c r="C63" s="1" t="s">
        <v>217</v>
      </c>
      <c r="D63" s="1">
        <v>71918</v>
      </c>
      <c r="E63" s="2" t="s">
        <v>218</v>
      </c>
      <c r="F63" s="2" t="s">
        <v>219</v>
      </c>
      <c r="G63" s="2">
        <v>0</v>
      </c>
      <c r="H63" s="2">
        <v>0</v>
      </c>
      <c r="I63" s="1">
        <v>0</v>
      </c>
      <c r="J63" s="3" t="s">
        <v>18</v>
      </c>
      <c r="K63" s="2" t="str">
        <f>J63*6445.00</f>
        <v>0</v>
      </c>
      <c r="L63" s="5"/>
    </row>
    <row r="64" spans="1:12" outlineLevel="5">
      <c r="A64" s="1"/>
      <c r="B64" s="1">
        <v>958952</v>
      </c>
      <c r="C64" s="1" t="s">
        <v>220</v>
      </c>
      <c r="D64" s="1">
        <v>76576</v>
      </c>
      <c r="E64" s="2" t="s">
        <v>221</v>
      </c>
      <c r="F64" s="2" t="s">
        <v>222</v>
      </c>
      <c r="G64" s="2">
        <v>0</v>
      </c>
      <c r="H64" s="2">
        <v>0</v>
      </c>
      <c r="I64" s="1">
        <v>0</v>
      </c>
      <c r="J64" s="3" t="s">
        <v>18</v>
      </c>
      <c r="K64" s="2" t="str">
        <f>J64*7950.00</f>
        <v>0</v>
      </c>
      <c r="L64" s="5"/>
    </row>
    <row r="65" spans="1:12" outlineLevel="5">
      <c r="A65" s="1"/>
      <c r="B65" s="1">
        <v>958953</v>
      </c>
      <c r="C65" s="1" t="s">
        <v>223</v>
      </c>
      <c r="D65" s="1">
        <v>29814</v>
      </c>
      <c r="E65" s="2" t="s">
        <v>224</v>
      </c>
      <c r="F65" s="2" t="s">
        <v>225</v>
      </c>
      <c r="G65" s="2">
        <v>0</v>
      </c>
      <c r="H65" s="2">
        <v>0</v>
      </c>
      <c r="I65" s="1">
        <v>0</v>
      </c>
      <c r="J65" s="3" t="s">
        <v>18</v>
      </c>
      <c r="K65" s="2" t="str">
        <f>J65*8344.00</f>
        <v>0</v>
      </c>
      <c r="L65" s="5"/>
    </row>
    <row r="66" spans="1:12" outlineLevel="5">
      <c r="A66" s="1"/>
      <c r="B66" s="1">
        <v>958954</v>
      </c>
      <c r="C66" s="1" t="s">
        <v>226</v>
      </c>
      <c r="D66" s="1">
        <v>20724</v>
      </c>
      <c r="E66" s="2" t="s">
        <v>227</v>
      </c>
      <c r="F66" s="2" t="s">
        <v>228</v>
      </c>
      <c r="G66" s="2">
        <v>0</v>
      </c>
      <c r="H66" s="2">
        <v>0</v>
      </c>
      <c r="I66" s="1">
        <v>0</v>
      </c>
      <c r="J66" s="3" t="s">
        <v>18</v>
      </c>
      <c r="K66" s="2" t="str">
        <f>J66*2992.00</f>
        <v>0</v>
      </c>
      <c r="L66" s="5"/>
    </row>
    <row r="67" spans="1:12" outlineLevel="5">
      <c r="A67" s="1"/>
      <c r="B67" s="1">
        <v>958955</v>
      </c>
      <c r="C67" s="1" t="s">
        <v>229</v>
      </c>
      <c r="D67" s="1">
        <v>49541</v>
      </c>
      <c r="E67" s="2" t="s">
        <v>230</v>
      </c>
      <c r="F67" s="2" t="s">
        <v>231</v>
      </c>
      <c r="G67" s="2">
        <v>0</v>
      </c>
      <c r="H67" s="2">
        <v>0</v>
      </c>
      <c r="I67" s="1">
        <v>0</v>
      </c>
      <c r="J67" s="3" t="s">
        <v>18</v>
      </c>
      <c r="K67" s="2" t="str">
        <f>J67*3251.00</f>
        <v>0</v>
      </c>
      <c r="L67" s="5"/>
    </row>
    <row r="68" spans="1:12" outlineLevel="5">
      <c r="A68" s="1"/>
      <c r="B68" s="1">
        <v>958956</v>
      </c>
      <c r="C68" s="1" t="s">
        <v>232</v>
      </c>
      <c r="D68" s="1">
        <v>37796</v>
      </c>
      <c r="E68" s="2" t="s">
        <v>233</v>
      </c>
      <c r="F68" s="2" t="s">
        <v>234</v>
      </c>
      <c r="G68" s="2">
        <v>0</v>
      </c>
      <c r="H68" s="2">
        <v>0</v>
      </c>
      <c r="I68" s="1">
        <v>0</v>
      </c>
      <c r="J68" s="3" t="s">
        <v>18</v>
      </c>
      <c r="K68" s="2" t="str">
        <f>J68*4131.00</f>
        <v>0</v>
      </c>
      <c r="L68" s="5"/>
    </row>
    <row r="69" spans="1:12" outlineLevel="5">
      <c r="A69" s="1"/>
      <c r="B69" s="1">
        <v>958957</v>
      </c>
      <c r="C69" s="1" t="s">
        <v>235</v>
      </c>
      <c r="D69" s="1">
        <v>32433</v>
      </c>
      <c r="E69" s="2" t="s">
        <v>236</v>
      </c>
      <c r="F69" s="2" t="s">
        <v>237</v>
      </c>
      <c r="G69" s="2">
        <v>0</v>
      </c>
      <c r="H69" s="2">
        <v>0</v>
      </c>
      <c r="I69" s="1">
        <v>0</v>
      </c>
      <c r="J69" s="3" t="s">
        <v>18</v>
      </c>
      <c r="K69" s="2" t="str">
        <f>J69*4388.00</f>
        <v>0</v>
      </c>
      <c r="L6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6:K26"/>
    <mergeCell ref="A33:K33"/>
    <mergeCell ref="A46:K46"/>
    <mergeCell ref="A47:K47"/>
    <mergeCell ref="A58:K5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2026-06-21T06:30:05+03:00</dcterms:created>
  <dcterms:modified xsi:type="dcterms:W3CDTF">2026-06-21T06:30:05+03:00</dcterms:modified>
  <dc:title>Untitled Spreadsheet</dc:title>
  <dc:description/>
  <dc:subject/>
  <cp:keywords/>
  <cp:category/>
</cp:coreProperties>
</file>