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<sst xmlns="http://schemas.openxmlformats.org/spreadsheetml/2006/main" uniqueCount="354">
  <si>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</si>
  <si>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</si>
  <si>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</si>
  <si>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</si>
  <si>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</si>
  <si>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</si>
  <si>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</si>
  <si>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</si>
  <si>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</si>
  <si>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</si>
  <si>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Гибкая ПОДВОДКА и ШЛАНГИ для ВОДЫ</t>
  </si>
  <si>
    <t>Гибкая подводка для ВОДЫ</t>
  </si>
  <si>
    <t>Гибкая подводка для воды VALTEC</t>
  </si>
  <si>
    <t>VLC-1212001</t>
  </si>
  <si>
    <t>VTf.001.IS.0404030</t>
  </si>
  <si>
    <t>г/п для воды 1/2" 30см вн.-вн. Гайка-Н.сталь/ниппель-Н.сталь  (10 /300шт)</t>
  </si>
  <si>
    <t>135.00 руб.</t>
  </si>
  <si>
    <t>&gt;10</t>
  </si>
  <si>
    <t>&gt;100</t>
  </si>
  <si>
    <t>шт</t>
  </si>
  <si>
    <t>VLC-1212002</t>
  </si>
  <si>
    <t>VTf.001.IS.0404040</t>
  </si>
  <si>
    <t>г/п для воды 1/2" 40см вн.-вн. Гайка-Н.сталь/ниппель-Н.сталь  (10 /230шт)</t>
  </si>
  <si>
    <t>157.00 руб.</t>
  </si>
  <si>
    <t>&gt;25</t>
  </si>
  <si>
    <t>VLC-1212003</t>
  </si>
  <si>
    <t>VTf.001.IS.0404050</t>
  </si>
  <si>
    <t>г/п для воды 1/2" 50см вн.-вн. Гайка-Н.сталь/ниппель-Н.сталь  (10 /200шт)</t>
  </si>
  <si>
    <t>169.00 руб.</t>
  </si>
  <si>
    <t>&gt;500</t>
  </si>
  <si>
    <t>VLC-1212004</t>
  </si>
  <si>
    <t>VTf.001.IS.0404060</t>
  </si>
  <si>
    <t>г/п для воды 1/2" 60см вн.-вн. Гайка-Н.сталь/ниппель-Н.сталь  (10 /170шт)</t>
  </si>
  <si>
    <t>167.00 руб.</t>
  </si>
  <si>
    <t>VLC-1212005</t>
  </si>
  <si>
    <t>VTf.001.IS.0404080</t>
  </si>
  <si>
    <t>г/п для воды 1/2" 80см вн.-вн. Гайка-Н.сталь/ниппель-Н.сталь  (10 /120шт)</t>
  </si>
  <si>
    <t>209.00 руб.</t>
  </si>
  <si>
    <t>&gt;1000</t>
  </si>
  <si>
    <t>VLC-1212006</t>
  </si>
  <si>
    <t>VTf.001.IS.0404100</t>
  </si>
  <si>
    <t>г/п для воды 1/2" 100см вн.-вн. Гайка-Н.сталь/ниппель-Н.сталь  (10 /100шт)</t>
  </si>
  <si>
    <t>233.00 руб.</t>
  </si>
  <si>
    <t>VLC-1212007</t>
  </si>
  <si>
    <t>VTf.001.IS.0404120</t>
  </si>
  <si>
    <t>г/п для воды 1/2" 120см вн.-вн. Гайка-Н.сталь/ниппель-Н.сталь   (10 /80шт)</t>
  </si>
  <si>
    <t>247.00 руб.</t>
  </si>
  <si>
    <t>VLC-1212008</t>
  </si>
  <si>
    <t>VTf.001.IS.0404150</t>
  </si>
  <si>
    <t>г/п для воды 1/2" 150см вн.-вн. Гайка-Н.сталь/ниппель-Н.сталь   (10 /70шт)</t>
  </si>
  <si>
    <t>282.00 руб.</t>
  </si>
  <si>
    <t>VLC-1212009</t>
  </si>
  <si>
    <t>VTf.001.IS.0404200</t>
  </si>
  <si>
    <t>г/п для воды 1/2" 200см вн.-вн. Гайка-Н.сталь/ниппель-Н.сталь    (10 /50шт)</t>
  </si>
  <si>
    <t>334.00 руб.</t>
  </si>
  <si>
    <t>VLC-1212010</t>
  </si>
  <si>
    <t>VTf.001.IS.0404250</t>
  </si>
  <si>
    <t>г/п для воды 1/2" 250см вн.-вн. Гайка-Н.сталь/ниппель-Н.сталь  (10 /40шт)</t>
  </si>
  <si>
    <t>370.00 руб.</t>
  </si>
  <si>
    <t>&gt;50</t>
  </si>
  <si>
    <t>VLC-1212011</t>
  </si>
  <si>
    <t>VTf.001.IS.0404300</t>
  </si>
  <si>
    <t>г/п для воды 1/2" 300см вн.-вн. Гайка-Н.сталь/ниппель-Н.сталь  (10 /30шт)</t>
  </si>
  <si>
    <t>419.00 руб.</t>
  </si>
  <si>
    <t>VLC-1212012</t>
  </si>
  <si>
    <t>VTf.002.IS.0404030</t>
  </si>
  <si>
    <t>г/п для воды 1/2" 30см вн.-нар. Гайка-Н.сталь/ниппель-Н.сталь  (10 /300шт)</t>
  </si>
  <si>
    <t>151.00 руб.</t>
  </si>
  <si>
    <t>VLC-1212013</t>
  </si>
  <si>
    <t>VTf.002.IS.0404040</t>
  </si>
  <si>
    <t>г/п для воды 1/2" 40см вн.-нар. Гайка-Н.сталь/ниппель-Н.сталь  (10 /230шт)</t>
  </si>
  <si>
    <t>163.00 руб.</t>
  </si>
  <si>
    <t>VLC-1212014</t>
  </si>
  <si>
    <t>VTf.002.IS.0404050</t>
  </si>
  <si>
    <t>г/п для воды 1/2" 50см вн.-нар. Гайка-Н.сталь/ниппель-Н.сталь  (10 /200шт)</t>
  </si>
  <si>
    <t>173.00 руб.</t>
  </si>
  <si>
    <t>VLC-1212015</t>
  </si>
  <si>
    <t>VTf.002.IS.0404060</t>
  </si>
  <si>
    <t>г/п для воды 1/2" 60см вн.-нар. Гайка-Н.сталь/ниппель-Н.сталь   (10 /120шт)</t>
  </si>
  <si>
    <t>177.00 руб.</t>
  </si>
  <si>
    <t>VLC-1212016</t>
  </si>
  <si>
    <t>VTf.002.IS.0404080</t>
  </si>
  <si>
    <t>г/п для воды 1/2" 80см вн.-нар. Гайка-Н.сталь/ниппель-Н.сталь  (10 /120шт)</t>
  </si>
  <si>
    <t>195.00 руб.</t>
  </si>
  <si>
    <t>VLC-1212017</t>
  </si>
  <si>
    <t>VTf.002.IS.0404100</t>
  </si>
  <si>
    <t>г/п для воды 1/2" 100см вн.-нар. Гайка-Н.сталь/ниппель-Н.сталь  (10 /100шт)</t>
  </si>
  <si>
    <t>219.00 руб.</t>
  </si>
  <si>
    <t>VLC-1212018</t>
  </si>
  <si>
    <t>VTf.002.IS.0404120</t>
  </si>
  <si>
    <t>г/п для воды 1/2" 120см вн.-нар. Гайка-Н.сталь/ниппель-Н.сталь (10 /80шт)</t>
  </si>
  <si>
    <t>254.00 руб.</t>
  </si>
  <si>
    <t>VLC-1212019</t>
  </si>
  <si>
    <t>VTf.002.IS.0404150</t>
  </si>
  <si>
    <t>г/п для воды 1/2" 150см вн.-нар. Гайка-Н.сталь/ниппель-Н.сталь (10 /70шт)</t>
  </si>
  <si>
    <t>285.00 руб.</t>
  </si>
  <si>
    <t>VLC-1212020</t>
  </si>
  <si>
    <t>VTf.002.IS.0404200</t>
  </si>
  <si>
    <t>г/п для воды 1/2" 200см вн.-нар. Гайка-Н.сталь/ниппель-Н.сталь (10 /50шт)</t>
  </si>
  <si>
    <t>330.00 руб.</t>
  </si>
  <si>
    <t>VLC-1212021</t>
  </si>
  <si>
    <t>VTf.002.IS.0404250</t>
  </si>
  <si>
    <t>г/п для воды 1/2" 250см вн.-нар. Гайка-Н.сталь/ниппель-Н.сталь  (10 /40шт)</t>
  </si>
  <si>
    <t>385.00 руб.</t>
  </si>
  <si>
    <t>VLC-1212022</t>
  </si>
  <si>
    <t>VTf.002.IS.0404300</t>
  </si>
  <si>
    <t>г/п для воды 1/2" 300см вн.-нар. Гайка-Н.сталь/ниппель-Н.сталь (10 /30шт)</t>
  </si>
  <si>
    <t>469.00 руб.</t>
  </si>
  <si>
    <t>Гибкая подводка для воды VIEIR</t>
  </si>
  <si>
    <t>GPS-110001</t>
  </si>
  <si>
    <t>BZN20</t>
  </si>
  <si>
    <t>Гибкая подводка для воды 20см 1/2 в-в  нерж сталь VIEIR (200шт)</t>
  </si>
  <si>
    <t>69.91 руб.</t>
  </si>
  <si>
    <t>GPS-110002</t>
  </si>
  <si>
    <t>BZN30</t>
  </si>
  <si>
    <t>Гибкая подводка для воды 30см 1/2 в-в  нерж сталь VIEIR (150шт)</t>
  </si>
  <si>
    <t>78.84 руб.</t>
  </si>
  <si>
    <t>GPS-110003</t>
  </si>
  <si>
    <t>BZN40</t>
  </si>
  <si>
    <t>Гибкая подводка для воды 40см 1/2 в-в  нерж сталь VIEIR (150шт)</t>
  </si>
  <si>
    <t>87.76 руб.</t>
  </si>
  <si>
    <t>GPS-110004</t>
  </si>
  <si>
    <t>BZN50</t>
  </si>
  <si>
    <t>Гибкая подводка для воды 50см 1/2 в-в  нерж сталь VIEIR (150шт)</t>
  </si>
  <si>
    <t>95.20 руб.</t>
  </si>
  <si>
    <t>GPS-110005</t>
  </si>
  <si>
    <t>BZN60</t>
  </si>
  <si>
    <t>Гибкая подводка для воды 60см 1/2 в-в  нерж сталь VIEIR (150шт)</t>
  </si>
  <si>
    <t>104.13 руб.</t>
  </si>
  <si>
    <t>GPS-110006</t>
  </si>
  <si>
    <t>BZN80</t>
  </si>
  <si>
    <t>Гибкая подводка для воды 80см 1/2 в-в  нерж сталь VIEIR (100шт)</t>
  </si>
  <si>
    <t>119.00 руб.</t>
  </si>
  <si>
    <t>GPS-110007</t>
  </si>
  <si>
    <t>BZN100</t>
  </si>
  <si>
    <t>Гибкая подводка для воды 100см 1/2 в-в  нерж сталь VIEIR (100шт)</t>
  </si>
  <si>
    <t>135.36 руб.</t>
  </si>
  <si>
    <t>GPS-110008</t>
  </si>
  <si>
    <t>BZN120</t>
  </si>
  <si>
    <t>Гибкая подводка для воды 120см 1/2 в-в  нерж сталь VIEIR (50шт)</t>
  </si>
  <si>
    <t>153.21 руб.</t>
  </si>
  <si>
    <t>GPS-110009</t>
  </si>
  <si>
    <t>BZN150</t>
  </si>
  <si>
    <t>Гибкая подводка для воды 150см 1/2 в-в  нерж сталь VIEIR (50шт)</t>
  </si>
  <si>
    <t>177.01 руб.</t>
  </si>
  <si>
    <t>GPS-110011</t>
  </si>
  <si>
    <t>BZN200</t>
  </si>
  <si>
    <t>Гибкая подводка для воды 200см 1/2 в-в  нерж сталь VIEIR (50шт)</t>
  </si>
  <si>
    <t>217.18 руб.</t>
  </si>
  <si>
    <t>GPS-110013</t>
  </si>
  <si>
    <t>BZN300</t>
  </si>
  <si>
    <t>Гибкая подводка для воды 300см 1/2 в-в  нерж сталь VIEIR (50шт)</t>
  </si>
  <si>
    <t>297.50 руб.</t>
  </si>
  <si>
    <t>GPS-110015</t>
  </si>
  <si>
    <t>BZN400</t>
  </si>
  <si>
    <t>Гибкая подводка для воды 400см 1/2 в-в  нерж сталь VIEIR (20шт)</t>
  </si>
  <si>
    <t>379.31 руб.</t>
  </si>
  <si>
    <t>GPS-110016</t>
  </si>
  <si>
    <t>BZW20</t>
  </si>
  <si>
    <t>Гибкая подводка для воды 20см 1/2 в-н  нерж сталь VIEIR (200шт)</t>
  </si>
  <si>
    <t>72.89 руб.</t>
  </si>
  <si>
    <t>GPS-110017</t>
  </si>
  <si>
    <t>BZW30</t>
  </si>
  <si>
    <t>Гибкая подводка для воды 30см 1/2 в-н  нерж сталь VIEIR (150шт)</t>
  </si>
  <si>
    <t>80.33 руб.</t>
  </si>
  <si>
    <t>GPS-110018</t>
  </si>
  <si>
    <t>BZW40</t>
  </si>
  <si>
    <t>Гибкая подводка для воды 40см 1/2 в-н  нерж сталь VIEIR (150шт)</t>
  </si>
  <si>
    <t>89.25 руб.</t>
  </si>
  <si>
    <t>GPS-110019</t>
  </si>
  <si>
    <t>BZW50</t>
  </si>
  <si>
    <t>Гибкая подводка для воды 50см 1/2 в-н  нерж сталь VIEIR (150шт)</t>
  </si>
  <si>
    <t>96.69 руб.</t>
  </si>
  <si>
    <t>GPS-110020</t>
  </si>
  <si>
    <t>BZW60</t>
  </si>
  <si>
    <t>Гибкая подводка для воды 60см 1/2 в-н  нерж сталь VIEIR (150шт)</t>
  </si>
  <si>
    <t>GPS-110021</t>
  </si>
  <si>
    <t>BZW80</t>
  </si>
  <si>
    <t>Гибкая подводка для воды 80см 1/2 в-н  нерж сталь VIEIR (100шт)</t>
  </si>
  <si>
    <t>120.49 руб.</t>
  </si>
  <si>
    <t>GPS-110022</t>
  </si>
  <si>
    <t>BZW100</t>
  </si>
  <si>
    <t>Гибкая подводка для воды 100см 1/2 в-н  нерж сталь VIEIR (100шт)</t>
  </si>
  <si>
    <t>136.85 руб.</t>
  </si>
  <si>
    <t>GPS-110023</t>
  </si>
  <si>
    <t>BZW120</t>
  </si>
  <si>
    <t>Гибкая подводка для воды 120см 1/2 в-н  нерж сталь VIEIR (50шт)</t>
  </si>
  <si>
    <t>GPS-110024</t>
  </si>
  <si>
    <t>BZW150</t>
  </si>
  <si>
    <t>Гибкая подводка для воды 150см 1/2 в-н  нерж сталь VIEIR (50шт)</t>
  </si>
  <si>
    <t>GPS-110026</t>
  </si>
  <si>
    <t>BZW200</t>
  </si>
  <si>
    <t>Гибкая подводка для воды 200см 1/2 в-н  нерж сталь VIEIR (50шт)</t>
  </si>
  <si>
    <t>218.66 руб.</t>
  </si>
  <si>
    <t>GPS-110028</t>
  </si>
  <si>
    <t>BZW300</t>
  </si>
  <si>
    <t>Гибкая подводка для воды 300см 1/2 в-н  нерж сталь VIEIR (50шт)</t>
  </si>
  <si>
    <t>GPS-110030</t>
  </si>
  <si>
    <t>BZW400</t>
  </si>
  <si>
    <t>Гибкая подводка для воды 400см 1/2 в-н  нерж сталь VIEIR (20шт)</t>
  </si>
  <si>
    <t>GPS-110031</t>
  </si>
  <si>
    <t>BZN500</t>
  </si>
  <si>
    <t>Гибкая подводка для воды 500см 1/2 в-в  нерж сталь VIEIR (20шт)</t>
  </si>
  <si>
    <t>458.15 руб.</t>
  </si>
  <si>
    <t>GPS-110032</t>
  </si>
  <si>
    <t>BZW500</t>
  </si>
  <si>
    <t>Гибкая подводка для воды 500см 1/2 в-н  нерж сталь VIEIR (20шт)</t>
  </si>
  <si>
    <t>Гибкая подводка для воды VIEIR c внешним  силиконовым слоем</t>
  </si>
  <si>
    <t>GPS-160001</t>
  </si>
  <si>
    <t>BZEN20</t>
  </si>
  <si>
    <t>Гибкая подводка для воды 20см 1/2 ВН-ВН нержавейка в СИЛИКОН покрытии (150шт)</t>
  </si>
  <si>
    <t>74.38 руб.</t>
  </si>
  <si>
    <t>GPS-160002</t>
  </si>
  <si>
    <t>BZEN30</t>
  </si>
  <si>
    <t>Гибкая подводка для воды 30см 1/2 ВН-ВН нержавейка в СИЛИКОН покрытии (150шт)</t>
  </si>
  <si>
    <t>83.30 руб.</t>
  </si>
  <si>
    <t>GPS-160003</t>
  </si>
  <si>
    <t>BZEN40</t>
  </si>
  <si>
    <t>Гибкая подводка для воды 40см 1/2 ВН-ВН нержавейка в СИЛИКОН покрытии (150шт)</t>
  </si>
  <si>
    <t>93.71 руб.</t>
  </si>
  <si>
    <t>GPS-160004</t>
  </si>
  <si>
    <t>BZEN50</t>
  </si>
  <si>
    <t>Гибкая подводка для воды 50см 1/2 ВН-ВН нержавейка в СИЛИКОН покрытии (150шт)</t>
  </si>
  <si>
    <t>102.64 руб.</t>
  </si>
  <si>
    <t>GPS-160005</t>
  </si>
  <si>
    <t>BZEN60</t>
  </si>
  <si>
    <t>Гибкая подводка для воды 60см 1/2 ВН-ВН нержавейка в СИЛИКОН покрытии (150шт)</t>
  </si>
  <si>
    <t>111.56 руб.</t>
  </si>
  <si>
    <t>GPS-160006</t>
  </si>
  <si>
    <t>BZEN80</t>
  </si>
  <si>
    <t>Гибкая подводка для воды 80см 1/2 ВН-ВН нержавейка в СИЛИКОН покрытии (100шт)</t>
  </si>
  <si>
    <t>129.41 руб.</t>
  </si>
  <si>
    <t>GPS-160007</t>
  </si>
  <si>
    <t>BZEN100</t>
  </si>
  <si>
    <t>Гибкая подводка для воды 100см 1/2 ВН-ВН нержавейка в СИЛИКОН покрытии (100шт)</t>
  </si>
  <si>
    <t>147.26 руб.</t>
  </si>
  <si>
    <t>GPS-160008</t>
  </si>
  <si>
    <t>BZEN120</t>
  </si>
  <si>
    <t>Гибкая подводка для воды 120см 1/2 ВН-ВН нержавейка в СИЛИКОН покрытии (50шт)</t>
  </si>
  <si>
    <t>166.60 руб.</t>
  </si>
  <si>
    <t>GPS-160009</t>
  </si>
  <si>
    <t>BZEN150</t>
  </si>
  <si>
    <t>Гибкая подводка для воды 150см 1/2 ВН-ВН нержавейка в СИЛИКОН покрытии (50шт)</t>
  </si>
  <si>
    <t>193.38 руб.</t>
  </si>
  <si>
    <t>GPS-160010</t>
  </si>
  <si>
    <t>BZEN200</t>
  </si>
  <si>
    <t>Гибкая подводка для воды 200см 1/2 ВН-ВН нержавейка в СИЛИКОН покрытии (50шт)</t>
  </si>
  <si>
    <t>239.49 руб.</t>
  </si>
  <si>
    <t>GPS-160013</t>
  </si>
  <si>
    <t>BZEW20</t>
  </si>
  <si>
    <t>Гибкая подводка для воды 20см 1/2 ВН-НАР нержавейка в СИЛИКОН покрытии (150шт)</t>
  </si>
  <si>
    <t>75.86 руб.</t>
  </si>
  <si>
    <t>GPS-160014</t>
  </si>
  <si>
    <t>BZEW30</t>
  </si>
  <si>
    <t>Гибкая подводка для воды 30см 1/2 ВН-НАР нержавейка в СИЛИКОН покрытии (150шт)</t>
  </si>
  <si>
    <t>84.79 руб.</t>
  </si>
  <si>
    <t>GPS-160015</t>
  </si>
  <si>
    <t>BZEW40</t>
  </si>
  <si>
    <t>Гибкая подводка для воды 40см 1/2 ВН-НАР нержавейка в СИЛИКОН покрытии (150шт)</t>
  </si>
  <si>
    <t>GPS-160016</t>
  </si>
  <si>
    <t>BZEW50</t>
  </si>
  <si>
    <t>Гибкая подводка для воды 50см 1/2 ВН-НАР нержавейка в СИЛИКОН покрытии (150шт)</t>
  </si>
  <si>
    <t>GPS-160017</t>
  </si>
  <si>
    <t>BZEW60</t>
  </si>
  <si>
    <t>Гибкая подводка для воды 60см 1/2 ВН-НАР нержавейка в СИЛИКОН покрытии (150шт)</t>
  </si>
  <si>
    <t>113.05 руб.</t>
  </si>
  <si>
    <t>GPS-160018</t>
  </si>
  <si>
    <t>BZEW80</t>
  </si>
  <si>
    <t>Гибкая подводка для воды 80см 1/2 ВН-НАР нержавейка в СИЛИКОН покрытии (100шт)</t>
  </si>
  <si>
    <t>130.90 руб.</t>
  </si>
  <si>
    <t>GPS-160019</t>
  </si>
  <si>
    <t>BZEW100</t>
  </si>
  <si>
    <t>Гибкая подводка для воды 100см 1/2 ВН-НАР нержавейка в СИЛИКОН покрытии (100шт)</t>
  </si>
  <si>
    <t>148.75 руб.</t>
  </si>
  <si>
    <t>GPS-160020</t>
  </si>
  <si>
    <t>BZEW120</t>
  </si>
  <si>
    <t>Гибкая подводка для воды 120см 1/2 ВН-НАР нержавейка в СИЛИКОН покрытии (50шт)</t>
  </si>
  <si>
    <t>GPS-160021</t>
  </si>
  <si>
    <t>BZEW150</t>
  </si>
  <si>
    <t>Гибкая подводка для воды 150см 1/2 ВН-НАР нержавейка в СИЛИКОН покрытии (50шт)</t>
  </si>
  <si>
    <t>194.86 руб.</t>
  </si>
  <si>
    <t>GPS-160022</t>
  </si>
  <si>
    <t>BZEW200</t>
  </si>
  <si>
    <t>Гибкая подводка для воды 200см 1/2 ВН-НАР нержавейка в СИЛИКОН покрытии (50шт)</t>
  </si>
  <si>
    <t>Гибкая PEX подводка для воды VER-PRO</t>
  </si>
  <si>
    <t>GPS-180001</t>
  </si>
  <si>
    <t>VP30FF</t>
  </si>
  <si>
    <t>Подводка PEX для воды  30см г. г.  "VER-PRO" (330/10шт)</t>
  </si>
  <si>
    <t>GPS-180002</t>
  </si>
  <si>
    <t>VP30FM</t>
  </si>
  <si>
    <t>Подводка PEX для воды  30см г. M.  "VER-PRO" (330/10шт)</t>
  </si>
  <si>
    <t>121.98 руб.</t>
  </si>
  <si>
    <t>GPS-180003</t>
  </si>
  <si>
    <t>VP40FF</t>
  </si>
  <si>
    <t>Подводка PEX для воды  40см г. г.  "VER-PRO" (270/10шт)</t>
  </si>
  <si>
    <t>127.93 руб.</t>
  </si>
  <si>
    <t>GPS-180004</t>
  </si>
  <si>
    <t>VP40FM</t>
  </si>
  <si>
    <t>Подводка PEX для воды  40см г. M.  "VER-PRO" (270/10шт)</t>
  </si>
  <si>
    <t>132.39 руб.</t>
  </si>
  <si>
    <t>GPS-180005</t>
  </si>
  <si>
    <t>VP50FF</t>
  </si>
  <si>
    <t>Подводка PEX для воды  50см г. г.  "VER-PRO" (210/10шт)</t>
  </si>
  <si>
    <t>138.34 руб.</t>
  </si>
  <si>
    <t>GPS-180006</t>
  </si>
  <si>
    <t>VP50FM</t>
  </si>
  <si>
    <t>Подводка PEX для воды  50см г. M.  "VER-PRO" (210/10шт)</t>
  </si>
  <si>
    <t>141.31 руб.</t>
  </si>
  <si>
    <t>GPS-180007</t>
  </si>
  <si>
    <t>VP60FF</t>
  </si>
  <si>
    <t>Подводка PEX для воды  60см г. г.  "VER-PRO" (180/10шт)</t>
  </si>
  <si>
    <t>GPS-180008</t>
  </si>
  <si>
    <t>VP60FM</t>
  </si>
  <si>
    <t>Подводка PEX для воды  60см г. M.  "VER-PRO" (180/10шт)</t>
  </si>
  <si>
    <t>151.73 руб.</t>
  </si>
  <si>
    <t>GPS-180009</t>
  </si>
  <si>
    <t>VP80FF</t>
  </si>
  <si>
    <t>Подводка PEX для воды  80см г. г.  "VER-PRO" (130/10шт)</t>
  </si>
  <si>
    <t>168.09 руб.</t>
  </si>
  <si>
    <t>GPS-180010</t>
  </si>
  <si>
    <t>VP80FM</t>
  </si>
  <si>
    <t>Подводка PEX для воды  80см г. M.  "VER-PRO" (130/10шт)</t>
  </si>
  <si>
    <t>171.06 руб.</t>
  </si>
  <si>
    <t>GPS-180011</t>
  </si>
  <si>
    <t>VP100FF</t>
  </si>
  <si>
    <t>Подводка PEX для воды  100см г. г.  "VER-PRO" (100/10шт)</t>
  </si>
  <si>
    <t>187.43 руб.</t>
  </si>
  <si>
    <t>GPS-180012</t>
  </si>
  <si>
    <t>VP100FM</t>
  </si>
  <si>
    <t>Подводка PEX для воды  100см г. M.  "VER-PRO" (100/10шт)</t>
  </si>
  <si>
    <t>190.40 руб.</t>
  </si>
  <si>
    <t>GPS-180013</t>
  </si>
  <si>
    <t>VP120FF</t>
  </si>
  <si>
    <t>Подводка PEX для воды  120см г. г.  "VER-PRO" (90/10шт)</t>
  </si>
  <si>
    <t>208.25 руб.</t>
  </si>
  <si>
    <t>GPS-180014</t>
  </si>
  <si>
    <t>VP120FM</t>
  </si>
  <si>
    <t>Подводка PEX для воды  120см г. M.  "VER-PRO" (90/10шт)</t>
  </si>
  <si>
    <t>211.23 руб.</t>
  </si>
  <si>
    <t>GPS-180015</t>
  </si>
  <si>
    <t>VP150FF</t>
  </si>
  <si>
    <t>Подводка PEX для воды  150см г. г.  "VER-PRO" (70/10шт)</t>
  </si>
  <si>
    <t>236.51 руб.</t>
  </si>
  <si>
    <t>GPS-180016</t>
  </si>
  <si>
    <t>VP150FM</t>
  </si>
  <si>
    <t>Подводка PEX для воды  150см г. M.  "VER-PRO" (70/10шт)</t>
  </si>
  <si>
    <t>GPS-180017</t>
  </si>
  <si>
    <t>VP200FF</t>
  </si>
  <si>
    <t>Подводка PEX для воды  200см г. г.  "VER-PRO" (50/10шт)</t>
  </si>
  <si>
    <t>287.09 руб.</t>
  </si>
  <si>
    <t>GPS-180018</t>
  </si>
  <si>
    <t>VP200FM</t>
  </si>
  <si>
    <t>Подводка PEX для воды  200см г. M.  "VER-PRO" (50/10шт)</t>
  </si>
  <si>
    <t>254.36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</si>
</sst>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e019e68_86a6_11e9_8101_003048fd731b_0e51a37f_27b2_11ed_a30e_00259070b4871.jpeg"/><Relationship Id="rId2" Type="http://schemas.openxmlformats.org/officeDocument/2006/relationships/image" Target="../media/2e019e6c_86a6_11e9_8101_003048fd731b_0e51a386_27b2_11ed_a30e_00259070b4872.jpeg"/><Relationship Id="rId3" Type="http://schemas.openxmlformats.org/officeDocument/2006/relationships/image" Target="../media/2e019e70_86a6_11e9_8101_003048fd731b_0e51a38d_27b2_11ed_a30e_00259070b4873.jpeg"/><Relationship Id="rId4" Type="http://schemas.openxmlformats.org/officeDocument/2006/relationships/image" Target="../media/2e019e74_86a6_11e9_8101_003048fd731b_0e51a394_27b2_11ed_a30e_00259070b4874.jpeg"/><Relationship Id="rId5" Type="http://schemas.openxmlformats.org/officeDocument/2006/relationships/image" Target="../media/2e019e78_86a6_11e9_8101_003048fd731b_0e51a39b_27b2_11ed_a30e_00259070b4875.jpeg"/><Relationship Id="rId6" Type="http://schemas.openxmlformats.org/officeDocument/2006/relationships/image" Target="../media/2e019e7c_86a6_11e9_8101_003048fd731b_884a9c95_27b2_11ed_a30e_00259070b4876.jpeg"/><Relationship Id="rId7" Type="http://schemas.openxmlformats.org/officeDocument/2006/relationships/image" Target="../media/2e019e80_86a6_11e9_8101_003048fd731b_884a9c9c_27b2_11ed_a30e_00259070b4877.jpeg"/><Relationship Id="rId8" Type="http://schemas.openxmlformats.org/officeDocument/2006/relationships/image" Target="../media/2e019e84_86a6_11e9_8101_003048fd731b_884a9ca3_27b2_11ed_a30e_00259070b4878.jpeg"/><Relationship Id="rId9" Type="http://schemas.openxmlformats.org/officeDocument/2006/relationships/image" Target="../media/2e019e88_86a6_11e9_8101_003048fd731b_884a9caa_27b2_11ed_a30e_00259070b4879.jpeg"/><Relationship Id="rId10" Type="http://schemas.openxmlformats.org/officeDocument/2006/relationships/image" Target="../media/2e019e8c_86a6_11e9_8101_003048fd731b_884a9cb1_27b2_11ed_a30e_00259070b48710.jpeg"/><Relationship Id="rId11" Type="http://schemas.openxmlformats.org/officeDocument/2006/relationships/image" Target="../media/2e019e90_86a6_11e9_8101_003048fd731b_884a9cb8_27b2_11ed_a30e_00259070b48711.jpeg"/><Relationship Id="rId12" Type="http://schemas.openxmlformats.org/officeDocument/2006/relationships/image" Target="../media/2e019e94_86a6_11e9_8101_003048fd731b_3d7c06ce_0312_11ef_a5a4_047c1617b14312.jpeg"/><Relationship Id="rId13" Type="http://schemas.openxmlformats.org/officeDocument/2006/relationships/image" Target="../media/2e019e98_86a6_11e9_8101_003048fd731b_3d7c06cf_0312_11ef_a5a4_047c1617b14313.jpeg"/><Relationship Id="rId14" Type="http://schemas.openxmlformats.org/officeDocument/2006/relationships/image" Target="../media/2e019e9c_86a6_11e9_8101_003048fd731b_3d7c06d0_0312_11ef_a5a4_047c1617b14314.jpeg"/><Relationship Id="rId15" Type="http://schemas.openxmlformats.org/officeDocument/2006/relationships/image" Target="../media/2e019ea0_86a6_11e9_8101_003048fd731b_3d7c06d1_0312_11ef_a5a4_047c1617b14315.jpeg"/><Relationship Id="rId16" Type="http://schemas.openxmlformats.org/officeDocument/2006/relationships/image" Target="../media/2e019ea4_86a6_11e9_8101_003048fd731b_3d7c06d2_0312_11ef_a5a4_047c1617b14316.jpeg"/><Relationship Id="rId17" Type="http://schemas.openxmlformats.org/officeDocument/2006/relationships/image" Target="../media/2e019ea8_86a6_11e9_8101_003048fd731b_3d7c06d3_0312_11ef_a5a4_047c1617b14317.jpeg"/><Relationship Id="rId18" Type="http://schemas.openxmlformats.org/officeDocument/2006/relationships/image" Target="../media/2e019eac_86a6_11e9_8101_003048fd731b_3d7c06d4_0312_11ef_a5a4_047c1617b14318.jpeg"/><Relationship Id="rId19" Type="http://schemas.openxmlformats.org/officeDocument/2006/relationships/image" Target="../media/2e019eb0_86a6_11e9_8101_003048fd731b_3d7c06d5_0312_11ef_a5a4_047c1617b14319.jpeg"/><Relationship Id="rId20" Type="http://schemas.openxmlformats.org/officeDocument/2006/relationships/image" Target="../media/2e019eb4_86a6_11e9_8101_003048fd731b_3d7c06d6_0312_11ef_a5a4_047c1617b14320.jpeg"/><Relationship Id="rId21" Type="http://schemas.openxmlformats.org/officeDocument/2006/relationships/image" Target="../media/2e019eb8_86a6_11e9_8101_003048fd731b_3d7c06d7_0312_11ef_a5a4_047c1617b14321.jpeg"/><Relationship Id="rId22" Type="http://schemas.openxmlformats.org/officeDocument/2006/relationships/image" Target="../media/2e019ebc_86a6_11e9_8101_003048fd731b_3d7c06d8_0312_11ef_a5a4_047c1617b14322.jpeg"/><Relationship Id="rId23" Type="http://schemas.openxmlformats.org/officeDocument/2006/relationships/image" Target="../media/2e019ec0_86a6_11e9_8101_003048fd731b_ac993dba_476f_11ea_810f_003048fd731b23.jpeg"/><Relationship Id="rId24" Type="http://schemas.openxmlformats.org/officeDocument/2006/relationships/image" Target="../media/2e019ec2_86a6_11e9_8101_003048fd731b_ac993dc0_476f_11ea_810f_003048fd731b24.jpeg"/><Relationship Id="rId25" Type="http://schemas.openxmlformats.org/officeDocument/2006/relationships/image" Target="../media/2e019ec4_86a6_11e9_8101_003048fd731b_ac993dc6_476f_11ea_810f_003048fd731b25.jpeg"/><Relationship Id="rId26" Type="http://schemas.openxmlformats.org/officeDocument/2006/relationships/image" Target="../media/2e019ec6_86a6_11e9_8101_003048fd731b_ac993dc8_476f_11ea_810f_003048fd731b26.jpeg"/><Relationship Id="rId27" Type="http://schemas.openxmlformats.org/officeDocument/2006/relationships/image" Target="../media/2e019ec8_86a6_11e9_8101_003048fd731b_ac993dca_476f_11ea_810f_003048fd731b27.jpeg"/><Relationship Id="rId28" Type="http://schemas.openxmlformats.org/officeDocument/2006/relationships/image" Target="../media/2e019eca_86a6_11e9_8101_003048fd731b_ac993dcc_476f_11ea_810f_003048fd731b28.jpeg"/><Relationship Id="rId29" Type="http://schemas.openxmlformats.org/officeDocument/2006/relationships/image" Target="../media/2e019ecc_86a6_11e9_8101_003048fd731b_ac993db0_476f_11ea_810f_003048fd731b29.jpeg"/><Relationship Id="rId30" Type="http://schemas.openxmlformats.org/officeDocument/2006/relationships/image" Target="../media/2e019ece_86a6_11e9_8101_003048fd731b_ac993db2_476f_11ea_810f_003048fd731b30.jpeg"/><Relationship Id="rId31" Type="http://schemas.openxmlformats.org/officeDocument/2006/relationships/image" Target="../media/2e019ed0_86a6_11e9_8101_003048fd731b_ac993db4_476f_11ea_810f_003048fd731b31.jpeg"/><Relationship Id="rId32" Type="http://schemas.openxmlformats.org/officeDocument/2006/relationships/image" Target="../media/2e019ed4_86a6_11e9_8101_003048fd731b_ac993db8_476f_11ea_810f_003048fd731b32.jpeg"/><Relationship Id="rId33" Type="http://schemas.openxmlformats.org/officeDocument/2006/relationships/image" Target="../media/2e019ed8_86a6_11e9_8101_003048fd731b_ac993dbe_476f_11ea_810f_003048fd731b33.jpeg"/><Relationship Id="rId34" Type="http://schemas.openxmlformats.org/officeDocument/2006/relationships/image" Target="../media/2e019edc_86a6_11e9_8101_003048fd731b_ac993dc4_476f_11ea_810f_003048fd731b34.jpeg"/><Relationship Id="rId35" Type="http://schemas.openxmlformats.org/officeDocument/2006/relationships/image" Target="../media/2e019ede_86a6_11e9_8101_003048fd731b_ac993dbb_476f_11ea_810f_003048fd731b35.jpeg"/><Relationship Id="rId36" Type="http://schemas.openxmlformats.org/officeDocument/2006/relationships/image" Target="../media/2e019ee0_86a6_11e9_8101_003048fd731b_ac993dc1_476f_11ea_810f_003048fd731b36.jpeg"/><Relationship Id="rId37" Type="http://schemas.openxmlformats.org/officeDocument/2006/relationships/image" Target="../media/2e019ee2_86a6_11e9_8101_003048fd731b_ac993dc7_476f_11ea_810f_003048fd731b37.jpeg"/><Relationship Id="rId38" Type="http://schemas.openxmlformats.org/officeDocument/2006/relationships/image" Target="../media/2e019ee4_86a6_11e9_8101_003048fd731b_ac993dc9_476f_11ea_810f_003048fd731b38.jpeg"/><Relationship Id="rId39" Type="http://schemas.openxmlformats.org/officeDocument/2006/relationships/image" Target="../media/2e019ee6_86a6_11e9_8101_003048fd731b_ac993dcb_476f_11ea_810f_003048fd731b39.jpeg"/><Relationship Id="rId40" Type="http://schemas.openxmlformats.org/officeDocument/2006/relationships/image" Target="../media/2e019ee8_86a6_11e9_8101_003048fd731b_ac993dcd_476f_11ea_810f_003048fd731b40.jpeg"/><Relationship Id="rId41" Type="http://schemas.openxmlformats.org/officeDocument/2006/relationships/image" Target="../media/2e019eea_86a6_11e9_8101_003048fd731b_ac993db1_476f_11ea_810f_003048fd731b41.jpeg"/><Relationship Id="rId42" Type="http://schemas.openxmlformats.org/officeDocument/2006/relationships/image" Target="../media/2e019eec_86a6_11e9_8101_003048fd731b_ac993db3_476f_11ea_810f_003048fd731b42.jpeg"/><Relationship Id="rId43" Type="http://schemas.openxmlformats.org/officeDocument/2006/relationships/image" Target="../media/2e019eee_86a6_11e9_8101_003048fd731b_ac993db5_476f_11ea_810f_003048fd731b43.jpeg"/><Relationship Id="rId44" Type="http://schemas.openxmlformats.org/officeDocument/2006/relationships/image" Target="../media/2e019ef2_86a6_11e9_8101_003048fd731b_ac993db9_476f_11ea_810f_003048fd731b44.jpeg"/><Relationship Id="rId45" Type="http://schemas.openxmlformats.org/officeDocument/2006/relationships/image" Target="../media/2e019ef6_86a6_11e9_8101_003048fd731b_ac993dbf_476f_11ea_810f_003048fd731b45.jpeg"/><Relationship Id="rId46" Type="http://schemas.openxmlformats.org/officeDocument/2006/relationships/image" Target="../media/2e019efa_86a6_11e9_8101_003048fd731b_ac993dc5_476f_11ea_810f_003048fd731b46.jpeg"/><Relationship Id="rId47" Type="http://schemas.openxmlformats.org/officeDocument/2006/relationships/image" Target="../media/f0931118_0c72_11ec_8321_003048fd731b_3d7c06d9_0312_11ef_a5a4_047c1617b14347.jpeg"/><Relationship Id="rId48" Type="http://schemas.openxmlformats.org/officeDocument/2006/relationships/image" Target="../media/f093111a_0c72_11ec_8321_003048fd731b_3d7c06da_0312_11ef_a5a4_047c1617b14348.jpeg"/><Relationship Id="rId49" Type="http://schemas.openxmlformats.org/officeDocument/2006/relationships/image" Target="../media/e1867f35_3767_11ea_810f_003048fd731b_46b00d21_57f4_11ea_810f_003048fd731b49.jpeg"/><Relationship Id="rId50" Type="http://schemas.openxmlformats.org/officeDocument/2006/relationships/image" Target="../media/e1867f37_3767_11ea_810f_003048fd731b_46b00d22_57f4_11ea_810f_003048fd731b50.jpeg"/><Relationship Id="rId51" Type="http://schemas.openxmlformats.org/officeDocument/2006/relationships/image" Target="../media/e1867f39_3767_11ea_810f_003048fd731b_46b00d23_57f4_11ea_810f_003048fd731b51.jpeg"/><Relationship Id="rId52" Type="http://schemas.openxmlformats.org/officeDocument/2006/relationships/image" Target="../media/e1867f3b_3767_11ea_810f_003048fd731b_46b00d24_57f4_11ea_810f_003048fd731b52.jpeg"/><Relationship Id="rId53" Type="http://schemas.openxmlformats.org/officeDocument/2006/relationships/image" Target="../media/e1867f3d_3767_11ea_810f_003048fd731b_46b00d25_57f4_11ea_810f_003048fd731b53.jpeg"/><Relationship Id="rId54" Type="http://schemas.openxmlformats.org/officeDocument/2006/relationships/image" Target="../media/e1867f3f_3767_11ea_810f_003048fd731b_46b00d26_57f4_11ea_810f_003048fd731b54.jpeg"/><Relationship Id="rId55" Type="http://schemas.openxmlformats.org/officeDocument/2006/relationships/image" Target="../media/e1867f41_3767_11ea_810f_003048fd731b_46b00d1d_57f4_11ea_810f_003048fd731b55.jpeg"/><Relationship Id="rId56" Type="http://schemas.openxmlformats.org/officeDocument/2006/relationships/image" Target="../media/e1867f43_3767_11ea_810f_003048fd731b_46b00d1e_57f4_11ea_810f_003048fd731b56.jpeg"/><Relationship Id="rId57" Type="http://schemas.openxmlformats.org/officeDocument/2006/relationships/image" Target="../media/e1867f45_3767_11ea_810f_003048fd731b_46b00d1f_57f4_11ea_810f_003048fd731b57.jpeg"/><Relationship Id="rId58" Type="http://schemas.openxmlformats.org/officeDocument/2006/relationships/image" Target="../media/e1867f47_3767_11ea_810f_003048fd731b_46b00d20_57f4_11ea_810f_003048fd731b58.jpeg"/><Relationship Id="rId59" Type="http://schemas.openxmlformats.org/officeDocument/2006/relationships/image" Target="../media/e1867f49_3767_11ea_810f_003048fd731b_af04db46_4847_11ea_810f_003048fd731b59.jpeg"/><Relationship Id="rId60" Type="http://schemas.openxmlformats.org/officeDocument/2006/relationships/image" Target="../media/e1867f4b_3767_11ea_810f_003048fd731b_af04db48_4847_11ea_810f_003048fd731b60.jpeg"/><Relationship Id="rId61" Type="http://schemas.openxmlformats.org/officeDocument/2006/relationships/image" Target="../media/e1867f4d_3767_11ea_810f_003048fd731b_af04db4a_4847_11ea_810f_003048fd731b61.jpeg"/><Relationship Id="rId62" Type="http://schemas.openxmlformats.org/officeDocument/2006/relationships/image" Target="../media/e1867f4f_3767_11ea_810f_003048fd731b_af04db4c_4847_11ea_810f_003048fd731b62.jpeg"/><Relationship Id="rId63" Type="http://schemas.openxmlformats.org/officeDocument/2006/relationships/image" Target="../media/e1867f51_3767_11ea_810f_003048fd731b_af04db4e_4847_11ea_810f_003048fd731b63.jpeg"/><Relationship Id="rId64" Type="http://schemas.openxmlformats.org/officeDocument/2006/relationships/image" Target="../media/e1867f53_3767_11ea_810f_003048fd731b_af04db50_4847_11ea_810f_003048fd731b64.jpeg"/><Relationship Id="rId65" Type="http://schemas.openxmlformats.org/officeDocument/2006/relationships/image" Target="../media/e1867f55_3767_11ea_810f_003048fd731b_af04db3e_4847_11ea_810f_003048fd731b65.jpeg"/><Relationship Id="rId66" Type="http://schemas.openxmlformats.org/officeDocument/2006/relationships/image" Target="../media/e1867f57_3767_11ea_810f_003048fd731b_af04db40_4847_11ea_810f_003048fd731b66.jpeg"/><Relationship Id="rId67" Type="http://schemas.openxmlformats.org/officeDocument/2006/relationships/image" Target="../media/e1867f59_3767_11ea_810f_003048fd731b_af04db42_4847_11ea_810f_003048fd731b67.jpeg"/><Relationship Id="rId68" Type="http://schemas.openxmlformats.org/officeDocument/2006/relationships/image" Target="../media/e1867f5b_3767_11ea_810f_003048fd731b_af04db44_4847_11ea_810f_003048fd731b68.jpeg"/><Relationship Id="rId69" Type="http://schemas.openxmlformats.org/officeDocument/2006/relationships/image" Target="../media/64b52f83_7c9e_11ea_8111_003048fd731b_365b9be6_0312_11ef_a5a4_047c1617b14369.jpeg"/><Relationship Id="rId70" Type="http://schemas.openxmlformats.org/officeDocument/2006/relationships/image" Target="../media/64b52f85_7c9e_11ea_8111_003048fd731b_365b9be7_0312_11ef_a5a4_047c1617b14370.jpeg"/><Relationship Id="rId71" Type="http://schemas.openxmlformats.org/officeDocument/2006/relationships/image" Target="../media/64b52f87_7c9e_11ea_8111_003048fd731b_365b9be8_0312_11ef_a5a4_047c1617b14371.jpeg"/><Relationship Id="rId72" Type="http://schemas.openxmlformats.org/officeDocument/2006/relationships/image" Target="../media/64b52f89_7c9e_11ea_8111_003048fd731b_365b9be9_0312_11ef_a5a4_047c1617b14372.jpeg"/><Relationship Id="rId73" Type="http://schemas.openxmlformats.org/officeDocument/2006/relationships/image" Target="../media/64b52f8b_7c9e_11ea_8111_003048fd731b_365b9bea_0312_11ef_a5a4_047c1617b14373.jpeg"/><Relationship Id="rId74" Type="http://schemas.openxmlformats.org/officeDocument/2006/relationships/image" Target="../media/64b52f8d_7c9e_11ea_8111_003048fd731b_365b9beb_0312_11ef_a5a4_047c1617b14374.jpeg"/><Relationship Id="rId75" Type="http://schemas.openxmlformats.org/officeDocument/2006/relationships/image" Target="../media/64b52f8f_7c9e_11ea_8111_003048fd731b_365b9bec_0312_11ef_a5a4_047c1617b14375.jpeg"/><Relationship Id="rId76" Type="http://schemas.openxmlformats.org/officeDocument/2006/relationships/image" Target="../media/64b52f91_7c9e_11ea_8111_003048fd731b_365b9bed_0312_11ef_a5a4_047c1617b14376.jpeg"/><Relationship Id="rId77" Type="http://schemas.openxmlformats.org/officeDocument/2006/relationships/image" Target="../media/64b52f93_7c9e_11ea_8111_003048fd731b_365b9bee_0312_11ef_a5a4_047c1617b14377.jpeg"/><Relationship Id="rId78" Type="http://schemas.openxmlformats.org/officeDocument/2006/relationships/image" Target="../media/64b52f95_7c9e_11ea_8111_003048fd731b_365b9bef_0312_11ef_a5a4_047c1617b14378.jpeg"/><Relationship Id="rId79" Type="http://schemas.openxmlformats.org/officeDocument/2006/relationships/image" Target="../media/64b52f97_7c9e_11ea_8111_003048fd731b_365b9bde_0312_11ef_a5a4_047c1617b14379.jpeg"/><Relationship Id="rId80" Type="http://schemas.openxmlformats.org/officeDocument/2006/relationships/image" Target="../media/64b52f99_7c9e_11ea_8111_003048fd731b_365b9bdf_0312_11ef_a5a4_047c1617b14380.jpeg"/><Relationship Id="rId81" Type="http://schemas.openxmlformats.org/officeDocument/2006/relationships/image" Target="../media/64b52f9b_7c9e_11ea_8111_003048fd731b_365b9be0_0312_11ef_a5a4_047c1617b14381.jpeg"/><Relationship Id="rId82" Type="http://schemas.openxmlformats.org/officeDocument/2006/relationships/image" Target="../media/64b52f9d_7c9e_11ea_8111_003048fd731b_365b9be1_0312_11ef_a5a4_047c1617b14382.jpeg"/><Relationship Id="rId83" Type="http://schemas.openxmlformats.org/officeDocument/2006/relationships/image" Target="../media/64b52f9f_7c9e_11ea_8111_003048fd731b_365b9be2_0312_11ef_a5a4_047c1617b14383.jpeg"/><Relationship Id="rId84" Type="http://schemas.openxmlformats.org/officeDocument/2006/relationships/image" Target="../media/64b52fa1_7c9e_11ea_8111_003048fd731b_365b9be3_0312_11ef_a5a4_047c1617b14384.jpeg"/><Relationship Id="rId85" Type="http://schemas.openxmlformats.org/officeDocument/2006/relationships/image" Target="../media/64b52fa3_7c9e_11ea_8111_003048fd731b_365b9be4_0312_11ef_a5a4_047c1617b14385.jpeg"/><Relationship Id="rId86" Type="http://schemas.openxmlformats.org/officeDocument/2006/relationships/image" Target="../media/64b52fa5_7c9e_11ea_8111_003048fd731b_365b9be5_0312_11ef_a5a4_047c1617b1438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3" name="Image_38" descr="Image_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4" name="Image_39" descr="Image_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5" name="Image_40" descr="Image_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6" name="Image_41" descr="Image_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7" name="Image_42" descr="Image_4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8" name="Image_43" descr="Image_4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9" name="Image_44" descr="Image_4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0" name="Image_45" descr="Image_4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1" name="Image_46" descr="Image_4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2" name="Image_47" descr="Image_4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3" name="Image_48" descr="Image_4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4" name="Image_49" descr="Image_4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5" name="Image_50" descr="Image_5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6" name="Image_51" descr="Image_5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7" name="Image_52" descr="Image_5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8" name="Image_53" descr="Image_5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9" name="Image_55" descr="Image_5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0" name="Image_56" descr="Image_5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1" name="Image_57" descr="Image_57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2" name="Image_58" descr="Image_58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3" name="Image_59" descr="Image_59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4" name="Image_60" descr="Image_6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5" name="Image_61" descr="Image_61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6" name="Image_62" descr="Image_6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7" name="Image_63" descr="Image_63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8" name="Image_64" descr="Image_64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9" name="Image_65" descr="Image_6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60" name="Image_66" descr="Image_6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1" name="Image_67" descr="Image_67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2" name="Image_68" descr="Image_68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3" name="Image_69" descr="Image_69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4" name="Image_70" descr="Image_70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5" name="Image_71" descr="Image_71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6" name="Image_72" descr="Image_72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7" name="Image_73" descr="Image_73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8" name="Image_74" descr="Image_7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9" name="Image_76" descr="Image_76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70" name="Image_77" descr="Image_77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1" name="Image_78" descr="Image_78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2" name="Image_79" descr="Image_79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3" name="Image_80" descr="Image_8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4" name="Image_81" descr="Image_81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5" name="Image_82" descr="Image_8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6" name="Image_83" descr="Image_83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7" name="Image_84" descr="Image_84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8" name="Image_85" descr="Image_85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9" name="Image_86" descr="Image_86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80" name="Image_87" descr="Image_87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81" name="Image_88" descr="Image_88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2" name="Image_89" descr="Image_89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3" name="Image_90" descr="Image_90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4" name="Image_91" descr="Image_9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5" name="Image_92" descr="Image_92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6" name="Image_93" descr="Image_93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9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SUM(J2:J93)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821529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1">
        <v>0</v>
      </c>
      <c r="J5" s="3" t="s">
        <v>19</v>
      </c>
      <c r="K5" s="2" t="str">
        <f>J5*135.00</f>
        <v>0</v>
      </c>
      <c r="L5" s="5"/>
    </row>
    <row r="6" spans="1:12" customHeight="1" ht="105" outlineLevel="4">
      <c r="A6" s="1"/>
      <c r="B6" s="1">
        <v>821530</v>
      </c>
      <c r="C6" s="1" t="s">
        <v>20</v>
      </c>
      <c r="D6" s="1" t="s">
        <v>21</v>
      </c>
      <c r="E6" s="2" t="s">
        <v>22</v>
      </c>
      <c r="F6" s="2" t="s">
        <v>23</v>
      </c>
      <c r="G6" s="2" t="s">
        <v>24</v>
      </c>
      <c r="H6" s="2" t="s">
        <v>18</v>
      </c>
      <c r="I6" s="1">
        <v>0</v>
      </c>
      <c r="J6" s="3" t="s">
        <v>19</v>
      </c>
      <c r="K6" s="2" t="str">
        <f>J6*157.00</f>
        <v>0</v>
      </c>
      <c r="L6" s="5"/>
    </row>
    <row r="7" spans="1:12" customHeight="1" ht="105" outlineLevel="4">
      <c r="A7" s="1"/>
      <c r="B7" s="1">
        <v>821531</v>
      </c>
      <c r="C7" s="1" t="s">
        <v>25</v>
      </c>
      <c r="D7" s="1" t="s">
        <v>26</v>
      </c>
      <c r="E7" s="2" t="s">
        <v>27</v>
      </c>
      <c r="F7" s="2" t="s">
        <v>28</v>
      </c>
      <c r="G7" s="2">
        <v>7</v>
      </c>
      <c r="H7" s="2" t="s">
        <v>29</v>
      </c>
      <c r="I7" s="1">
        <v>0</v>
      </c>
      <c r="J7" s="3" t="s">
        <v>19</v>
      </c>
      <c r="K7" s="2" t="str">
        <f>J7*169.00</f>
        <v>0</v>
      </c>
      <c r="L7" s="5"/>
    </row>
    <row r="8" spans="1:12" customHeight="1" ht="105" outlineLevel="4">
      <c r="A8" s="1"/>
      <c r="B8" s="1">
        <v>821532</v>
      </c>
      <c r="C8" s="1" t="s">
        <v>30</v>
      </c>
      <c r="D8" s="1" t="s">
        <v>31</v>
      </c>
      <c r="E8" s="2" t="s">
        <v>32</v>
      </c>
      <c r="F8" s="2" t="s">
        <v>33</v>
      </c>
      <c r="G8" s="2" t="s">
        <v>24</v>
      </c>
      <c r="H8" s="2" t="s">
        <v>29</v>
      </c>
      <c r="I8" s="1">
        <v>0</v>
      </c>
      <c r="J8" s="3" t="s">
        <v>19</v>
      </c>
      <c r="K8" s="2" t="str">
        <f>J8*167.00</f>
        <v>0</v>
      </c>
      <c r="L8" s="5"/>
    </row>
    <row r="9" spans="1:12" customHeight="1" ht="105" outlineLevel="4">
      <c r="A9" s="1"/>
      <c r="B9" s="1">
        <v>821533</v>
      </c>
      <c r="C9" s="1" t="s">
        <v>34</v>
      </c>
      <c r="D9" s="1" t="s">
        <v>35</v>
      </c>
      <c r="E9" s="2" t="s">
        <v>36</v>
      </c>
      <c r="F9" s="2" t="s">
        <v>37</v>
      </c>
      <c r="G9" s="2" t="s">
        <v>24</v>
      </c>
      <c r="H9" s="2" t="s">
        <v>38</v>
      </c>
      <c r="I9" s="1">
        <v>0</v>
      </c>
      <c r="J9" s="3" t="s">
        <v>19</v>
      </c>
      <c r="K9" s="2" t="str">
        <f>J9*209.00</f>
        <v>0</v>
      </c>
      <c r="L9" s="5"/>
    </row>
    <row r="10" spans="1:12" customHeight="1" ht="105" outlineLevel="4">
      <c r="A10" s="1"/>
      <c r="B10" s="1">
        <v>821534</v>
      </c>
      <c r="C10" s="1" t="s">
        <v>39</v>
      </c>
      <c r="D10" s="1" t="s">
        <v>40</v>
      </c>
      <c r="E10" s="2" t="s">
        <v>41</v>
      </c>
      <c r="F10" s="2" t="s">
        <v>42</v>
      </c>
      <c r="G10" s="2">
        <v>0</v>
      </c>
      <c r="H10" s="2" t="s">
        <v>18</v>
      </c>
      <c r="I10" s="1">
        <v>0</v>
      </c>
      <c r="J10" s="3" t="s">
        <v>19</v>
      </c>
      <c r="K10" s="2" t="str">
        <f>J10*233.00</f>
        <v>0</v>
      </c>
      <c r="L10" s="5"/>
    </row>
    <row r="11" spans="1:12" customHeight="1" ht="105" outlineLevel="4">
      <c r="A11" s="1"/>
      <c r="B11" s="1">
        <v>821535</v>
      </c>
      <c r="C11" s="1" t="s">
        <v>43</v>
      </c>
      <c r="D11" s="1" t="s">
        <v>44</v>
      </c>
      <c r="E11" s="2" t="s">
        <v>45</v>
      </c>
      <c r="F11" s="2" t="s">
        <v>46</v>
      </c>
      <c r="G11" s="2" t="s">
        <v>17</v>
      </c>
      <c r="H11" s="2" t="s">
        <v>18</v>
      </c>
      <c r="I11" s="1">
        <v>0</v>
      </c>
      <c r="J11" s="3" t="s">
        <v>19</v>
      </c>
      <c r="K11" s="2" t="str">
        <f>J11*247.00</f>
        <v>0</v>
      </c>
      <c r="L11" s="5"/>
    </row>
    <row r="12" spans="1:12" customHeight="1" ht="105" outlineLevel="4">
      <c r="A12" s="1"/>
      <c r="B12" s="1">
        <v>821536</v>
      </c>
      <c r="C12" s="1" t="s">
        <v>47</v>
      </c>
      <c r="D12" s="1" t="s">
        <v>48</v>
      </c>
      <c r="E12" s="2" t="s">
        <v>49</v>
      </c>
      <c r="F12" s="2" t="s">
        <v>50</v>
      </c>
      <c r="G12" s="2" t="s">
        <v>17</v>
      </c>
      <c r="H12" s="2" t="s">
        <v>18</v>
      </c>
      <c r="I12" s="1">
        <v>0</v>
      </c>
      <c r="J12" s="3" t="s">
        <v>19</v>
      </c>
      <c r="K12" s="2" t="str">
        <f>J12*282.00</f>
        <v>0</v>
      </c>
      <c r="L12" s="5"/>
    </row>
    <row r="13" spans="1:12" customHeight="1" ht="105" outlineLevel="4">
      <c r="A13" s="1"/>
      <c r="B13" s="1">
        <v>821537</v>
      </c>
      <c r="C13" s="1" t="s">
        <v>51</v>
      </c>
      <c r="D13" s="1" t="s">
        <v>52</v>
      </c>
      <c r="E13" s="2" t="s">
        <v>53</v>
      </c>
      <c r="F13" s="2" t="s">
        <v>54</v>
      </c>
      <c r="G13" s="2">
        <v>0</v>
      </c>
      <c r="H13" s="2" t="s">
        <v>18</v>
      </c>
      <c r="I13" s="1">
        <v>0</v>
      </c>
      <c r="J13" s="3" t="s">
        <v>19</v>
      </c>
      <c r="K13" s="2" t="str">
        <f>J13*334.00</f>
        <v>0</v>
      </c>
      <c r="L13" s="5"/>
    </row>
    <row r="14" spans="1:12" customHeight="1" ht="105" outlineLevel="4">
      <c r="A14" s="1"/>
      <c r="B14" s="1">
        <v>821538</v>
      </c>
      <c r="C14" s="1" t="s">
        <v>55</v>
      </c>
      <c r="D14" s="1" t="s">
        <v>56</v>
      </c>
      <c r="E14" s="2" t="s">
        <v>57</v>
      </c>
      <c r="F14" s="2" t="s">
        <v>58</v>
      </c>
      <c r="G14" s="2">
        <v>2</v>
      </c>
      <c r="H14" s="2" t="s">
        <v>59</v>
      </c>
      <c r="I14" s="1">
        <v>0</v>
      </c>
      <c r="J14" s="3" t="s">
        <v>19</v>
      </c>
      <c r="K14" s="2" t="str">
        <f>J14*370.00</f>
        <v>0</v>
      </c>
      <c r="L14" s="5"/>
    </row>
    <row r="15" spans="1:12" customHeight="1" ht="105" outlineLevel="4">
      <c r="A15" s="1"/>
      <c r="B15" s="1">
        <v>821539</v>
      </c>
      <c r="C15" s="1" t="s">
        <v>60</v>
      </c>
      <c r="D15" s="1" t="s">
        <v>61</v>
      </c>
      <c r="E15" s="2" t="s">
        <v>62</v>
      </c>
      <c r="F15" s="2" t="s">
        <v>63</v>
      </c>
      <c r="G15" s="2" t="s">
        <v>17</v>
      </c>
      <c r="H15" s="2" t="s">
        <v>18</v>
      </c>
      <c r="I15" s="1">
        <v>0</v>
      </c>
      <c r="J15" s="3" t="s">
        <v>19</v>
      </c>
      <c r="K15" s="2" t="str">
        <f>J15*419.00</f>
        <v>0</v>
      </c>
      <c r="L15" s="5"/>
    </row>
    <row r="16" spans="1:12" customHeight="1" ht="105" outlineLevel="4">
      <c r="A16" s="1"/>
      <c r="B16" s="1">
        <v>821540</v>
      </c>
      <c r="C16" s="1" t="s">
        <v>64</v>
      </c>
      <c r="D16" s="1" t="s">
        <v>65</v>
      </c>
      <c r="E16" s="2" t="s">
        <v>66</v>
      </c>
      <c r="F16" s="2" t="s">
        <v>67</v>
      </c>
      <c r="G16" s="2" t="s">
        <v>17</v>
      </c>
      <c r="H16" s="2" t="s">
        <v>18</v>
      </c>
      <c r="I16" s="1">
        <v>0</v>
      </c>
      <c r="J16" s="3" t="s">
        <v>19</v>
      </c>
      <c r="K16" s="2" t="str">
        <f>J16*151.00</f>
        <v>0</v>
      </c>
      <c r="L16" s="5"/>
    </row>
    <row r="17" spans="1:12" customHeight="1" ht="105" outlineLevel="4">
      <c r="A17" s="1"/>
      <c r="B17" s="1">
        <v>821541</v>
      </c>
      <c r="C17" s="1" t="s">
        <v>68</v>
      </c>
      <c r="D17" s="1" t="s">
        <v>69</v>
      </c>
      <c r="E17" s="2" t="s">
        <v>70</v>
      </c>
      <c r="F17" s="2" t="s">
        <v>71</v>
      </c>
      <c r="G17" s="2" t="s">
        <v>17</v>
      </c>
      <c r="H17" s="2" t="s">
        <v>18</v>
      </c>
      <c r="I17" s="1">
        <v>0</v>
      </c>
      <c r="J17" s="3" t="s">
        <v>19</v>
      </c>
      <c r="K17" s="2" t="str">
        <f>J17*163.00</f>
        <v>0</v>
      </c>
      <c r="L17" s="5"/>
    </row>
    <row r="18" spans="1:12" customHeight="1" ht="105" outlineLevel="4">
      <c r="A18" s="1"/>
      <c r="B18" s="1">
        <v>821542</v>
      </c>
      <c r="C18" s="1" t="s">
        <v>72</v>
      </c>
      <c r="D18" s="1" t="s">
        <v>73</v>
      </c>
      <c r="E18" s="2" t="s">
        <v>74</v>
      </c>
      <c r="F18" s="2" t="s">
        <v>75</v>
      </c>
      <c r="G18" s="2">
        <v>10</v>
      </c>
      <c r="H18" s="2" t="s">
        <v>18</v>
      </c>
      <c r="I18" s="1">
        <v>0</v>
      </c>
      <c r="J18" s="3" t="s">
        <v>19</v>
      </c>
      <c r="K18" s="2" t="str">
        <f>J18*173.00</f>
        <v>0</v>
      </c>
      <c r="L18" s="5"/>
    </row>
    <row r="19" spans="1:12" customHeight="1" ht="105" outlineLevel="4">
      <c r="A19" s="1"/>
      <c r="B19" s="1">
        <v>821543</v>
      </c>
      <c r="C19" s="1" t="s">
        <v>76</v>
      </c>
      <c r="D19" s="1" t="s">
        <v>77</v>
      </c>
      <c r="E19" s="2" t="s">
        <v>78</v>
      </c>
      <c r="F19" s="2" t="s">
        <v>79</v>
      </c>
      <c r="G19" s="2">
        <v>9</v>
      </c>
      <c r="H19" s="2" t="s">
        <v>18</v>
      </c>
      <c r="I19" s="1">
        <v>0</v>
      </c>
      <c r="J19" s="3" t="s">
        <v>19</v>
      </c>
      <c r="K19" s="2" t="str">
        <f>J19*177.00</f>
        <v>0</v>
      </c>
      <c r="L19" s="5"/>
    </row>
    <row r="20" spans="1:12" customHeight="1" ht="105" outlineLevel="4">
      <c r="A20" s="1"/>
      <c r="B20" s="1">
        <v>821544</v>
      </c>
      <c r="C20" s="1" t="s">
        <v>80</v>
      </c>
      <c r="D20" s="1" t="s">
        <v>81</v>
      </c>
      <c r="E20" s="2" t="s">
        <v>82</v>
      </c>
      <c r="F20" s="2" t="s">
        <v>83</v>
      </c>
      <c r="G20" s="2" t="s">
        <v>17</v>
      </c>
      <c r="H20" s="2" t="s">
        <v>18</v>
      </c>
      <c r="I20" s="1">
        <v>0</v>
      </c>
      <c r="J20" s="3" t="s">
        <v>19</v>
      </c>
      <c r="K20" s="2" t="str">
        <f>J20*195.00</f>
        <v>0</v>
      </c>
      <c r="L20" s="5"/>
    </row>
    <row r="21" spans="1:12" customHeight="1" ht="105" outlineLevel="4">
      <c r="A21" s="1"/>
      <c r="B21" s="1">
        <v>821545</v>
      </c>
      <c r="C21" s="1" t="s">
        <v>84</v>
      </c>
      <c r="D21" s="1" t="s">
        <v>85</v>
      </c>
      <c r="E21" s="2" t="s">
        <v>86</v>
      </c>
      <c r="F21" s="2" t="s">
        <v>87</v>
      </c>
      <c r="G21" s="2">
        <v>10</v>
      </c>
      <c r="H21" s="2" t="s">
        <v>18</v>
      </c>
      <c r="I21" s="1">
        <v>0</v>
      </c>
      <c r="J21" s="3" t="s">
        <v>19</v>
      </c>
      <c r="K21" s="2" t="str">
        <f>J21*219.00</f>
        <v>0</v>
      </c>
      <c r="L21" s="5"/>
    </row>
    <row r="22" spans="1:12" customHeight="1" ht="105" outlineLevel="4">
      <c r="A22" s="1"/>
      <c r="B22" s="1">
        <v>821546</v>
      </c>
      <c r="C22" s="1" t="s">
        <v>88</v>
      </c>
      <c r="D22" s="1" t="s">
        <v>89</v>
      </c>
      <c r="E22" s="2" t="s">
        <v>90</v>
      </c>
      <c r="F22" s="2" t="s">
        <v>91</v>
      </c>
      <c r="G22" s="2" t="s">
        <v>17</v>
      </c>
      <c r="H22" s="2" t="s">
        <v>24</v>
      </c>
      <c r="I22" s="1">
        <v>0</v>
      </c>
      <c r="J22" s="3" t="s">
        <v>19</v>
      </c>
      <c r="K22" s="2" t="str">
        <f>J22*254.00</f>
        <v>0</v>
      </c>
      <c r="L22" s="5"/>
    </row>
    <row r="23" spans="1:12" customHeight="1" ht="105" outlineLevel="4">
      <c r="A23" s="1"/>
      <c r="B23" s="1">
        <v>821547</v>
      </c>
      <c r="C23" s="1" t="s">
        <v>92</v>
      </c>
      <c r="D23" s="1" t="s">
        <v>93</v>
      </c>
      <c r="E23" s="2" t="s">
        <v>94</v>
      </c>
      <c r="F23" s="2" t="s">
        <v>95</v>
      </c>
      <c r="G23" s="2" t="s">
        <v>17</v>
      </c>
      <c r="H23" s="2" t="s">
        <v>18</v>
      </c>
      <c r="I23" s="1">
        <v>0</v>
      </c>
      <c r="J23" s="3" t="s">
        <v>19</v>
      </c>
      <c r="K23" s="2" t="str">
        <f>J23*285.00</f>
        <v>0</v>
      </c>
      <c r="L23" s="5"/>
    </row>
    <row r="24" spans="1:12" customHeight="1" ht="105" outlineLevel="4">
      <c r="A24" s="1"/>
      <c r="B24" s="1">
        <v>821548</v>
      </c>
      <c r="C24" s="1" t="s">
        <v>96</v>
      </c>
      <c r="D24" s="1" t="s">
        <v>97</v>
      </c>
      <c r="E24" s="2" t="s">
        <v>98</v>
      </c>
      <c r="F24" s="2" t="s">
        <v>99</v>
      </c>
      <c r="G24" s="2">
        <v>10</v>
      </c>
      <c r="H24" s="2" t="s">
        <v>18</v>
      </c>
      <c r="I24" s="1">
        <v>0</v>
      </c>
      <c r="J24" s="3" t="s">
        <v>19</v>
      </c>
      <c r="K24" s="2" t="str">
        <f>J24*330.00</f>
        <v>0</v>
      </c>
      <c r="L24" s="5"/>
    </row>
    <row r="25" spans="1:12" customHeight="1" ht="105" outlineLevel="4">
      <c r="A25" s="1"/>
      <c r="B25" s="1">
        <v>821549</v>
      </c>
      <c r="C25" s="1" t="s">
        <v>100</v>
      </c>
      <c r="D25" s="1" t="s">
        <v>101</v>
      </c>
      <c r="E25" s="2" t="s">
        <v>102</v>
      </c>
      <c r="F25" s="2" t="s">
        <v>103</v>
      </c>
      <c r="G25" s="2" t="s">
        <v>17</v>
      </c>
      <c r="H25" s="2" t="s">
        <v>18</v>
      </c>
      <c r="I25" s="1">
        <v>0</v>
      </c>
      <c r="J25" s="3" t="s">
        <v>19</v>
      </c>
      <c r="K25" s="2" t="str">
        <f>J25*385.00</f>
        <v>0</v>
      </c>
      <c r="L25" s="5"/>
    </row>
    <row r="26" spans="1:12" customHeight="1" ht="105" outlineLevel="4">
      <c r="A26" s="1"/>
      <c r="B26" s="1">
        <v>821550</v>
      </c>
      <c r="C26" s="1" t="s">
        <v>104</v>
      </c>
      <c r="D26" s="1" t="s">
        <v>105</v>
      </c>
      <c r="E26" s="2" t="s">
        <v>106</v>
      </c>
      <c r="F26" s="2" t="s">
        <v>107</v>
      </c>
      <c r="G26" s="2" t="s">
        <v>17</v>
      </c>
      <c r="H26" s="2" t="s">
        <v>59</v>
      </c>
      <c r="I26" s="1">
        <v>0</v>
      </c>
      <c r="J26" s="3" t="s">
        <v>19</v>
      </c>
      <c r="K26" s="2" t="str">
        <f>J26*469.00</f>
        <v>0</v>
      </c>
      <c r="L26" s="5"/>
    </row>
    <row r="27" spans="1:12" outlineLevel="2">
      <c r="A27" s="8" t="s">
        <v>108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5"/>
    </row>
    <row r="28" spans="1:12" customHeight="1" ht="105" outlineLevel="4">
      <c r="A28" s="1"/>
      <c r="B28" s="1">
        <v>821551</v>
      </c>
      <c r="C28" s="1" t="s">
        <v>109</v>
      </c>
      <c r="D28" s="1" t="s">
        <v>110</v>
      </c>
      <c r="E28" s="2" t="s">
        <v>111</v>
      </c>
      <c r="F28" s="2" t="s">
        <v>112</v>
      </c>
      <c r="G28" s="2" t="s">
        <v>59</v>
      </c>
      <c r="H28" s="2">
        <v>0</v>
      </c>
      <c r="I28" s="1">
        <v>0</v>
      </c>
      <c r="J28" s="3" t="s">
        <v>19</v>
      </c>
      <c r="K28" s="2" t="str">
        <f>J28*69.91</f>
        <v>0</v>
      </c>
      <c r="L28" s="5"/>
    </row>
    <row r="29" spans="1:12" customHeight="1" ht="105" outlineLevel="4">
      <c r="A29" s="1"/>
      <c r="B29" s="1">
        <v>821552</v>
      </c>
      <c r="C29" s="1" t="s">
        <v>113</v>
      </c>
      <c r="D29" s="1" t="s">
        <v>114</v>
      </c>
      <c r="E29" s="2" t="s">
        <v>115</v>
      </c>
      <c r="F29" s="2" t="s">
        <v>116</v>
      </c>
      <c r="G29" s="2" t="s">
        <v>59</v>
      </c>
      <c r="H29" s="2">
        <v>0</v>
      </c>
      <c r="I29" s="1">
        <v>0</v>
      </c>
      <c r="J29" s="3" t="s">
        <v>19</v>
      </c>
      <c r="K29" s="2" t="str">
        <f>J29*78.84</f>
        <v>0</v>
      </c>
      <c r="L29" s="5"/>
    </row>
    <row r="30" spans="1:12" customHeight="1" ht="105" outlineLevel="4">
      <c r="A30" s="1"/>
      <c r="B30" s="1">
        <v>821553</v>
      </c>
      <c r="C30" s="1" t="s">
        <v>117</v>
      </c>
      <c r="D30" s="1" t="s">
        <v>118</v>
      </c>
      <c r="E30" s="2" t="s">
        <v>119</v>
      </c>
      <c r="F30" s="2" t="s">
        <v>120</v>
      </c>
      <c r="G30" s="2" t="s">
        <v>59</v>
      </c>
      <c r="H30" s="2">
        <v>0</v>
      </c>
      <c r="I30" s="1">
        <v>0</v>
      </c>
      <c r="J30" s="3" t="s">
        <v>19</v>
      </c>
      <c r="K30" s="2" t="str">
        <f>J30*87.76</f>
        <v>0</v>
      </c>
      <c r="L30" s="5"/>
    </row>
    <row r="31" spans="1:12" customHeight="1" ht="105" outlineLevel="4">
      <c r="A31" s="1"/>
      <c r="B31" s="1">
        <v>821554</v>
      </c>
      <c r="C31" s="1" t="s">
        <v>121</v>
      </c>
      <c r="D31" s="1" t="s">
        <v>122</v>
      </c>
      <c r="E31" s="2" t="s">
        <v>123</v>
      </c>
      <c r="F31" s="2" t="s">
        <v>124</v>
      </c>
      <c r="G31" s="2" t="s">
        <v>18</v>
      </c>
      <c r="H31" s="2">
        <v>0</v>
      </c>
      <c r="I31" s="1">
        <v>0</v>
      </c>
      <c r="J31" s="3" t="s">
        <v>19</v>
      </c>
      <c r="K31" s="2" t="str">
        <f>J31*95.20</f>
        <v>0</v>
      </c>
      <c r="L31" s="5"/>
    </row>
    <row r="32" spans="1:12" customHeight="1" ht="105" outlineLevel="4">
      <c r="A32" s="1"/>
      <c r="B32" s="1">
        <v>821555</v>
      </c>
      <c r="C32" s="1" t="s">
        <v>125</v>
      </c>
      <c r="D32" s="1" t="s">
        <v>126</v>
      </c>
      <c r="E32" s="2" t="s">
        <v>127</v>
      </c>
      <c r="F32" s="2" t="s">
        <v>128</v>
      </c>
      <c r="G32" s="2" t="s">
        <v>18</v>
      </c>
      <c r="H32" s="2">
        <v>0</v>
      </c>
      <c r="I32" s="1">
        <v>0</v>
      </c>
      <c r="J32" s="3" t="s">
        <v>19</v>
      </c>
      <c r="K32" s="2" t="str">
        <f>J32*104.13</f>
        <v>0</v>
      </c>
      <c r="L32" s="5"/>
    </row>
    <row r="33" spans="1:12" customHeight="1" ht="105" outlineLevel="4">
      <c r="A33" s="1"/>
      <c r="B33" s="1">
        <v>821556</v>
      </c>
      <c r="C33" s="1" t="s">
        <v>129</v>
      </c>
      <c r="D33" s="1" t="s">
        <v>130</v>
      </c>
      <c r="E33" s="2" t="s">
        <v>131</v>
      </c>
      <c r="F33" s="2" t="s">
        <v>132</v>
      </c>
      <c r="G33" s="2" t="s">
        <v>59</v>
      </c>
      <c r="H33" s="2">
        <v>0</v>
      </c>
      <c r="I33" s="1">
        <v>0</v>
      </c>
      <c r="J33" s="3" t="s">
        <v>19</v>
      </c>
      <c r="K33" s="2" t="str">
        <f>J33*119.00</f>
        <v>0</v>
      </c>
      <c r="L33" s="5"/>
    </row>
    <row r="34" spans="1:12" customHeight="1" ht="105" outlineLevel="4">
      <c r="A34" s="1"/>
      <c r="B34" s="1">
        <v>821557</v>
      </c>
      <c r="C34" s="1" t="s">
        <v>133</v>
      </c>
      <c r="D34" s="1" t="s">
        <v>134</v>
      </c>
      <c r="E34" s="2" t="s">
        <v>135</v>
      </c>
      <c r="F34" s="2" t="s">
        <v>136</v>
      </c>
      <c r="G34" s="2" t="s">
        <v>59</v>
      </c>
      <c r="H34" s="2">
        <v>0</v>
      </c>
      <c r="I34" s="1">
        <v>0</v>
      </c>
      <c r="J34" s="3" t="s">
        <v>19</v>
      </c>
      <c r="K34" s="2" t="str">
        <f>J34*135.36</f>
        <v>0</v>
      </c>
      <c r="L34" s="5"/>
    </row>
    <row r="35" spans="1:12" customHeight="1" ht="105" outlineLevel="4">
      <c r="A35" s="1"/>
      <c r="B35" s="1">
        <v>821558</v>
      </c>
      <c r="C35" s="1" t="s">
        <v>137</v>
      </c>
      <c r="D35" s="1" t="s">
        <v>138</v>
      </c>
      <c r="E35" s="2" t="s">
        <v>139</v>
      </c>
      <c r="F35" s="2" t="s">
        <v>140</v>
      </c>
      <c r="G35" s="2" t="s">
        <v>24</v>
      </c>
      <c r="H35" s="2">
        <v>0</v>
      </c>
      <c r="I35" s="1">
        <v>0</v>
      </c>
      <c r="J35" s="3" t="s">
        <v>19</v>
      </c>
      <c r="K35" s="2" t="str">
        <f>J35*153.21</f>
        <v>0</v>
      </c>
      <c r="L35" s="5"/>
    </row>
    <row r="36" spans="1:12" customHeight="1" ht="105" outlineLevel="4">
      <c r="A36" s="1"/>
      <c r="B36" s="1">
        <v>821559</v>
      </c>
      <c r="C36" s="1" t="s">
        <v>141</v>
      </c>
      <c r="D36" s="1" t="s">
        <v>142</v>
      </c>
      <c r="E36" s="2" t="s">
        <v>143</v>
      </c>
      <c r="F36" s="2" t="s">
        <v>144</v>
      </c>
      <c r="G36" s="2" t="s">
        <v>17</v>
      </c>
      <c r="H36" s="2">
        <v>0</v>
      </c>
      <c r="I36" s="1">
        <v>0</v>
      </c>
      <c r="J36" s="3" t="s">
        <v>19</v>
      </c>
      <c r="K36" s="2" t="str">
        <f>J36*177.01</f>
        <v>0</v>
      </c>
      <c r="L36" s="5"/>
    </row>
    <row r="37" spans="1:12" customHeight="1" ht="105" outlineLevel="4">
      <c r="A37" s="1"/>
      <c r="B37" s="1">
        <v>821561</v>
      </c>
      <c r="C37" s="1" t="s">
        <v>145</v>
      </c>
      <c r="D37" s="1" t="s">
        <v>146</v>
      </c>
      <c r="E37" s="2" t="s">
        <v>147</v>
      </c>
      <c r="F37" s="2" t="s">
        <v>148</v>
      </c>
      <c r="G37" s="2">
        <v>9</v>
      </c>
      <c r="H37" s="2">
        <v>0</v>
      </c>
      <c r="I37" s="1">
        <v>0</v>
      </c>
      <c r="J37" s="3" t="s">
        <v>19</v>
      </c>
      <c r="K37" s="2" t="str">
        <f>J37*217.18</f>
        <v>0</v>
      </c>
      <c r="L37" s="5"/>
    </row>
    <row r="38" spans="1:12" customHeight="1" ht="105" outlineLevel="4">
      <c r="A38" s="1"/>
      <c r="B38" s="1">
        <v>821563</v>
      </c>
      <c r="C38" s="1" t="s">
        <v>149</v>
      </c>
      <c r="D38" s="1" t="s">
        <v>150</v>
      </c>
      <c r="E38" s="2" t="s">
        <v>151</v>
      </c>
      <c r="F38" s="2" t="s">
        <v>152</v>
      </c>
      <c r="G38" s="2" t="s">
        <v>24</v>
      </c>
      <c r="H38" s="2">
        <v>0</v>
      </c>
      <c r="I38" s="1">
        <v>0</v>
      </c>
      <c r="J38" s="3" t="s">
        <v>19</v>
      </c>
      <c r="K38" s="2" t="str">
        <f>J38*297.50</f>
        <v>0</v>
      </c>
      <c r="L38" s="5"/>
    </row>
    <row r="39" spans="1:12" customHeight="1" ht="105" outlineLevel="4">
      <c r="A39" s="1"/>
      <c r="B39" s="1">
        <v>821565</v>
      </c>
      <c r="C39" s="1" t="s">
        <v>153</v>
      </c>
      <c r="D39" s="1" t="s">
        <v>154</v>
      </c>
      <c r="E39" s="2" t="s">
        <v>155</v>
      </c>
      <c r="F39" s="2" t="s">
        <v>156</v>
      </c>
      <c r="G39" s="2">
        <v>10</v>
      </c>
      <c r="H39" s="2">
        <v>0</v>
      </c>
      <c r="I39" s="1">
        <v>0</v>
      </c>
      <c r="J39" s="3" t="s">
        <v>19</v>
      </c>
      <c r="K39" s="2" t="str">
        <f>J39*379.31</f>
        <v>0</v>
      </c>
      <c r="L39" s="5"/>
    </row>
    <row r="40" spans="1:12" customHeight="1" ht="105" outlineLevel="4">
      <c r="A40" s="1"/>
      <c r="B40" s="1">
        <v>821566</v>
      </c>
      <c r="C40" s="1" t="s">
        <v>157</v>
      </c>
      <c r="D40" s="1" t="s">
        <v>158</v>
      </c>
      <c r="E40" s="2" t="s">
        <v>159</v>
      </c>
      <c r="F40" s="2" t="s">
        <v>160</v>
      </c>
      <c r="G40" s="2" t="s">
        <v>17</v>
      </c>
      <c r="H40" s="2">
        <v>0</v>
      </c>
      <c r="I40" s="1">
        <v>0</v>
      </c>
      <c r="J40" s="3" t="s">
        <v>19</v>
      </c>
      <c r="K40" s="2" t="str">
        <f>J40*72.89</f>
        <v>0</v>
      </c>
      <c r="L40" s="5"/>
    </row>
    <row r="41" spans="1:12" customHeight="1" ht="105" outlineLevel="4">
      <c r="A41" s="1"/>
      <c r="B41" s="1">
        <v>821567</v>
      </c>
      <c r="C41" s="1" t="s">
        <v>161</v>
      </c>
      <c r="D41" s="1" t="s">
        <v>162</v>
      </c>
      <c r="E41" s="2" t="s">
        <v>163</v>
      </c>
      <c r="F41" s="2" t="s">
        <v>164</v>
      </c>
      <c r="G41" s="2" t="s">
        <v>18</v>
      </c>
      <c r="H41" s="2">
        <v>0</v>
      </c>
      <c r="I41" s="1">
        <v>0</v>
      </c>
      <c r="J41" s="3" t="s">
        <v>19</v>
      </c>
      <c r="K41" s="2" t="str">
        <f>J41*80.33</f>
        <v>0</v>
      </c>
      <c r="L41" s="5"/>
    </row>
    <row r="42" spans="1:12" customHeight="1" ht="105" outlineLevel="4">
      <c r="A42" s="1"/>
      <c r="B42" s="1">
        <v>821568</v>
      </c>
      <c r="C42" s="1" t="s">
        <v>165</v>
      </c>
      <c r="D42" s="1" t="s">
        <v>166</v>
      </c>
      <c r="E42" s="2" t="s">
        <v>167</v>
      </c>
      <c r="F42" s="2" t="s">
        <v>168</v>
      </c>
      <c r="G42" s="2" t="s">
        <v>18</v>
      </c>
      <c r="H42" s="2">
        <v>0</v>
      </c>
      <c r="I42" s="1">
        <v>0</v>
      </c>
      <c r="J42" s="3" t="s">
        <v>19</v>
      </c>
      <c r="K42" s="2" t="str">
        <f>J42*89.25</f>
        <v>0</v>
      </c>
      <c r="L42" s="5"/>
    </row>
    <row r="43" spans="1:12" customHeight="1" ht="105" outlineLevel="4">
      <c r="A43" s="1"/>
      <c r="B43" s="1">
        <v>821569</v>
      </c>
      <c r="C43" s="1" t="s">
        <v>169</v>
      </c>
      <c r="D43" s="1" t="s">
        <v>170</v>
      </c>
      <c r="E43" s="2" t="s">
        <v>171</v>
      </c>
      <c r="F43" s="2" t="s">
        <v>172</v>
      </c>
      <c r="G43" s="2" t="s">
        <v>59</v>
      </c>
      <c r="H43" s="2">
        <v>0</v>
      </c>
      <c r="I43" s="1">
        <v>0</v>
      </c>
      <c r="J43" s="3" t="s">
        <v>19</v>
      </c>
      <c r="K43" s="2" t="str">
        <f>J43*96.69</f>
        <v>0</v>
      </c>
      <c r="L43" s="5"/>
    </row>
    <row r="44" spans="1:12" customHeight="1" ht="105" outlineLevel="4">
      <c r="A44" s="1"/>
      <c r="B44" s="1">
        <v>821570</v>
      </c>
      <c r="C44" s="1" t="s">
        <v>173</v>
      </c>
      <c r="D44" s="1" t="s">
        <v>174</v>
      </c>
      <c r="E44" s="2" t="s">
        <v>175</v>
      </c>
      <c r="F44" s="2" t="s">
        <v>128</v>
      </c>
      <c r="G44" s="2" t="s">
        <v>18</v>
      </c>
      <c r="H44" s="2">
        <v>0</v>
      </c>
      <c r="I44" s="1">
        <v>0</v>
      </c>
      <c r="J44" s="3" t="s">
        <v>19</v>
      </c>
      <c r="K44" s="2" t="str">
        <f>J44*104.13</f>
        <v>0</v>
      </c>
      <c r="L44" s="5"/>
    </row>
    <row r="45" spans="1:12" customHeight="1" ht="105" outlineLevel="4">
      <c r="A45" s="1"/>
      <c r="B45" s="1">
        <v>821571</v>
      </c>
      <c r="C45" s="1" t="s">
        <v>176</v>
      </c>
      <c r="D45" s="1" t="s">
        <v>177</v>
      </c>
      <c r="E45" s="2" t="s">
        <v>178</v>
      </c>
      <c r="F45" s="2" t="s">
        <v>179</v>
      </c>
      <c r="G45" s="2" t="s">
        <v>59</v>
      </c>
      <c r="H45" s="2">
        <v>0</v>
      </c>
      <c r="I45" s="1">
        <v>0</v>
      </c>
      <c r="J45" s="3" t="s">
        <v>19</v>
      </c>
      <c r="K45" s="2" t="str">
        <f>J45*120.49</f>
        <v>0</v>
      </c>
      <c r="L45" s="5"/>
    </row>
    <row r="46" spans="1:12" customHeight="1" ht="105" outlineLevel="4">
      <c r="A46" s="1"/>
      <c r="B46" s="1">
        <v>821572</v>
      </c>
      <c r="C46" s="1" t="s">
        <v>180</v>
      </c>
      <c r="D46" s="1" t="s">
        <v>181</v>
      </c>
      <c r="E46" s="2" t="s">
        <v>182</v>
      </c>
      <c r="F46" s="2" t="s">
        <v>183</v>
      </c>
      <c r="G46" s="2" t="s">
        <v>59</v>
      </c>
      <c r="H46" s="2">
        <v>0</v>
      </c>
      <c r="I46" s="1">
        <v>0</v>
      </c>
      <c r="J46" s="3" t="s">
        <v>19</v>
      </c>
      <c r="K46" s="2" t="str">
        <f>J46*136.85</f>
        <v>0</v>
      </c>
      <c r="L46" s="5"/>
    </row>
    <row r="47" spans="1:12" customHeight="1" ht="105" outlineLevel="4">
      <c r="A47" s="1"/>
      <c r="B47" s="1">
        <v>821573</v>
      </c>
      <c r="C47" s="1" t="s">
        <v>184</v>
      </c>
      <c r="D47" s="1" t="s">
        <v>185</v>
      </c>
      <c r="E47" s="2" t="s">
        <v>186</v>
      </c>
      <c r="F47" s="2" t="s">
        <v>140</v>
      </c>
      <c r="G47" s="2" t="s">
        <v>24</v>
      </c>
      <c r="H47" s="2">
        <v>0</v>
      </c>
      <c r="I47" s="1">
        <v>0</v>
      </c>
      <c r="J47" s="3" t="s">
        <v>19</v>
      </c>
      <c r="K47" s="2" t="str">
        <f>J47*153.21</f>
        <v>0</v>
      </c>
      <c r="L47" s="5"/>
    </row>
    <row r="48" spans="1:12" customHeight="1" ht="105" outlineLevel="4">
      <c r="A48" s="1"/>
      <c r="B48" s="1">
        <v>821574</v>
      </c>
      <c r="C48" s="1" t="s">
        <v>187</v>
      </c>
      <c r="D48" s="1" t="s">
        <v>188</v>
      </c>
      <c r="E48" s="2" t="s">
        <v>189</v>
      </c>
      <c r="F48" s="2" t="s">
        <v>144</v>
      </c>
      <c r="G48" s="2" t="s">
        <v>24</v>
      </c>
      <c r="H48" s="2">
        <v>0</v>
      </c>
      <c r="I48" s="1">
        <v>0</v>
      </c>
      <c r="J48" s="3" t="s">
        <v>19</v>
      </c>
      <c r="K48" s="2" t="str">
        <f>J48*177.01</f>
        <v>0</v>
      </c>
      <c r="L48" s="5"/>
    </row>
    <row r="49" spans="1:12" customHeight="1" ht="105" outlineLevel="4">
      <c r="A49" s="1"/>
      <c r="B49" s="1">
        <v>821576</v>
      </c>
      <c r="C49" s="1" t="s">
        <v>190</v>
      </c>
      <c r="D49" s="1" t="s">
        <v>191</v>
      </c>
      <c r="E49" s="2" t="s">
        <v>192</v>
      </c>
      <c r="F49" s="2" t="s">
        <v>193</v>
      </c>
      <c r="G49" s="2" t="s">
        <v>24</v>
      </c>
      <c r="H49" s="2">
        <v>0</v>
      </c>
      <c r="I49" s="1">
        <v>0</v>
      </c>
      <c r="J49" s="3" t="s">
        <v>19</v>
      </c>
      <c r="K49" s="2" t="str">
        <f>J49*218.66</f>
        <v>0</v>
      </c>
      <c r="L49" s="5"/>
    </row>
    <row r="50" spans="1:12" customHeight="1" ht="105" outlineLevel="4">
      <c r="A50" s="1"/>
      <c r="B50" s="1">
        <v>821578</v>
      </c>
      <c r="C50" s="1" t="s">
        <v>194</v>
      </c>
      <c r="D50" s="1" t="s">
        <v>195</v>
      </c>
      <c r="E50" s="2" t="s">
        <v>196</v>
      </c>
      <c r="F50" s="2" t="s">
        <v>152</v>
      </c>
      <c r="G50" s="2" t="s">
        <v>24</v>
      </c>
      <c r="H50" s="2">
        <v>0</v>
      </c>
      <c r="I50" s="1">
        <v>0</v>
      </c>
      <c r="J50" s="3" t="s">
        <v>19</v>
      </c>
      <c r="K50" s="2" t="str">
        <f>J50*297.50</f>
        <v>0</v>
      </c>
      <c r="L50" s="5"/>
    </row>
    <row r="51" spans="1:12" customHeight="1" ht="105" outlineLevel="4">
      <c r="A51" s="1"/>
      <c r="B51" s="1">
        <v>821580</v>
      </c>
      <c r="C51" s="1" t="s">
        <v>197</v>
      </c>
      <c r="D51" s="1" t="s">
        <v>198</v>
      </c>
      <c r="E51" s="2" t="s">
        <v>199</v>
      </c>
      <c r="F51" s="2" t="s">
        <v>156</v>
      </c>
      <c r="G51" s="2">
        <v>0</v>
      </c>
      <c r="H51" s="2">
        <v>0</v>
      </c>
      <c r="I51" s="1">
        <v>0</v>
      </c>
      <c r="J51" s="3" t="s">
        <v>19</v>
      </c>
      <c r="K51" s="2" t="str">
        <f>J51*379.31</f>
        <v>0</v>
      </c>
      <c r="L51" s="5"/>
    </row>
    <row r="52" spans="1:12" customHeight="1" ht="105" outlineLevel="4">
      <c r="A52" s="1"/>
      <c r="B52" s="1">
        <v>856979</v>
      </c>
      <c r="C52" s="1" t="s">
        <v>200</v>
      </c>
      <c r="D52" s="1" t="s">
        <v>201</v>
      </c>
      <c r="E52" s="2" t="s">
        <v>202</v>
      </c>
      <c r="F52" s="2" t="s">
        <v>203</v>
      </c>
      <c r="G52" s="2" t="s">
        <v>17</v>
      </c>
      <c r="H52" s="2">
        <v>0</v>
      </c>
      <c r="I52" s="1">
        <v>0</v>
      </c>
      <c r="J52" s="3" t="s">
        <v>19</v>
      </c>
      <c r="K52" s="2" t="str">
        <f>J52*458.15</f>
        <v>0</v>
      </c>
      <c r="L52" s="5"/>
    </row>
    <row r="53" spans="1:12" customHeight="1" ht="105" outlineLevel="4">
      <c r="A53" s="1"/>
      <c r="B53" s="1">
        <v>856980</v>
      </c>
      <c r="C53" s="1" t="s">
        <v>204</v>
      </c>
      <c r="D53" s="1" t="s">
        <v>205</v>
      </c>
      <c r="E53" s="2" t="s">
        <v>206</v>
      </c>
      <c r="F53" s="2" t="s">
        <v>203</v>
      </c>
      <c r="G53" s="2" t="s">
        <v>17</v>
      </c>
      <c r="H53" s="2">
        <v>0</v>
      </c>
      <c r="I53" s="1">
        <v>0</v>
      </c>
      <c r="J53" s="3" t="s">
        <v>19</v>
      </c>
      <c r="K53" s="2" t="str">
        <f>J53*458.15</f>
        <v>0</v>
      </c>
      <c r="L53" s="5"/>
    </row>
    <row r="54" spans="1:12" outlineLevel="2">
      <c r="A54" s="8" t="s">
        <v>207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5"/>
    </row>
    <row r="55" spans="1:12" customHeight="1" ht="105" outlineLevel="4">
      <c r="A55" s="1"/>
      <c r="B55" s="1">
        <v>824824</v>
      </c>
      <c r="C55" s="1" t="s">
        <v>208</v>
      </c>
      <c r="D55" s="1" t="s">
        <v>209</v>
      </c>
      <c r="E55" s="2" t="s">
        <v>210</v>
      </c>
      <c r="F55" s="2" t="s">
        <v>211</v>
      </c>
      <c r="G55" s="2" t="s">
        <v>17</v>
      </c>
      <c r="H55" s="2">
        <v>0</v>
      </c>
      <c r="I55" s="1">
        <v>0</v>
      </c>
      <c r="J55" s="3" t="s">
        <v>19</v>
      </c>
      <c r="K55" s="2" t="str">
        <f>J55*74.38</f>
        <v>0</v>
      </c>
      <c r="L55" s="5"/>
    </row>
    <row r="56" spans="1:12" customHeight="1" ht="105" outlineLevel="4">
      <c r="A56" s="1"/>
      <c r="B56" s="1">
        <v>824825</v>
      </c>
      <c r="C56" s="1" t="s">
        <v>212</v>
      </c>
      <c r="D56" s="1" t="s">
        <v>213</v>
      </c>
      <c r="E56" s="2" t="s">
        <v>214</v>
      </c>
      <c r="F56" s="2" t="s">
        <v>215</v>
      </c>
      <c r="G56" s="2" t="s">
        <v>59</v>
      </c>
      <c r="H56" s="2">
        <v>0</v>
      </c>
      <c r="I56" s="1">
        <v>0</v>
      </c>
      <c r="J56" s="3" t="s">
        <v>19</v>
      </c>
      <c r="K56" s="2" t="str">
        <f>J56*83.30</f>
        <v>0</v>
      </c>
      <c r="L56" s="5"/>
    </row>
    <row r="57" spans="1:12" customHeight="1" ht="105" outlineLevel="4">
      <c r="A57" s="1"/>
      <c r="B57" s="1">
        <v>824826</v>
      </c>
      <c r="C57" s="1" t="s">
        <v>216</v>
      </c>
      <c r="D57" s="1" t="s">
        <v>217</v>
      </c>
      <c r="E57" s="2" t="s">
        <v>218</v>
      </c>
      <c r="F57" s="2" t="s">
        <v>219</v>
      </c>
      <c r="G57" s="2" t="s">
        <v>24</v>
      </c>
      <c r="H57" s="2">
        <v>0</v>
      </c>
      <c r="I57" s="1">
        <v>0</v>
      </c>
      <c r="J57" s="3" t="s">
        <v>19</v>
      </c>
      <c r="K57" s="2" t="str">
        <f>J57*93.71</f>
        <v>0</v>
      </c>
      <c r="L57" s="5"/>
    </row>
    <row r="58" spans="1:12" customHeight="1" ht="105" outlineLevel="4">
      <c r="A58" s="1"/>
      <c r="B58" s="1">
        <v>824827</v>
      </c>
      <c r="C58" s="1" t="s">
        <v>220</v>
      </c>
      <c r="D58" s="1" t="s">
        <v>221</v>
      </c>
      <c r="E58" s="2" t="s">
        <v>222</v>
      </c>
      <c r="F58" s="2" t="s">
        <v>223</v>
      </c>
      <c r="G58" s="2" t="s">
        <v>59</v>
      </c>
      <c r="H58" s="2">
        <v>0</v>
      </c>
      <c r="I58" s="1">
        <v>0</v>
      </c>
      <c r="J58" s="3" t="s">
        <v>19</v>
      </c>
      <c r="K58" s="2" t="str">
        <f>J58*102.64</f>
        <v>0</v>
      </c>
      <c r="L58" s="5"/>
    </row>
    <row r="59" spans="1:12" customHeight="1" ht="105" outlineLevel="4">
      <c r="A59" s="1"/>
      <c r="B59" s="1">
        <v>824828</v>
      </c>
      <c r="C59" s="1" t="s">
        <v>224</v>
      </c>
      <c r="D59" s="1" t="s">
        <v>225</v>
      </c>
      <c r="E59" s="2" t="s">
        <v>226</v>
      </c>
      <c r="F59" s="2" t="s">
        <v>227</v>
      </c>
      <c r="G59" s="2" t="s">
        <v>24</v>
      </c>
      <c r="H59" s="2">
        <v>0</v>
      </c>
      <c r="I59" s="1">
        <v>0</v>
      </c>
      <c r="J59" s="3" t="s">
        <v>19</v>
      </c>
      <c r="K59" s="2" t="str">
        <f>J59*111.56</f>
        <v>0</v>
      </c>
      <c r="L59" s="5"/>
    </row>
    <row r="60" spans="1:12" customHeight="1" ht="105" outlineLevel="4">
      <c r="A60" s="1"/>
      <c r="B60" s="1">
        <v>824829</v>
      </c>
      <c r="C60" s="1" t="s">
        <v>228</v>
      </c>
      <c r="D60" s="1" t="s">
        <v>229</v>
      </c>
      <c r="E60" s="2" t="s">
        <v>230</v>
      </c>
      <c r="F60" s="2" t="s">
        <v>231</v>
      </c>
      <c r="G60" s="2" t="s">
        <v>59</v>
      </c>
      <c r="H60" s="2">
        <v>0</v>
      </c>
      <c r="I60" s="1">
        <v>0</v>
      </c>
      <c r="J60" s="3" t="s">
        <v>19</v>
      </c>
      <c r="K60" s="2" t="str">
        <f>J60*129.41</f>
        <v>0</v>
      </c>
      <c r="L60" s="5"/>
    </row>
    <row r="61" spans="1:12" customHeight="1" ht="105" outlineLevel="4">
      <c r="A61" s="1"/>
      <c r="B61" s="1">
        <v>824830</v>
      </c>
      <c r="C61" s="1" t="s">
        <v>232</v>
      </c>
      <c r="D61" s="1" t="s">
        <v>233</v>
      </c>
      <c r="E61" s="2" t="s">
        <v>234</v>
      </c>
      <c r="F61" s="2" t="s">
        <v>235</v>
      </c>
      <c r="G61" s="2" t="s">
        <v>59</v>
      </c>
      <c r="H61" s="2">
        <v>0</v>
      </c>
      <c r="I61" s="1">
        <v>0</v>
      </c>
      <c r="J61" s="3" t="s">
        <v>19</v>
      </c>
      <c r="K61" s="2" t="str">
        <f>J61*147.26</f>
        <v>0</v>
      </c>
      <c r="L61" s="5"/>
    </row>
    <row r="62" spans="1:12" customHeight="1" ht="105" outlineLevel="4">
      <c r="A62" s="1"/>
      <c r="B62" s="1">
        <v>824831</v>
      </c>
      <c r="C62" s="1" t="s">
        <v>236</v>
      </c>
      <c r="D62" s="1" t="s">
        <v>237</v>
      </c>
      <c r="E62" s="2" t="s">
        <v>238</v>
      </c>
      <c r="F62" s="2" t="s">
        <v>239</v>
      </c>
      <c r="G62" s="2" t="s">
        <v>24</v>
      </c>
      <c r="H62" s="2">
        <v>0</v>
      </c>
      <c r="I62" s="1">
        <v>0</v>
      </c>
      <c r="J62" s="3" t="s">
        <v>19</v>
      </c>
      <c r="K62" s="2" t="str">
        <f>J62*166.60</f>
        <v>0</v>
      </c>
      <c r="L62" s="5"/>
    </row>
    <row r="63" spans="1:12" customHeight="1" ht="105" outlineLevel="4">
      <c r="A63" s="1"/>
      <c r="B63" s="1">
        <v>824832</v>
      </c>
      <c r="C63" s="1" t="s">
        <v>240</v>
      </c>
      <c r="D63" s="1" t="s">
        <v>241</v>
      </c>
      <c r="E63" s="2" t="s">
        <v>242</v>
      </c>
      <c r="F63" s="2" t="s">
        <v>243</v>
      </c>
      <c r="G63" s="2" t="s">
        <v>24</v>
      </c>
      <c r="H63" s="2">
        <v>0</v>
      </c>
      <c r="I63" s="1">
        <v>0</v>
      </c>
      <c r="J63" s="3" t="s">
        <v>19</v>
      </c>
      <c r="K63" s="2" t="str">
        <f>J63*193.38</f>
        <v>0</v>
      </c>
      <c r="L63" s="5"/>
    </row>
    <row r="64" spans="1:12" customHeight="1" ht="105" outlineLevel="4">
      <c r="A64" s="1"/>
      <c r="B64" s="1">
        <v>824833</v>
      </c>
      <c r="C64" s="1" t="s">
        <v>244</v>
      </c>
      <c r="D64" s="1" t="s">
        <v>245</v>
      </c>
      <c r="E64" s="2" t="s">
        <v>246</v>
      </c>
      <c r="F64" s="2" t="s">
        <v>247</v>
      </c>
      <c r="G64" s="2" t="s">
        <v>24</v>
      </c>
      <c r="H64" s="2">
        <v>0</v>
      </c>
      <c r="I64" s="1">
        <v>0</v>
      </c>
      <c r="J64" s="3" t="s">
        <v>19</v>
      </c>
      <c r="K64" s="2" t="str">
        <f>J64*239.49</f>
        <v>0</v>
      </c>
      <c r="L64" s="5"/>
    </row>
    <row r="65" spans="1:12" customHeight="1" ht="105" outlineLevel="4">
      <c r="A65" s="1"/>
      <c r="B65" s="1">
        <v>824834</v>
      </c>
      <c r="C65" s="1" t="s">
        <v>248</v>
      </c>
      <c r="D65" s="1" t="s">
        <v>249</v>
      </c>
      <c r="E65" s="2" t="s">
        <v>250</v>
      </c>
      <c r="F65" s="2" t="s">
        <v>251</v>
      </c>
      <c r="G65" s="2" t="s">
        <v>24</v>
      </c>
      <c r="H65" s="2">
        <v>0</v>
      </c>
      <c r="I65" s="1">
        <v>0</v>
      </c>
      <c r="J65" s="3" t="s">
        <v>19</v>
      </c>
      <c r="K65" s="2" t="str">
        <f>J65*75.86</f>
        <v>0</v>
      </c>
      <c r="L65" s="5"/>
    </row>
    <row r="66" spans="1:12" customHeight="1" ht="105" outlineLevel="4">
      <c r="A66" s="1"/>
      <c r="B66" s="1">
        <v>824835</v>
      </c>
      <c r="C66" s="1" t="s">
        <v>252</v>
      </c>
      <c r="D66" s="1" t="s">
        <v>253</v>
      </c>
      <c r="E66" s="2" t="s">
        <v>254</v>
      </c>
      <c r="F66" s="2" t="s">
        <v>255</v>
      </c>
      <c r="G66" s="2" t="s">
        <v>24</v>
      </c>
      <c r="H66" s="2">
        <v>0</v>
      </c>
      <c r="I66" s="1">
        <v>0</v>
      </c>
      <c r="J66" s="3" t="s">
        <v>19</v>
      </c>
      <c r="K66" s="2" t="str">
        <f>J66*84.79</f>
        <v>0</v>
      </c>
      <c r="L66" s="5"/>
    </row>
    <row r="67" spans="1:12" customHeight="1" ht="105" outlineLevel="4">
      <c r="A67" s="1"/>
      <c r="B67" s="1">
        <v>824836</v>
      </c>
      <c r="C67" s="1" t="s">
        <v>256</v>
      </c>
      <c r="D67" s="1" t="s">
        <v>257</v>
      </c>
      <c r="E67" s="2" t="s">
        <v>258</v>
      </c>
      <c r="F67" s="2" t="s">
        <v>219</v>
      </c>
      <c r="G67" s="2" t="s">
        <v>59</v>
      </c>
      <c r="H67" s="2">
        <v>0</v>
      </c>
      <c r="I67" s="1">
        <v>0</v>
      </c>
      <c r="J67" s="3" t="s">
        <v>19</v>
      </c>
      <c r="K67" s="2" t="str">
        <f>J67*93.71</f>
        <v>0</v>
      </c>
      <c r="L67" s="5"/>
    </row>
    <row r="68" spans="1:12" customHeight="1" ht="105" outlineLevel="4">
      <c r="A68" s="1"/>
      <c r="B68" s="1">
        <v>824837</v>
      </c>
      <c r="C68" s="1" t="s">
        <v>259</v>
      </c>
      <c r="D68" s="1" t="s">
        <v>260</v>
      </c>
      <c r="E68" s="2" t="s">
        <v>261</v>
      </c>
      <c r="F68" s="2" t="s">
        <v>128</v>
      </c>
      <c r="G68" s="2" t="s">
        <v>17</v>
      </c>
      <c r="H68" s="2">
        <v>0</v>
      </c>
      <c r="I68" s="1">
        <v>0</v>
      </c>
      <c r="J68" s="3" t="s">
        <v>19</v>
      </c>
      <c r="K68" s="2" t="str">
        <f>J68*104.13</f>
        <v>0</v>
      </c>
      <c r="L68" s="5"/>
    </row>
    <row r="69" spans="1:12" customHeight="1" ht="105" outlineLevel="4">
      <c r="A69" s="1"/>
      <c r="B69" s="1">
        <v>824838</v>
      </c>
      <c r="C69" s="1" t="s">
        <v>262</v>
      </c>
      <c r="D69" s="1" t="s">
        <v>263</v>
      </c>
      <c r="E69" s="2" t="s">
        <v>264</v>
      </c>
      <c r="F69" s="2" t="s">
        <v>265</v>
      </c>
      <c r="G69" s="2" t="s">
        <v>59</v>
      </c>
      <c r="H69" s="2">
        <v>0</v>
      </c>
      <c r="I69" s="1">
        <v>0</v>
      </c>
      <c r="J69" s="3" t="s">
        <v>19</v>
      </c>
      <c r="K69" s="2" t="str">
        <f>J69*113.05</f>
        <v>0</v>
      </c>
      <c r="L69" s="5"/>
    </row>
    <row r="70" spans="1:12" customHeight="1" ht="105" outlineLevel="4">
      <c r="A70" s="1"/>
      <c r="B70" s="1">
        <v>824839</v>
      </c>
      <c r="C70" s="1" t="s">
        <v>266</v>
      </c>
      <c r="D70" s="1" t="s">
        <v>267</v>
      </c>
      <c r="E70" s="2" t="s">
        <v>268</v>
      </c>
      <c r="F70" s="2" t="s">
        <v>269</v>
      </c>
      <c r="G70" s="2" t="s">
        <v>24</v>
      </c>
      <c r="H70" s="2">
        <v>0</v>
      </c>
      <c r="I70" s="1">
        <v>0</v>
      </c>
      <c r="J70" s="3" t="s">
        <v>19</v>
      </c>
      <c r="K70" s="2" t="str">
        <f>J70*130.90</f>
        <v>0</v>
      </c>
      <c r="L70" s="5"/>
    </row>
    <row r="71" spans="1:12" customHeight="1" ht="105" outlineLevel="4">
      <c r="A71" s="1"/>
      <c r="B71" s="1">
        <v>824840</v>
      </c>
      <c r="C71" s="1" t="s">
        <v>270</v>
      </c>
      <c r="D71" s="1" t="s">
        <v>271</v>
      </c>
      <c r="E71" s="2" t="s">
        <v>272</v>
      </c>
      <c r="F71" s="2" t="s">
        <v>273</v>
      </c>
      <c r="G71" s="2">
        <v>1</v>
      </c>
      <c r="H71" s="2">
        <v>0</v>
      </c>
      <c r="I71" s="1">
        <v>0</v>
      </c>
      <c r="J71" s="3" t="s">
        <v>19</v>
      </c>
      <c r="K71" s="2" t="str">
        <f>J71*148.75</f>
        <v>0</v>
      </c>
      <c r="L71" s="5"/>
    </row>
    <row r="72" spans="1:12" customHeight="1" ht="105" outlineLevel="4">
      <c r="A72" s="1"/>
      <c r="B72" s="1">
        <v>824841</v>
      </c>
      <c r="C72" s="1" t="s">
        <v>274</v>
      </c>
      <c r="D72" s="1" t="s">
        <v>275</v>
      </c>
      <c r="E72" s="2" t="s">
        <v>276</v>
      </c>
      <c r="F72" s="2" t="s">
        <v>239</v>
      </c>
      <c r="G72" s="2" t="s">
        <v>24</v>
      </c>
      <c r="H72" s="2">
        <v>0</v>
      </c>
      <c r="I72" s="1">
        <v>0</v>
      </c>
      <c r="J72" s="3" t="s">
        <v>19</v>
      </c>
      <c r="K72" s="2" t="str">
        <f>J72*166.60</f>
        <v>0</v>
      </c>
      <c r="L72" s="5"/>
    </row>
    <row r="73" spans="1:12" customHeight="1" ht="105" outlineLevel="4">
      <c r="A73" s="1"/>
      <c r="B73" s="1">
        <v>824842</v>
      </c>
      <c r="C73" s="1" t="s">
        <v>277</v>
      </c>
      <c r="D73" s="1" t="s">
        <v>278</v>
      </c>
      <c r="E73" s="2" t="s">
        <v>279</v>
      </c>
      <c r="F73" s="2" t="s">
        <v>280</v>
      </c>
      <c r="G73" s="2" t="s">
        <v>24</v>
      </c>
      <c r="H73" s="2">
        <v>0</v>
      </c>
      <c r="I73" s="1">
        <v>0</v>
      </c>
      <c r="J73" s="3" t="s">
        <v>19</v>
      </c>
      <c r="K73" s="2" t="str">
        <f>J73*194.86</f>
        <v>0</v>
      </c>
      <c r="L73" s="5"/>
    </row>
    <row r="74" spans="1:12" customHeight="1" ht="105" outlineLevel="4">
      <c r="A74" s="1"/>
      <c r="B74" s="1">
        <v>824843</v>
      </c>
      <c r="C74" s="1" t="s">
        <v>281</v>
      </c>
      <c r="D74" s="1" t="s">
        <v>282</v>
      </c>
      <c r="E74" s="2" t="s">
        <v>283</v>
      </c>
      <c r="F74" s="2" t="s">
        <v>247</v>
      </c>
      <c r="G74" s="2" t="s">
        <v>24</v>
      </c>
      <c r="H74" s="2">
        <v>0</v>
      </c>
      <c r="I74" s="1">
        <v>0</v>
      </c>
      <c r="J74" s="3" t="s">
        <v>19</v>
      </c>
      <c r="K74" s="2" t="str">
        <f>J74*239.49</f>
        <v>0</v>
      </c>
      <c r="L74" s="5"/>
    </row>
    <row r="75" spans="1:12" outlineLevel="2">
      <c r="A75" s="8" t="s">
        <v>284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5"/>
    </row>
    <row r="76" spans="1:12" customHeight="1" ht="105" outlineLevel="4">
      <c r="A76" s="1"/>
      <c r="B76" s="1">
        <v>844231</v>
      </c>
      <c r="C76" s="1" t="s">
        <v>285</v>
      </c>
      <c r="D76" s="1" t="s">
        <v>286</v>
      </c>
      <c r="E76" s="2" t="s">
        <v>287</v>
      </c>
      <c r="F76" s="2" t="s">
        <v>132</v>
      </c>
      <c r="G76" s="2" t="s">
        <v>24</v>
      </c>
      <c r="H76" s="2">
        <v>0</v>
      </c>
      <c r="I76" s="1">
        <v>0</v>
      </c>
      <c r="J76" s="3" t="s">
        <v>19</v>
      </c>
      <c r="K76" s="2" t="str">
        <f>J76*119.00</f>
        <v>0</v>
      </c>
      <c r="L76" s="5"/>
    </row>
    <row r="77" spans="1:12" customHeight="1" ht="105" outlineLevel="4">
      <c r="A77" s="1"/>
      <c r="B77" s="1">
        <v>844232</v>
      </c>
      <c r="C77" s="1" t="s">
        <v>288</v>
      </c>
      <c r="D77" s="1" t="s">
        <v>289</v>
      </c>
      <c r="E77" s="2" t="s">
        <v>290</v>
      </c>
      <c r="F77" s="2" t="s">
        <v>291</v>
      </c>
      <c r="G77" s="2" t="s">
        <v>17</v>
      </c>
      <c r="H77" s="2">
        <v>0</v>
      </c>
      <c r="I77" s="1">
        <v>0</v>
      </c>
      <c r="J77" s="3" t="s">
        <v>19</v>
      </c>
      <c r="K77" s="2" t="str">
        <f>J77*121.98</f>
        <v>0</v>
      </c>
      <c r="L77" s="5"/>
    </row>
    <row r="78" spans="1:12" customHeight="1" ht="105" outlineLevel="4">
      <c r="A78" s="1"/>
      <c r="B78" s="1">
        <v>844233</v>
      </c>
      <c r="C78" s="1" t="s">
        <v>292</v>
      </c>
      <c r="D78" s="1" t="s">
        <v>293</v>
      </c>
      <c r="E78" s="2" t="s">
        <v>294</v>
      </c>
      <c r="F78" s="2" t="s">
        <v>295</v>
      </c>
      <c r="G78" s="2" t="s">
        <v>24</v>
      </c>
      <c r="H78" s="2">
        <v>0</v>
      </c>
      <c r="I78" s="1">
        <v>0</v>
      </c>
      <c r="J78" s="3" t="s">
        <v>19</v>
      </c>
      <c r="K78" s="2" t="str">
        <f>J78*127.93</f>
        <v>0</v>
      </c>
      <c r="L78" s="5"/>
    </row>
    <row r="79" spans="1:12" customHeight="1" ht="105" outlineLevel="4">
      <c r="A79" s="1"/>
      <c r="B79" s="1">
        <v>844234</v>
      </c>
      <c r="C79" s="1" t="s">
        <v>296</v>
      </c>
      <c r="D79" s="1" t="s">
        <v>297</v>
      </c>
      <c r="E79" s="2" t="s">
        <v>298</v>
      </c>
      <c r="F79" s="2" t="s">
        <v>299</v>
      </c>
      <c r="G79" s="2" t="s">
        <v>17</v>
      </c>
      <c r="H79" s="2">
        <v>0</v>
      </c>
      <c r="I79" s="1">
        <v>0</v>
      </c>
      <c r="J79" s="3" t="s">
        <v>19</v>
      </c>
      <c r="K79" s="2" t="str">
        <f>J79*132.39</f>
        <v>0</v>
      </c>
      <c r="L79" s="5"/>
    </row>
    <row r="80" spans="1:12" customHeight="1" ht="105" outlineLevel="4">
      <c r="A80" s="1"/>
      <c r="B80" s="1">
        <v>844235</v>
      </c>
      <c r="C80" s="1" t="s">
        <v>300</v>
      </c>
      <c r="D80" s="1" t="s">
        <v>301</v>
      </c>
      <c r="E80" s="2" t="s">
        <v>302</v>
      </c>
      <c r="F80" s="2" t="s">
        <v>303</v>
      </c>
      <c r="G80" s="2" t="s">
        <v>24</v>
      </c>
      <c r="H80" s="2">
        <v>0</v>
      </c>
      <c r="I80" s="1">
        <v>0</v>
      </c>
      <c r="J80" s="3" t="s">
        <v>19</v>
      </c>
      <c r="K80" s="2" t="str">
        <f>J80*138.34</f>
        <v>0</v>
      </c>
      <c r="L80" s="5"/>
    </row>
    <row r="81" spans="1:12" customHeight="1" ht="105" outlineLevel="4">
      <c r="A81" s="1"/>
      <c r="B81" s="1">
        <v>844236</v>
      </c>
      <c r="C81" s="1" t="s">
        <v>304</v>
      </c>
      <c r="D81" s="1" t="s">
        <v>305</v>
      </c>
      <c r="E81" s="2" t="s">
        <v>306</v>
      </c>
      <c r="F81" s="2" t="s">
        <v>307</v>
      </c>
      <c r="G81" s="2" t="s">
        <v>17</v>
      </c>
      <c r="H81" s="2">
        <v>0</v>
      </c>
      <c r="I81" s="1">
        <v>0</v>
      </c>
      <c r="J81" s="3" t="s">
        <v>19</v>
      </c>
      <c r="K81" s="2" t="str">
        <f>J81*141.31</f>
        <v>0</v>
      </c>
      <c r="L81" s="5"/>
    </row>
    <row r="82" spans="1:12" customHeight="1" ht="105" outlineLevel="4">
      <c r="A82" s="1"/>
      <c r="B82" s="1">
        <v>844237</v>
      </c>
      <c r="C82" s="1" t="s">
        <v>308</v>
      </c>
      <c r="D82" s="1" t="s">
        <v>309</v>
      </c>
      <c r="E82" s="2" t="s">
        <v>310</v>
      </c>
      <c r="F82" s="2" t="s">
        <v>273</v>
      </c>
      <c r="G82" s="2">
        <v>0</v>
      </c>
      <c r="H82" s="2">
        <v>0</v>
      </c>
      <c r="I82" s="1">
        <v>0</v>
      </c>
      <c r="J82" s="3" t="s">
        <v>19</v>
      </c>
      <c r="K82" s="2" t="str">
        <f>J82*148.75</f>
        <v>0</v>
      </c>
      <c r="L82" s="5"/>
    </row>
    <row r="83" spans="1:12" customHeight="1" ht="105" outlineLevel="4">
      <c r="A83" s="1"/>
      <c r="B83" s="1">
        <v>844238</v>
      </c>
      <c r="C83" s="1" t="s">
        <v>311</v>
      </c>
      <c r="D83" s="1" t="s">
        <v>312</v>
      </c>
      <c r="E83" s="2" t="s">
        <v>313</v>
      </c>
      <c r="F83" s="2" t="s">
        <v>314</v>
      </c>
      <c r="G83" s="2" t="s">
        <v>17</v>
      </c>
      <c r="H83" s="2">
        <v>0</v>
      </c>
      <c r="I83" s="1">
        <v>0</v>
      </c>
      <c r="J83" s="3" t="s">
        <v>19</v>
      </c>
      <c r="K83" s="2" t="str">
        <f>J83*151.73</f>
        <v>0</v>
      </c>
      <c r="L83" s="5"/>
    </row>
    <row r="84" spans="1:12" customHeight="1" ht="105" outlineLevel="4">
      <c r="A84" s="1"/>
      <c r="B84" s="1">
        <v>844239</v>
      </c>
      <c r="C84" s="1" t="s">
        <v>315</v>
      </c>
      <c r="D84" s="1" t="s">
        <v>316</v>
      </c>
      <c r="E84" s="2" t="s">
        <v>317</v>
      </c>
      <c r="F84" s="2" t="s">
        <v>318</v>
      </c>
      <c r="G84" s="2" t="s">
        <v>24</v>
      </c>
      <c r="H84" s="2">
        <v>0</v>
      </c>
      <c r="I84" s="1">
        <v>0</v>
      </c>
      <c r="J84" s="3" t="s">
        <v>19</v>
      </c>
      <c r="K84" s="2" t="str">
        <f>J84*168.09</f>
        <v>0</v>
      </c>
      <c r="L84" s="5"/>
    </row>
    <row r="85" spans="1:12" customHeight="1" ht="105" outlineLevel="4">
      <c r="A85" s="1"/>
      <c r="B85" s="1">
        <v>844240</v>
      </c>
      <c r="C85" s="1" t="s">
        <v>319</v>
      </c>
      <c r="D85" s="1" t="s">
        <v>320</v>
      </c>
      <c r="E85" s="2" t="s">
        <v>321</v>
      </c>
      <c r="F85" s="2" t="s">
        <v>322</v>
      </c>
      <c r="G85" s="2" t="s">
        <v>17</v>
      </c>
      <c r="H85" s="2">
        <v>0</v>
      </c>
      <c r="I85" s="1">
        <v>0</v>
      </c>
      <c r="J85" s="3" t="s">
        <v>19</v>
      </c>
      <c r="K85" s="2" t="str">
        <f>J85*171.06</f>
        <v>0</v>
      </c>
      <c r="L85" s="5"/>
    </row>
    <row r="86" spans="1:12" customHeight="1" ht="105" outlineLevel="4">
      <c r="A86" s="1"/>
      <c r="B86" s="1">
        <v>844241</v>
      </c>
      <c r="C86" s="1" t="s">
        <v>323</v>
      </c>
      <c r="D86" s="1" t="s">
        <v>324</v>
      </c>
      <c r="E86" s="2" t="s">
        <v>325</v>
      </c>
      <c r="F86" s="2" t="s">
        <v>326</v>
      </c>
      <c r="G86" s="2">
        <v>0</v>
      </c>
      <c r="H86" s="2">
        <v>0</v>
      </c>
      <c r="I86" s="1">
        <v>0</v>
      </c>
      <c r="J86" s="3" t="s">
        <v>19</v>
      </c>
      <c r="K86" s="2" t="str">
        <f>J86*187.43</f>
        <v>0</v>
      </c>
      <c r="L86" s="5"/>
    </row>
    <row r="87" spans="1:12" customHeight="1" ht="105" outlineLevel="4">
      <c r="A87" s="1"/>
      <c r="B87" s="1">
        <v>844242</v>
      </c>
      <c r="C87" s="1" t="s">
        <v>327</v>
      </c>
      <c r="D87" s="1" t="s">
        <v>328</v>
      </c>
      <c r="E87" s="2" t="s">
        <v>329</v>
      </c>
      <c r="F87" s="2" t="s">
        <v>330</v>
      </c>
      <c r="G87" s="2">
        <v>1</v>
      </c>
      <c r="H87" s="2">
        <v>0</v>
      </c>
      <c r="I87" s="1">
        <v>0</v>
      </c>
      <c r="J87" s="3" t="s">
        <v>19</v>
      </c>
      <c r="K87" s="2" t="str">
        <f>J87*190.40</f>
        <v>0</v>
      </c>
      <c r="L87" s="5"/>
    </row>
    <row r="88" spans="1:12" customHeight="1" ht="105" outlineLevel="4">
      <c r="A88" s="1"/>
      <c r="B88" s="1">
        <v>844243</v>
      </c>
      <c r="C88" s="1" t="s">
        <v>331</v>
      </c>
      <c r="D88" s="1" t="s">
        <v>332</v>
      </c>
      <c r="E88" s="2" t="s">
        <v>333</v>
      </c>
      <c r="F88" s="2" t="s">
        <v>334</v>
      </c>
      <c r="G88" s="2" t="s">
        <v>17</v>
      </c>
      <c r="H88" s="2">
        <v>0</v>
      </c>
      <c r="I88" s="1">
        <v>0</v>
      </c>
      <c r="J88" s="3" t="s">
        <v>19</v>
      </c>
      <c r="K88" s="2" t="str">
        <f>J88*208.25</f>
        <v>0</v>
      </c>
      <c r="L88" s="5"/>
    </row>
    <row r="89" spans="1:12" customHeight="1" ht="105" outlineLevel="4">
      <c r="A89" s="1"/>
      <c r="B89" s="1">
        <v>844244</v>
      </c>
      <c r="C89" s="1" t="s">
        <v>335</v>
      </c>
      <c r="D89" s="1" t="s">
        <v>336</v>
      </c>
      <c r="E89" s="2" t="s">
        <v>337</v>
      </c>
      <c r="F89" s="2" t="s">
        <v>338</v>
      </c>
      <c r="G89" s="2" t="s">
        <v>24</v>
      </c>
      <c r="H89" s="2">
        <v>0</v>
      </c>
      <c r="I89" s="1">
        <v>0</v>
      </c>
      <c r="J89" s="3" t="s">
        <v>19</v>
      </c>
      <c r="K89" s="2" t="str">
        <f>J89*211.23</f>
        <v>0</v>
      </c>
      <c r="L89" s="5"/>
    </row>
    <row r="90" spans="1:12" customHeight="1" ht="105" outlineLevel="4">
      <c r="A90" s="1"/>
      <c r="B90" s="1">
        <v>844245</v>
      </c>
      <c r="C90" s="1" t="s">
        <v>339</v>
      </c>
      <c r="D90" s="1" t="s">
        <v>340</v>
      </c>
      <c r="E90" s="2" t="s">
        <v>341</v>
      </c>
      <c r="F90" s="2" t="s">
        <v>342</v>
      </c>
      <c r="G90" s="2">
        <v>0</v>
      </c>
      <c r="H90" s="2">
        <v>0</v>
      </c>
      <c r="I90" s="1">
        <v>0</v>
      </c>
      <c r="J90" s="3" t="s">
        <v>19</v>
      </c>
      <c r="K90" s="2" t="str">
        <f>J90*236.51</f>
        <v>0</v>
      </c>
      <c r="L90" s="5"/>
    </row>
    <row r="91" spans="1:12" customHeight="1" ht="105" outlineLevel="4">
      <c r="A91" s="1"/>
      <c r="B91" s="1">
        <v>844246</v>
      </c>
      <c r="C91" s="1" t="s">
        <v>343</v>
      </c>
      <c r="D91" s="1" t="s">
        <v>344</v>
      </c>
      <c r="E91" s="2" t="s">
        <v>345</v>
      </c>
      <c r="F91" s="2" t="s">
        <v>247</v>
      </c>
      <c r="G91" s="2" t="s">
        <v>17</v>
      </c>
      <c r="H91" s="2">
        <v>0</v>
      </c>
      <c r="I91" s="1">
        <v>0</v>
      </c>
      <c r="J91" s="3" t="s">
        <v>19</v>
      </c>
      <c r="K91" s="2" t="str">
        <f>J91*239.49</f>
        <v>0</v>
      </c>
      <c r="L91" s="5"/>
    </row>
    <row r="92" spans="1:12" customHeight="1" ht="105" outlineLevel="4">
      <c r="A92" s="1"/>
      <c r="B92" s="1">
        <v>844247</v>
      </c>
      <c r="C92" s="1" t="s">
        <v>346</v>
      </c>
      <c r="D92" s="1" t="s">
        <v>347</v>
      </c>
      <c r="E92" s="2" t="s">
        <v>348</v>
      </c>
      <c r="F92" s="2" t="s">
        <v>349</v>
      </c>
      <c r="G92" s="2">
        <v>0</v>
      </c>
      <c r="H92" s="2">
        <v>0</v>
      </c>
      <c r="I92" s="1">
        <v>0</v>
      </c>
      <c r="J92" s="3" t="s">
        <v>19</v>
      </c>
      <c r="K92" s="2" t="str">
        <f>J92*287.09</f>
        <v>0</v>
      </c>
      <c r="L92" s="5"/>
    </row>
    <row r="93" spans="1:12" customHeight="1" ht="105" outlineLevel="4">
      <c r="A93" s="1"/>
      <c r="B93" s="1">
        <v>844248</v>
      </c>
      <c r="C93" s="1" t="s">
        <v>350</v>
      </c>
      <c r="D93" s="1" t="s">
        <v>351</v>
      </c>
      <c r="E93" s="2" t="s">
        <v>352</v>
      </c>
      <c r="F93" s="2" t="s">
        <v>353</v>
      </c>
      <c r="G93" s="2" t="s">
        <v>17</v>
      </c>
      <c r="H93" s="2">
        <v>0</v>
      </c>
      <c r="I93" s="1">
        <v>0</v>
      </c>
      <c r="J93" s="3" t="s">
        <v>19</v>
      </c>
      <c r="K93" s="2" t="str">
        <f>J93*254.36</f>
        <v>0</v>
      </c>
      <c r="L9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27:K27"/>
    <mergeCell ref="A54:K54"/>
    <mergeCell ref="A75:K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2025-07-12T07:03:39+03:00</dcterms:created>
  <dcterms:modified xsi:type="dcterms:W3CDTF">2025-07-12T07:03:39+03:00</dcterms:modified>
  <dc:title>Untitled Spreadsheet</dc:title>
  <dc:description/>
  <dc:subject/>
  <cp:keywords/>
  <cp:category/>
</cp:coreProperties>
</file>