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<sst xmlns="http://schemas.openxmlformats.org/spreadsheetml/2006/main" uniqueCount="484">
  <si>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</si>
  <si>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</si>
  <si>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</si>
  <si>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</si>
  <si>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</si>
  <si>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</si>
  <si>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</si>
  <si>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</si>
  <si>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</si>
  <si>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</si>
  <si>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</si>
  <si>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</si>
  <si>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</si>
  <si>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</si>
  <si>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</si>
  <si>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</si>
  <si>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</si>
  <si>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&gt;25</t>
  </si>
  <si>
    <t>&gt;100</t>
  </si>
  <si>
    <t>шт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</si>
  <si>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</si>
  <si>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</si>
  <si>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</si>
  <si>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</si>
  <si>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&gt;500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</si>
  <si>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</si>
  <si>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</si>
  <si>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</si>
  <si>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</si>
  <si>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&gt;50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</si>
  <si>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</si>
  <si>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</si>
  <si>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</si>
  <si>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</si>
  <si>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&gt;1000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</si>
  <si>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</si>
  <si>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</si>
  <si>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</si>
  <si>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</si>
  <si>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</si>
  <si>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</si>
  <si>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</si>
  <si>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</si>
  <si>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</si>
  <si>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</si>
  <si>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</si>
  <si>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</si>
  <si>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</si>
  <si>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</si>
  <si>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</si>
  <si>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</si>
  <si>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</si>
  <si>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</si>
  <si>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</si>
  <si>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</si>
  <si>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&gt;10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</si>
  <si>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</si>
  <si>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</si>
  <si>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</si>
  <si>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</si>
  <si>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</si>
  <si>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</si>
  <si>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</si>
  <si>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</si>
  <si>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</si>
  <si>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</si>
  <si>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</si>
  <si>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</si>
  <si>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</si>
  <si>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</si>
  <si>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</si>
  <si>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</si>
  <si>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</si>
  <si>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</si>
  <si>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</si>
  <si>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</si>
  <si>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</si>
  <si>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</si>
  <si>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</si>
  <si>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</si>
  <si>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</si>
  <si>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</si>
  <si>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</si>
  <si>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</si>
  <si>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</si>
  <si>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</si>
  <si>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</si>
  <si>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</si>
  <si>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</si>
  <si>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</si>
  <si>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</si>
  <si>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</si>
  <si>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</si>
  <si>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</si>
  <si>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</si>
  <si>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</si>
  <si>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</si>
  <si>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</si>
  <si>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</si>
  <si>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</si>
  <si>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</si>
  <si>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</si>
  <si>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</si>
  <si>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</si>
  <si>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</si>
  <si>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</si>
  <si>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</si>
  <si>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</si>
  <si>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</si>
  <si>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</si>
  <si>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</si>
  <si>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</si>
  <si>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69.09 руб.</t>
  </si>
  <si>
    <t>GPS-110002</t>
  </si>
  <si>
    <t>BZN30</t>
  </si>
  <si>
    <t>Гибкая подводка для воды 30см 1/2 в-в  нерж сталь VIEIR (150шт)</t>
  </si>
  <si>
    <t>77.91 руб.</t>
  </si>
  <si>
    <t>GPS-110003</t>
  </si>
  <si>
    <t>BZN40</t>
  </si>
  <si>
    <t>Гибкая подводка для воды 40см 1/2 в-в  нерж сталь VIEIR (150шт)</t>
  </si>
  <si>
    <t>86.73 руб.</t>
  </si>
  <si>
    <t>GPS-110004</t>
  </si>
  <si>
    <t>BZN50</t>
  </si>
  <si>
    <t>Гибкая подводка для воды 50см 1/2 в-в  нерж сталь VIEIR (150шт)</t>
  </si>
  <si>
    <t>94.08 руб.</t>
  </si>
  <si>
    <t>GPS-110005</t>
  </si>
  <si>
    <t>BZN60</t>
  </si>
  <si>
    <t>Гибкая подводка для воды 60см 1/2 в-в  нерж сталь VIEIR (150шт)</t>
  </si>
  <si>
    <t>101.43 руб.</t>
  </si>
  <si>
    <t>GPS-110006</t>
  </si>
  <si>
    <t>BZN80</t>
  </si>
  <si>
    <t>Гибкая подводка для воды 80см 1/2 в-в  нерж сталь VIEIR (100шт)</t>
  </si>
  <si>
    <t>117.60 руб.</t>
  </si>
  <si>
    <t>GPS-110007</t>
  </si>
  <si>
    <t>BZN100</t>
  </si>
  <si>
    <t>Гибкая подводка для воды 100см 1/2 в-в  нерж сталь VIEIR (100шт)</t>
  </si>
  <si>
    <t>133.77 руб.</t>
  </si>
  <si>
    <t>GPS-110008</t>
  </si>
  <si>
    <t>BZN120</t>
  </si>
  <si>
    <t>Гибкая подводка для воды 120см 1/2 в-в  нерж сталь VIEIR (50шт)</t>
  </si>
  <si>
    <t>148.47 руб.</t>
  </si>
  <si>
    <t>GPS-110009</t>
  </si>
  <si>
    <t>BZN150</t>
  </si>
  <si>
    <t>Гибкая подводка для воды 150см 1/2 в-в  нерж сталь VIEIR (50шт)</t>
  </si>
  <si>
    <t>173.46 руб.</t>
  </si>
  <si>
    <t>GPS-110011</t>
  </si>
  <si>
    <t>BZN200</t>
  </si>
  <si>
    <t>Гибкая подводка для воды 200см 1/2 в-в  нерж сталь VIEIR (50шт)</t>
  </si>
  <si>
    <t>213.15 руб.</t>
  </si>
  <si>
    <t>GPS-110013</t>
  </si>
  <si>
    <t>BZN300</t>
  </si>
  <si>
    <t>Гибкая подводка для воды 300см 1/2 в-в  нерж сталь VIEIR (50шт)</t>
  </si>
  <si>
    <t>291.06 руб.</t>
  </si>
  <si>
    <t>GPS-110015</t>
  </si>
  <si>
    <t>BZN400</t>
  </si>
  <si>
    <t>Гибкая подводка для воды 400см 1/2 в-в  нерж сталь VIEIR (20шт)</t>
  </si>
  <si>
    <t>370.44 руб.</t>
  </si>
  <si>
    <t>GPS-110016</t>
  </si>
  <si>
    <t>BZW20</t>
  </si>
  <si>
    <t>Гибкая подводка для воды 20см 1/2 в-н  нерж сталь VIEIR (200шт)</t>
  </si>
  <si>
    <t>72.03 руб.</t>
  </si>
  <si>
    <t>GPS-110017</t>
  </si>
  <si>
    <t>BZW30</t>
  </si>
  <si>
    <t>Гибкая подводка для воды 30см 1/2 в-н  нерж сталь VIEIR (150шт)</t>
  </si>
  <si>
    <t>79.38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</si>
  <si>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</si>
  <si>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</si>
  <si>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</si>
  <si>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</si>
  <si>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</si>
  <si>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</si>
  <si>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95.55 руб.</t>
  </si>
  <si>
    <t>GPS-110020</t>
  </si>
  <si>
    <t>BZW60</t>
  </si>
  <si>
    <t>Гибкая подводка для воды 60см 1/2 в-н  нерж сталь VIEIR (150шт)</t>
  </si>
  <si>
    <t>102.90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</si>
  <si>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</si>
  <si>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</si>
  <si>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</si>
  <si>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</si>
  <si>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</si>
  <si>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</si>
  <si>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135.24 руб.</t>
  </si>
  <si>
    <t>GPS-110023</t>
  </si>
  <si>
    <t>BZW120</t>
  </si>
  <si>
    <t>Гибкая подводка для воды 120см 1/2 в-н  нерж сталь VIEIR (50шт)</t>
  </si>
  <si>
    <t>149.94 руб.</t>
  </si>
  <si>
    <t>GPS-110024</t>
  </si>
  <si>
    <t>BZW150</t>
  </si>
  <si>
    <t>Гибкая подводка для воды 150см 1/2 в-н  нерж сталь VIEIR (50шт)</t>
  </si>
  <si>
    <t>174.93 руб.</t>
  </si>
  <si>
    <t>GPS-110026</t>
  </si>
  <si>
    <t>BZW200</t>
  </si>
  <si>
    <t>Гибкая подводка для воды 200см 1/2 в-н  нерж сталь VIEIR (50шт)</t>
  </si>
  <si>
    <t>214.62 руб.</t>
  </si>
  <si>
    <t>GPS-110028</t>
  </si>
  <si>
    <t>BZW300</t>
  </si>
  <si>
    <t>Гибкая подводка для воды 300см 1/2 в-н  нерж сталь VIEIR (50шт)</t>
  </si>
  <si>
    <t>292.53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</si>
  <si>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</si>
  <si>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</si>
  <si>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</si>
  <si>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</si>
  <si>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</si>
  <si>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</si>
  <si>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448.35 руб.</t>
  </si>
  <si>
    <t>GPS-110032</t>
  </si>
  <si>
    <t>BZW500</t>
  </si>
  <si>
    <t>Гибкая подводка для воды 500см 1/2 в-н  нерж сталь VIEIR (20шт)</t>
  </si>
  <si>
    <t>449.82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</si>
  <si>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</si>
  <si>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</si>
  <si>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</si>
  <si>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</si>
  <si>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73.50 руб.</t>
  </si>
  <si>
    <t>GPS-160002</t>
  </si>
  <si>
    <t>BZEN30</t>
  </si>
  <si>
    <t>Гибкая подводка для воды 30см 1/2 ВН-ВН нержавейка в СИЛИКОН покрытии (150шт)</t>
  </si>
  <si>
    <t>82.32 руб.</t>
  </si>
  <si>
    <t>GPS-160003</t>
  </si>
  <si>
    <t>BZEN40</t>
  </si>
  <si>
    <t>Гибкая подводка для воды 40см 1/2 ВН-ВН нержавейка в СИЛИКОН покрытии (150шт)</t>
  </si>
  <si>
    <t>91.14 руб.</t>
  </si>
  <si>
    <t>GPS-160004</t>
  </si>
  <si>
    <t>BZEN50</t>
  </si>
  <si>
    <t>Гибкая подводка для воды 50см 1/2 ВН-ВН нержавейка в СИЛИКОН покрытии (150шт)</t>
  </si>
  <si>
    <t>99.96 руб.</t>
  </si>
  <si>
    <t>GPS-160005</t>
  </si>
  <si>
    <t>BZEN60</t>
  </si>
  <si>
    <t>Гибкая подводка для воды 60см 1/2 ВН-ВН нержавейка в СИЛИКОН покрытии (150шт)</t>
  </si>
  <si>
    <t>108.78 руб.</t>
  </si>
  <si>
    <t>GPS-160006</t>
  </si>
  <si>
    <t>BZEN80</t>
  </si>
  <si>
    <t>Гибкая подводка для воды 80см 1/2 ВН-ВН нержавейка в СИЛИКОН покрытии (100шт)</t>
  </si>
  <si>
    <t>126.42 руб.</t>
  </si>
  <si>
    <t>GPS-160007</t>
  </si>
  <si>
    <t>BZEN100</t>
  </si>
  <si>
    <t>Гибкая подводка для воды 100см 1/2 ВН-ВН нержавейка в СИЛИКОН покрытии (100шт)</t>
  </si>
  <si>
    <t>144.06 руб.</t>
  </si>
  <si>
    <t>GPS-160008</t>
  </si>
  <si>
    <t>BZEN120</t>
  </si>
  <si>
    <t>Гибкая подводка для воды 120см 1/2 ВН-ВН нержавейка в СИЛИКОН покрытии (50шт)</t>
  </si>
  <si>
    <t>163.17 руб.</t>
  </si>
  <si>
    <t>GPS-160009</t>
  </si>
  <si>
    <t>BZEN150</t>
  </si>
  <si>
    <t>Гибкая подводка для воды 150см 1/2 ВН-ВН нержавейка в СИЛИКОН покрытии (50шт)</t>
  </si>
  <si>
    <t>189.63 руб.</t>
  </si>
  <si>
    <t>GPS-160010</t>
  </si>
  <si>
    <t>BZEN200</t>
  </si>
  <si>
    <t>Гибкая подводка для воды 200см 1/2 ВН-ВН нержавейка в СИЛИКОН покрытии (50шт)</t>
  </si>
  <si>
    <t>235.20 руб.</t>
  </si>
  <si>
    <t>GPS-160013</t>
  </si>
  <si>
    <t>BZEW20</t>
  </si>
  <si>
    <t>Гибкая подводка для воды 20см 1/2 ВН-НАР нержавейка в СИЛИКОН покрытии (150шт)</t>
  </si>
  <si>
    <t>74.97 руб.</t>
  </si>
  <si>
    <t>GPS-160014</t>
  </si>
  <si>
    <t>BZEW30</t>
  </si>
  <si>
    <t>Гибкая подводка для воды 30см 1/2 ВН-НАР нержавейка в СИЛИКОН покрытии (150шт)</t>
  </si>
  <si>
    <t>83.79 руб.</t>
  </si>
  <si>
    <t>GPS-160015</t>
  </si>
  <si>
    <t>BZEW40</t>
  </si>
  <si>
    <t>Гибкая подводка для воды 40см 1/2 ВН-НАР нержавейка в СИЛИКОН покрытии (150шт)</t>
  </si>
  <si>
    <t>92.61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</si>
  <si>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</si>
  <si>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</si>
  <si>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</si>
  <si>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</si>
  <si>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</si>
  <si>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</si>
  <si>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110.25 руб.</t>
  </si>
  <si>
    <t>GPS-160018</t>
  </si>
  <si>
    <t>BZEW80</t>
  </si>
  <si>
    <t>Гибкая подводка для воды 80см 1/2 ВН-НАР нержавейка в СИЛИКОН покрытии (100шт)</t>
  </si>
  <si>
    <t>127.89 руб.</t>
  </si>
  <si>
    <t>GPS-160019</t>
  </si>
  <si>
    <t>BZEW100</t>
  </si>
  <si>
    <t>Гибкая подводка для воды 100см 1/2 ВН-НАР нержавейка в СИЛИКОН покрытии (100шт)</t>
  </si>
  <si>
    <t>145.53 руб.</t>
  </si>
  <si>
    <t>GPS-160020</t>
  </si>
  <si>
    <t>BZEW120</t>
  </si>
  <si>
    <t>Гибкая подводка для воды 120см 1/2 ВН-НАР нержавейка в СИЛИКОН покрытии (50шт)</t>
  </si>
  <si>
    <t>164.64 руб.</t>
  </si>
  <si>
    <t>GPS-160021</t>
  </si>
  <si>
    <t>BZEW150</t>
  </si>
  <si>
    <t>Гибкая подводка для воды 150см 1/2 ВН-НАР нержавейка в СИЛИКОН покрытии (50шт)</t>
  </si>
  <si>
    <t>191.10 руб.</t>
  </si>
  <si>
    <t>GPS-160022</t>
  </si>
  <si>
    <t>BZEW200</t>
  </si>
  <si>
    <t>Гибкая подводка для воды 200см 1/2 ВН-НАР нержавейка в СИЛИКОН покрытии (50шт)</t>
  </si>
  <si>
    <t>236.67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</si>
  <si>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</si>
  <si>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</si>
  <si>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</si>
  <si>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</si>
  <si>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116.13 руб.</t>
  </si>
  <si>
    <t>GPS-180002</t>
  </si>
  <si>
    <t>VP30FM</t>
  </si>
  <si>
    <t>Подводка PEX для воды  30см г. M.  "VER-PRO" (330/10шт)</t>
  </si>
  <si>
    <t>119.07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</si>
  <si>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</si>
  <si>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</si>
  <si>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</si>
  <si>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</si>
  <si>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</si>
  <si>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</si>
  <si>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130.83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</si>
  <si>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</si>
  <si>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</si>
  <si>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</si>
  <si>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</si>
  <si>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</si>
  <si>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</si>
  <si>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139.65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</si>
  <si>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</si>
  <si>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</si>
  <si>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</si>
  <si>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</si>
  <si>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</si>
  <si>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</si>
  <si>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</si>
  <si>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</si>
  <si>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</si>
  <si>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</si>
  <si>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</si>
  <si>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</si>
  <si>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167.58 руб.</t>
  </si>
  <si>
    <t>GPS-180011</t>
  </si>
  <si>
    <t>VP100FF</t>
  </si>
  <si>
    <t>Подводка PEX для воды  100см г. г.  "VER-PRO" (100/10шт)</t>
  </si>
  <si>
    <t>183.75 руб.</t>
  </si>
  <si>
    <t>GPS-180012</t>
  </si>
  <si>
    <t>VP100FM</t>
  </si>
  <si>
    <t>Подводка PEX для воды  100см г. M.  "VER-PRO" (100/10шт)</t>
  </si>
  <si>
    <t>186.69 руб.</t>
  </si>
  <si>
    <t>GPS-180013</t>
  </si>
  <si>
    <t>VP120FF</t>
  </si>
  <si>
    <t>Подводка PEX для воды  120см г. г.  "VER-PRO" (90/10шт)</t>
  </si>
  <si>
    <t>202.86 руб.</t>
  </si>
  <si>
    <t>GPS-180014</t>
  </si>
  <si>
    <t>VP120FM</t>
  </si>
  <si>
    <t>Подводка PEX для воды  120см г. M.  "VER-PRO" (90/10шт)</t>
  </si>
  <si>
    <t>205.80 руб.</t>
  </si>
  <si>
    <t>GPS-180015</t>
  </si>
  <si>
    <t>VP150FF</t>
  </si>
  <si>
    <t>Подводка PEX для воды  150см г. г.  "VER-PRO" (70/10шт)</t>
  </si>
  <si>
    <t>232.26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</si>
  <si>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</si>
  <si>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</si>
  <si>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</si>
  <si>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</si>
  <si>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</si>
  <si>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</si>
  <si>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280.77 руб.</t>
  </si>
  <si>
    <t>GPS-180018</t>
  </si>
  <si>
    <t>VP200FM</t>
  </si>
  <si>
    <t>Подводка PEX для воды  200см г. M.  "VER-PRO" (50/10шт)</t>
  </si>
  <si>
    <t>249.90 руб.</t>
  </si>
  <si>
    <t>Гибкая подводка для воды ELKA латунь</t>
  </si>
  <si>
    <t>ELK-200401</t>
  </si>
  <si>
    <t>EL.LK.101.33.0020</t>
  </si>
  <si>
    <t>Гибкая подводка для воды 1,2" г/г, 20см., гайка латунь, ELKA серия LUX (упак. 400шт.)</t>
  </si>
  <si>
    <t>112.91 руб.</t>
  </si>
  <si>
    <t>ELK-200402</t>
  </si>
  <si>
    <t>EL.LK.101.33.0030</t>
  </si>
  <si>
    <t>Гибкая подводка для воды 1,2" г/г, 30см., гайка латунь, ELKA серия LUX (упак. 300шт.)</t>
  </si>
  <si>
    <t>120.15 руб.</t>
  </si>
  <si>
    <t>ELK-200403</t>
  </si>
  <si>
    <t>EL.LK.101.33.0040</t>
  </si>
  <si>
    <t>Гибкая подводка для воды 1,2" г/г, 40см., гайка латунь, ELKA серия LUX (упак. 230шт.)</t>
  </si>
  <si>
    <t>128.84 руб.</t>
  </si>
  <si>
    <t>ELK-200404</t>
  </si>
  <si>
    <t>EL.LK.101.33.0050</t>
  </si>
  <si>
    <t>Гибкая подводка для воды 1,2" г/г, 50см., гайка латунь, ELKA серия LUX (упак. 200шт.)</t>
  </si>
  <si>
    <t>138.97 руб.</t>
  </si>
  <si>
    <t>ELK-200405</t>
  </si>
  <si>
    <t>EL.LK.101.33.0060</t>
  </si>
  <si>
    <t>Гибкая подводка для воды 1,2" г/г, 60см., гайка латунь, ELKA серия LUX (упак. 170шт.)</t>
  </si>
  <si>
    <t>146.21 руб.</t>
  </si>
  <si>
    <t>ELK-200406</t>
  </si>
  <si>
    <t>EL.LK.101.33.0080</t>
  </si>
  <si>
    <t>Гибкая подводка для воды 1,2" г/г, 80см., гайка латунь, ELKA серия LUX (упак. 120шт.)</t>
  </si>
  <si>
    <t>162.13 руб.</t>
  </si>
  <si>
    <t>ELK-200407</t>
  </si>
  <si>
    <t>EL.LK.101.33.0100</t>
  </si>
  <si>
    <t>Гибкая подводка для воды 1,2" г/г, 100см., гайка латунь, ELKA серия LUX (упак. 100шт.)</t>
  </si>
  <si>
    <t>182.40 руб.</t>
  </si>
  <si>
    <t>ELK-200408</t>
  </si>
  <si>
    <t>EL.LK.101.33.0120</t>
  </si>
  <si>
    <t>Гибкая подводка для воды 1,2" г/г, 120см., гайка латунь, ELKA серия LUX (упак. 80шт.)</t>
  </si>
  <si>
    <t>205.56 руб.</t>
  </si>
  <si>
    <t>ELK-200409</t>
  </si>
  <si>
    <t>EL.LK.101.33.0150</t>
  </si>
  <si>
    <t>Гибкая подводка для воды 1,2" г/г, 150см., гайка латунь, ELKA серия LUX (упак. 70шт.)</t>
  </si>
  <si>
    <t>235.96 руб.</t>
  </si>
  <si>
    <t>ELK-200410</t>
  </si>
  <si>
    <t>EL.LK.101.33.0180</t>
  </si>
  <si>
    <t>Гибкая подводка для воды 1,2" г/г, 180см., гайка латунь, ELKA серия LUX (упак. 60шт.)</t>
  </si>
  <si>
    <t>263.46 руб.</t>
  </si>
  <si>
    <t>ELK-200411</t>
  </si>
  <si>
    <t>EL.LK.101.33.0200</t>
  </si>
  <si>
    <t>Гибкая подводка для воды 1,2" г/г, 200см., гайка латунь, ELKA серия LUX (упак. 50шт.)</t>
  </si>
  <si>
    <t>273.60 руб.</t>
  </si>
  <si>
    <t>ELK-200412</t>
  </si>
  <si>
    <t>EL.LK.101.33.0250</t>
  </si>
  <si>
    <t>Гибкая подводка для воды 1,2" г/г, 250см., гайка латунь, ELKA серия LUX (упак. 40шт.)</t>
  </si>
  <si>
    <t>328.61 руб.</t>
  </si>
  <si>
    <t>ELK-200413</t>
  </si>
  <si>
    <t>EL.LK.101.33.0300</t>
  </si>
  <si>
    <t>Гибкая подводка для воды 1,2" г/г, 300см., гайка латунь, ELKA серия LUX (упак. 30шт.)</t>
  </si>
  <si>
    <t>372.03 руб.</t>
  </si>
  <si>
    <t>ELK-200414</t>
  </si>
  <si>
    <t>EL.LK.101.33.0350</t>
  </si>
  <si>
    <t>Гибкая подводка для воды 1,2" г/г, 350см., гайка латунь, ELKA серия LUX (упак. 20шт.)</t>
  </si>
  <si>
    <t>424.15 руб.</t>
  </si>
  <si>
    <t>ELK-200415</t>
  </si>
  <si>
    <t>EL.LK.101.33.0400</t>
  </si>
  <si>
    <t>Гибкая подводка для воды 1,2" г/г, 400см., гайка латунь, ELKA серия LUX (упак. 20шт.)</t>
  </si>
  <si>
    <t>474.81 руб.</t>
  </si>
  <si>
    <t>ELK-200416</t>
  </si>
  <si>
    <t>EL.LK.101.33.0500</t>
  </si>
  <si>
    <t>Гибкая подводка для воды 1,2" г/г, 500см., гайка латунь, ELKA серия LUX (упак. 20шт.)</t>
  </si>
  <si>
    <t>574.70 руб.</t>
  </si>
  <si>
    <t>ELK-200417</t>
  </si>
  <si>
    <t>EL.LK.102.33.0020</t>
  </si>
  <si>
    <t>Гибкая подводка для воды 1,2" г/ш, 20см., гайка латунь, ELKA серия LUX (упак. 400шт.)</t>
  </si>
  <si>
    <t>114.36 руб.</t>
  </si>
  <si>
    <t>ELK-200418</t>
  </si>
  <si>
    <t>EL.LK.102.33.0030</t>
  </si>
  <si>
    <t>Гибкая подводка для воды 1,2" г/ш, 30см., гайка латунь, ELKA серия LUX (упак. 300шт.)</t>
  </si>
  <si>
    <t>123.05 руб.</t>
  </si>
  <si>
    <t>ELK-200419</t>
  </si>
  <si>
    <t>EL.LK.102.33.0040</t>
  </si>
  <si>
    <t>Гибкая подводка для воды 1,2" г/ш, 40см., гайка латунь, ELKA серия LUX (упак. 230шт.)</t>
  </si>
  <si>
    <t>ELK-200420</t>
  </si>
  <si>
    <t>EL.LK.102.33.0050</t>
  </si>
  <si>
    <t>Гибкая подводка для воды 1,2" г/ш, 50см., гайка латунь, ELKA серия LUX (упак. 200шт.)</t>
  </si>
  <si>
    <t>136.07 руб.</t>
  </si>
  <si>
    <t>ELK-200421</t>
  </si>
  <si>
    <t>EL.LK.102.33.0060</t>
  </si>
  <si>
    <t>Гибкая подводка для воды 1,2" г/ш, 60см., гайка латунь, ELKA серия LUX (упак. 170шт.)</t>
  </si>
  <si>
    <t>144.76 руб.</t>
  </si>
  <si>
    <t>ELK-200422</t>
  </si>
  <si>
    <t>EL.LK.102.33.0080</t>
  </si>
  <si>
    <t>Гибкая подводка для воды 1,2" г/ш, 80см., гайка латунь, ELKA серия LUX (упак. 120шт.)</t>
  </si>
  <si>
    <t>163.58 руб.</t>
  </si>
  <si>
    <t>ELK-200423</t>
  </si>
  <si>
    <t>EL.LK.102.33.0100</t>
  </si>
  <si>
    <t>Гибкая подводка для воды 1,2" г/ш, 100см., гайка латунь, ELKA серия LUX (упак. 100шт.)</t>
  </si>
  <si>
    <t>183.85 руб.</t>
  </si>
  <si>
    <t>ELK-200424</t>
  </si>
  <si>
    <t>EL.LK.102.33.0120</t>
  </si>
  <si>
    <t>Гибкая подводка для воды 1,2" г/ш, 120см., гайка латунь, ELKA серия LUX (упак. 80шт.)</t>
  </si>
  <si>
    <t>ELK-200425</t>
  </si>
  <si>
    <t>EL.LK.102.33.0150</t>
  </si>
  <si>
    <t>Гибкая подводка для воды 1,2" г/ш, 150см., гайка латунь, ELKA серия LUX (упак. 70шт.)</t>
  </si>
  <si>
    <t>240.30 руб.</t>
  </si>
  <si>
    <t>ELK-200426</t>
  </si>
  <si>
    <t>EL.LK.102.33.0180</t>
  </si>
  <si>
    <t>Гибкая подводка для воды 1,2" г/ш, 180см., гайка латунь, ELKA серия LUX (упак. 60шт.)</t>
  </si>
  <si>
    <t>270.70 руб.</t>
  </si>
  <si>
    <t>ELK-200427</t>
  </si>
  <si>
    <t>EL.LK.102.33.0200</t>
  </si>
  <si>
    <t>Гибкая подводка для воды 1,2" г/ш, 200см., гайка латунь, ELKA серия LUX (упак. 50шт.)</t>
  </si>
  <si>
    <t>286.62 руб.</t>
  </si>
  <si>
    <t>ELK-200428</t>
  </si>
  <si>
    <t>EL.LK.102.33.0250</t>
  </si>
  <si>
    <t>Гибкая подводка для воды 1,2" г/ш, 250см., гайка латунь, ELKA серия LUX (упак. 40шт.)</t>
  </si>
  <si>
    <t>338.74 руб.</t>
  </si>
  <si>
    <t>ELK-200429</t>
  </si>
  <si>
    <t>EL.LK.102.33.0300</t>
  </si>
  <si>
    <t>Гибкая подводка для воды 1,2" г/ш, 300см., гайка латунь, ELKA серия LUX (упак. 30шт.)</t>
  </si>
  <si>
    <t>387.96 руб.</t>
  </si>
  <si>
    <t>ELK-200430</t>
  </si>
  <si>
    <t>EL.LK.102.33.0350</t>
  </si>
  <si>
    <t>Гибкая подводка для воды 1,2" г/ш, 350см., гайка латунь, ELKA серия LUX (упак. 20шт.)</t>
  </si>
  <si>
    <t>434.28 руб.</t>
  </si>
  <si>
    <t>ELK-200431</t>
  </si>
  <si>
    <t>EL.LK.102.33.0400</t>
  </si>
  <si>
    <t>Гибкая подводка для воды 1,2" г/ш, 400см., гайка латунь, ELKA серия LUX (упак. 20шт.)</t>
  </si>
  <si>
    <t>486.39 руб.</t>
  </si>
  <si>
    <t>ELK-200432</t>
  </si>
  <si>
    <t>EL.LK.102.33.0500</t>
  </si>
  <si>
    <t>Гибкая подводка для воды 1,2" г/ш, 500см., гайка латунь, ELKA серия LUX (упак. 20шт.)</t>
  </si>
  <si>
    <t>590.62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</si>
</sst>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e68_86a6_11e9_8101_003048fd731b_0e51a37f_27b2_11ed_a30e_00259070b4871.jpeg"/><Relationship Id="rId2" Type="http://schemas.openxmlformats.org/officeDocument/2006/relationships/image" Target="../media/2e019e6c_86a6_11e9_8101_003048fd731b_0e51a386_27b2_11ed_a30e_00259070b4872.jpeg"/><Relationship Id="rId3" Type="http://schemas.openxmlformats.org/officeDocument/2006/relationships/image" Target="../media/2e019e70_86a6_11e9_8101_003048fd731b_0e51a38d_27b2_11ed_a30e_00259070b4873.jpeg"/><Relationship Id="rId4" Type="http://schemas.openxmlformats.org/officeDocument/2006/relationships/image" Target="../media/2e019e74_86a6_11e9_8101_003048fd731b_0e51a394_27b2_11ed_a30e_00259070b4874.jpeg"/><Relationship Id="rId5" Type="http://schemas.openxmlformats.org/officeDocument/2006/relationships/image" Target="../media/2e019e78_86a6_11e9_8101_003048fd731b_0e51a39b_27b2_11ed_a30e_00259070b4875.jpeg"/><Relationship Id="rId6" Type="http://schemas.openxmlformats.org/officeDocument/2006/relationships/image" Target="../media/2e019e7c_86a6_11e9_8101_003048fd731b_884a9c95_27b2_11ed_a30e_00259070b4876.jpeg"/><Relationship Id="rId7" Type="http://schemas.openxmlformats.org/officeDocument/2006/relationships/image" Target="../media/2e019e80_86a6_11e9_8101_003048fd731b_884a9c9c_27b2_11ed_a30e_00259070b4877.jpeg"/><Relationship Id="rId8" Type="http://schemas.openxmlformats.org/officeDocument/2006/relationships/image" Target="../media/2e019e84_86a6_11e9_8101_003048fd731b_884a9ca3_27b2_11ed_a30e_00259070b4878.jpeg"/><Relationship Id="rId9" Type="http://schemas.openxmlformats.org/officeDocument/2006/relationships/image" Target="../media/2e019e88_86a6_11e9_8101_003048fd731b_884a9caa_27b2_11ed_a30e_00259070b4879.jpeg"/><Relationship Id="rId10" Type="http://schemas.openxmlformats.org/officeDocument/2006/relationships/image" Target="../media/2e019e8c_86a6_11e9_8101_003048fd731b_884a9cb1_27b2_11ed_a30e_00259070b48710.jpeg"/><Relationship Id="rId11" Type="http://schemas.openxmlformats.org/officeDocument/2006/relationships/image" Target="../media/2e019e90_86a6_11e9_8101_003048fd731b_884a9cb8_27b2_11ed_a30e_00259070b48711.jpeg"/><Relationship Id="rId12" Type="http://schemas.openxmlformats.org/officeDocument/2006/relationships/image" Target="../media/2e019e94_86a6_11e9_8101_003048fd731b_3d7c06ce_0312_11ef_a5a4_047c1617b14312.jpeg"/><Relationship Id="rId13" Type="http://schemas.openxmlformats.org/officeDocument/2006/relationships/image" Target="../media/2e019e98_86a6_11e9_8101_003048fd731b_3d7c06cf_0312_11ef_a5a4_047c1617b14313.jpeg"/><Relationship Id="rId14" Type="http://schemas.openxmlformats.org/officeDocument/2006/relationships/image" Target="../media/2e019e9c_86a6_11e9_8101_003048fd731b_3d7c06d0_0312_11ef_a5a4_047c1617b14314.jpeg"/><Relationship Id="rId15" Type="http://schemas.openxmlformats.org/officeDocument/2006/relationships/image" Target="../media/2e019ea0_86a6_11e9_8101_003048fd731b_3d7c06d1_0312_11ef_a5a4_047c1617b14315.jpeg"/><Relationship Id="rId16" Type="http://schemas.openxmlformats.org/officeDocument/2006/relationships/image" Target="../media/2e019ea4_86a6_11e9_8101_003048fd731b_3d7c06d2_0312_11ef_a5a4_047c1617b14316.jpeg"/><Relationship Id="rId17" Type="http://schemas.openxmlformats.org/officeDocument/2006/relationships/image" Target="../media/2e019ea8_86a6_11e9_8101_003048fd731b_3d7c06d3_0312_11ef_a5a4_047c1617b14317.jpeg"/><Relationship Id="rId18" Type="http://schemas.openxmlformats.org/officeDocument/2006/relationships/image" Target="../media/2e019eac_86a6_11e9_8101_003048fd731b_3d7c06d4_0312_11ef_a5a4_047c1617b14318.jpeg"/><Relationship Id="rId19" Type="http://schemas.openxmlformats.org/officeDocument/2006/relationships/image" Target="../media/2e019eb0_86a6_11e9_8101_003048fd731b_3d7c06d5_0312_11ef_a5a4_047c1617b14319.jpeg"/><Relationship Id="rId20" Type="http://schemas.openxmlformats.org/officeDocument/2006/relationships/image" Target="../media/2e019eb4_86a6_11e9_8101_003048fd731b_3d7c06d6_0312_11ef_a5a4_047c1617b14320.jpeg"/><Relationship Id="rId21" Type="http://schemas.openxmlformats.org/officeDocument/2006/relationships/image" Target="../media/2e019eb8_86a6_11e9_8101_003048fd731b_3d7c06d7_0312_11ef_a5a4_047c1617b14321.jpeg"/><Relationship Id="rId22" Type="http://schemas.openxmlformats.org/officeDocument/2006/relationships/image" Target="../media/2e019ebc_86a6_11e9_8101_003048fd731b_3d7c06d8_0312_11ef_a5a4_047c1617b14322.jpeg"/><Relationship Id="rId23" Type="http://schemas.openxmlformats.org/officeDocument/2006/relationships/image" Target="../media/2e019ec0_86a6_11e9_8101_003048fd731b_ac993dba_476f_11ea_810f_003048fd731b23.jpeg"/><Relationship Id="rId24" Type="http://schemas.openxmlformats.org/officeDocument/2006/relationships/image" Target="../media/2e019ec2_86a6_11e9_8101_003048fd731b_ac993dc0_476f_11ea_810f_003048fd731b24.jpeg"/><Relationship Id="rId25" Type="http://schemas.openxmlformats.org/officeDocument/2006/relationships/image" Target="../media/2e019ec4_86a6_11e9_8101_003048fd731b_ac993dc6_476f_11ea_810f_003048fd731b25.jpeg"/><Relationship Id="rId26" Type="http://schemas.openxmlformats.org/officeDocument/2006/relationships/image" Target="../media/2e019ec6_86a6_11e9_8101_003048fd731b_ac993dc8_476f_11ea_810f_003048fd731b26.jpeg"/><Relationship Id="rId27" Type="http://schemas.openxmlformats.org/officeDocument/2006/relationships/image" Target="../media/2e019ec8_86a6_11e9_8101_003048fd731b_ac993dca_476f_11ea_810f_003048fd731b27.jpeg"/><Relationship Id="rId28" Type="http://schemas.openxmlformats.org/officeDocument/2006/relationships/image" Target="../media/2e019eca_86a6_11e9_8101_003048fd731b_ac993dcc_476f_11ea_810f_003048fd731b28.jpeg"/><Relationship Id="rId29" Type="http://schemas.openxmlformats.org/officeDocument/2006/relationships/image" Target="../media/2e019ecc_86a6_11e9_8101_003048fd731b_ac993db0_476f_11ea_810f_003048fd731b29.jpeg"/><Relationship Id="rId30" Type="http://schemas.openxmlformats.org/officeDocument/2006/relationships/image" Target="../media/2e019ece_86a6_11e9_8101_003048fd731b_ac993db2_476f_11ea_810f_003048fd731b30.jpeg"/><Relationship Id="rId31" Type="http://schemas.openxmlformats.org/officeDocument/2006/relationships/image" Target="../media/2e019ed0_86a6_11e9_8101_003048fd731b_ac993db4_476f_11ea_810f_003048fd731b31.jpeg"/><Relationship Id="rId32" Type="http://schemas.openxmlformats.org/officeDocument/2006/relationships/image" Target="../media/2e019ed4_86a6_11e9_8101_003048fd731b_ac993db8_476f_11ea_810f_003048fd731b32.jpeg"/><Relationship Id="rId33" Type="http://schemas.openxmlformats.org/officeDocument/2006/relationships/image" Target="../media/2e019ed8_86a6_11e9_8101_003048fd731b_ac993dbe_476f_11ea_810f_003048fd731b33.jpeg"/><Relationship Id="rId34" Type="http://schemas.openxmlformats.org/officeDocument/2006/relationships/image" Target="../media/2e019edc_86a6_11e9_8101_003048fd731b_ac993dc4_476f_11ea_810f_003048fd731b34.jpeg"/><Relationship Id="rId35" Type="http://schemas.openxmlformats.org/officeDocument/2006/relationships/image" Target="../media/2e019ede_86a6_11e9_8101_003048fd731b_ac993dbb_476f_11ea_810f_003048fd731b35.jpeg"/><Relationship Id="rId36" Type="http://schemas.openxmlformats.org/officeDocument/2006/relationships/image" Target="../media/2e019ee0_86a6_11e9_8101_003048fd731b_ac993dc1_476f_11ea_810f_003048fd731b36.jpeg"/><Relationship Id="rId37" Type="http://schemas.openxmlformats.org/officeDocument/2006/relationships/image" Target="../media/2e019ee2_86a6_11e9_8101_003048fd731b_ac993dc7_476f_11ea_810f_003048fd731b37.jpeg"/><Relationship Id="rId38" Type="http://schemas.openxmlformats.org/officeDocument/2006/relationships/image" Target="../media/2e019ee4_86a6_11e9_8101_003048fd731b_ac993dc9_476f_11ea_810f_003048fd731b38.jpeg"/><Relationship Id="rId39" Type="http://schemas.openxmlformats.org/officeDocument/2006/relationships/image" Target="../media/2e019ee6_86a6_11e9_8101_003048fd731b_ac993dcb_476f_11ea_810f_003048fd731b39.jpeg"/><Relationship Id="rId40" Type="http://schemas.openxmlformats.org/officeDocument/2006/relationships/image" Target="../media/2e019ee8_86a6_11e9_8101_003048fd731b_ac993dcd_476f_11ea_810f_003048fd731b40.jpeg"/><Relationship Id="rId41" Type="http://schemas.openxmlformats.org/officeDocument/2006/relationships/image" Target="../media/2e019eea_86a6_11e9_8101_003048fd731b_ac993db1_476f_11ea_810f_003048fd731b41.jpeg"/><Relationship Id="rId42" Type="http://schemas.openxmlformats.org/officeDocument/2006/relationships/image" Target="../media/2e019eec_86a6_11e9_8101_003048fd731b_ac993db3_476f_11ea_810f_003048fd731b42.jpeg"/><Relationship Id="rId43" Type="http://schemas.openxmlformats.org/officeDocument/2006/relationships/image" Target="../media/2e019eee_86a6_11e9_8101_003048fd731b_ac993db5_476f_11ea_810f_003048fd731b43.jpeg"/><Relationship Id="rId44" Type="http://schemas.openxmlformats.org/officeDocument/2006/relationships/image" Target="../media/2e019ef2_86a6_11e9_8101_003048fd731b_ac993db9_476f_11ea_810f_003048fd731b44.jpeg"/><Relationship Id="rId45" Type="http://schemas.openxmlformats.org/officeDocument/2006/relationships/image" Target="../media/2e019ef6_86a6_11e9_8101_003048fd731b_ac993dbf_476f_11ea_810f_003048fd731b45.jpeg"/><Relationship Id="rId46" Type="http://schemas.openxmlformats.org/officeDocument/2006/relationships/image" Target="../media/2e019efa_86a6_11e9_8101_003048fd731b_ac993dc5_476f_11ea_810f_003048fd731b46.jpeg"/><Relationship Id="rId47" Type="http://schemas.openxmlformats.org/officeDocument/2006/relationships/image" Target="../media/f0931118_0c72_11ec_8321_003048fd731b_3d7c06d9_0312_11ef_a5a4_047c1617b14347.jpeg"/><Relationship Id="rId48" Type="http://schemas.openxmlformats.org/officeDocument/2006/relationships/image" Target="../media/f093111a_0c72_11ec_8321_003048fd731b_3d7c06da_0312_11ef_a5a4_047c1617b14348.jpeg"/><Relationship Id="rId49" Type="http://schemas.openxmlformats.org/officeDocument/2006/relationships/image" Target="../media/e1867f35_3767_11ea_810f_003048fd731b_21d4f57d_793a_11f0_a79f_047c1617b14349.jpeg"/><Relationship Id="rId50" Type="http://schemas.openxmlformats.org/officeDocument/2006/relationships/image" Target="../media/e1867f37_3767_11ea_810f_003048fd731b_21d4f57e_793a_11f0_a79f_047c1617b14350.jpeg"/><Relationship Id="rId51" Type="http://schemas.openxmlformats.org/officeDocument/2006/relationships/image" Target="../media/e1867f39_3767_11ea_810f_003048fd731b_21d4f57f_793a_11f0_a79f_047c1617b14351.jpeg"/><Relationship Id="rId52" Type="http://schemas.openxmlformats.org/officeDocument/2006/relationships/image" Target="../media/e1867f3b_3767_11ea_810f_003048fd731b_21d4f580_793a_11f0_a79f_047c1617b14352.jpeg"/><Relationship Id="rId53" Type="http://schemas.openxmlformats.org/officeDocument/2006/relationships/image" Target="../media/e1867f3d_3767_11ea_810f_003048fd731b_21d4f581_793a_11f0_a79f_047c1617b14353.jpeg"/><Relationship Id="rId54" Type="http://schemas.openxmlformats.org/officeDocument/2006/relationships/image" Target="../media/e1867f3f_3767_11ea_810f_003048fd731b_21d4f582_793a_11f0_a79f_047c1617b14354.jpeg"/><Relationship Id="rId55" Type="http://schemas.openxmlformats.org/officeDocument/2006/relationships/image" Target="../media/e1867f41_3767_11ea_810f_003048fd731b_21d4f583_793a_11f0_a79f_047c1617b14355.jpeg"/><Relationship Id="rId56" Type="http://schemas.openxmlformats.org/officeDocument/2006/relationships/image" Target="../media/e1867f43_3767_11ea_810f_003048fd731b_21d4f584_793a_11f0_a79f_047c1617b14356.jpeg"/><Relationship Id="rId57" Type="http://schemas.openxmlformats.org/officeDocument/2006/relationships/image" Target="../media/e1867f45_3767_11ea_810f_003048fd731b_21d4f585_793a_11f0_a79f_047c1617b14357.jpeg"/><Relationship Id="rId58" Type="http://schemas.openxmlformats.org/officeDocument/2006/relationships/image" Target="../media/e1867f47_3767_11ea_810f_003048fd731b_21d4f586_793a_11f0_a79f_047c1617b14358.jpeg"/><Relationship Id="rId59" Type="http://schemas.openxmlformats.org/officeDocument/2006/relationships/image" Target="../media/e1867f49_3767_11ea_810f_003048fd731b_21d4f587_793a_11f0_a79f_047c1617b14359.jpeg"/><Relationship Id="rId60" Type="http://schemas.openxmlformats.org/officeDocument/2006/relationships/image" Target="../media/e1867f4b_3767_11ea_810f_003048fd731b_21d4f588_793a_11f0_a79f_047c1617b14360.jpeg"/><Relationship Id="rId61" Type="http://schemas.openxmlformats.org/officeDocument/2006/relationships/image" Target="../media/e1867f4d_3767_11ea_810f_003048fd731b_21d4f589_793a_11f0_a79f_047c1617b14361.jpeg"/><Relationship Id="rId62" Type="http://schemas.openxmlformats.org/officeDocument/2006/relationships/image" Target="../media/e1867f4f_3767_11ea_810f_003048fd731b_21d4f58a_793a_11f0_a79f_047c1617b14362.jpeg"/><Relationship Id="rId63" Type="http://schemas.openxmlformats.org/officeDocument/2006/relationships/image" Target="../media/e1867f51_3767_11ea_810f_003048fd731b_21d4f58b_793a_11f0_a79f_047c1617b14363.jpeg"/><Relationship Id="rId64" Type="http://schemas.openxmlformats.org/officeDocument/2006/relationships/image" Target="../media/e1867f53_3767_11ea_810f_003048fd731b_21d4f58c_793a_11f0_a79f_047c1617b14364.jpeg"/><Relationship Id="rId65" Type="http://schemas.openxmlformats.org/officeDocument/2006/relationships/image" Target="../media/e1867f55_3767_11ea_810f_003048fd731b_21d4f58d_793a_11f0_a79f_047c1617b14365.jpeg"/><Relationship Id="rId66" Type="http://schemas.openxmlformats.org/officeDocument/2006/relationships/image" Target="../media/e1867f57_3767_11ea_810f_003048fd731b_21d4f58e_793a_11f0_a79f_047c1617b14366.jpeg"/><Relationship Id="rId67" Type="http://schemas.openxmlformats.org/officeDocument/2006/relationships/image" Target="../media/e1867f59_3767_11ea_810f_003048fd731b_21d4f58f_793a_11f0_a79f_047c1617b14367.jpeg"/><Relationship Id="rId68" Type="http://schemas.openxmlformats.org/officeDocument/2006/relationships/image" Target="../media/e1867f5b_3767_11ea_810f_003048fd731b_21d4f590_793a_11f0_a79f_047c1617b14368.jpeg"/><Relationship Id="rId69" Type="http://schemas.openxmlformats.org/officeDocument/2006/relationships/image" Target="../media/64b52f83_7c9e_11ea_8111_003048fd731b_365b9be6_0312_11ef_a5a4_047c1617b14369.jpeg"/><Relationship Id="rId70" Type="http://schemas.openxmlformats.org/officeDocument/2006/relationships/image" Target="../media/64b52f85_7c9e_11ea_8111_003048fd731b_365b9be7_0312_11ef_a5a4_047c1617b14370.jpeg"/><Relationship Id="rId71" Type="http://schemas.openxmlformats.org/officeDocument/2006/relationships/image" Target="../media/64b52f87_7c9e_11ea_8111_003048fd731b_365b9be8_0312_11ef_a5a4_047c1617b14371.jpeg"/><Relationship Id="rId72" Type="http://schemas.openxmlformats.org/officeDocument/2006/relationships/image" Target="../media/64b52f89_7c9e_11ea_8111_003048fd731b_365b9be9_0312_11ef_a5a4_047c1617b14372.jpeg"/><Relationship Id="rId73" Type="http://schemas.openxmlformats.org/officeDocument/2006/relationships/image" Target="../media/64b52f8b_7c9e_11ea_8111_003048fd731b_365b9bea_0312_11ef_a5a4_047c1617b14373.jpeg"/><Relationship Id="rId74" Type="http://schemas.openxmlformats.org/officeDocument/2006/relationships/image" Target="../media/64b52f8d_7c9e_11ea_8111_003048fd731b_365b9beb_0312_11ef_a5a4_047c1617b14374.jpeg"/><Relationship Id="rId75" Type="http://schemas.openxmlformats.org/officeDocument/2006/relationships/image" Target="../media/64b52f8f_7c9e_11ea_8111_003048fd731b_365b9bec_0312_11ef_a5a4_047c1617b14375.jpeg"/><Relationship Id="rId76" Type="http://schemas.openxmlformats.org/officeDocument/2006/relationships/image" Target="../media/64b52f91_7c9e_11ea_8111_003048fd731b_365b9bed_0312_11ef_a5a4_047c1617b14376.jpeg"/><Relationship Id="rId77" Type="http://schemas.openxmlformats.org/officeDocument/2006/relationships/image" Target="../media/64b52f93_7c9e_11ea_8111_003048fd731b_365b9bee_0312_11ef_a5a4_047c1617b14377.jpeg"/><Relationship Id="rId78" Type="http://schemas.openxmlformats.org/officeDocument/2006/relationships/image" Target="../media/64b52f95_7c9e_11ea_8111_003048fd731b_365b9bef_0312_11ef_a5a4_047c1617b14378.jpeg"/><Relationship Id="rId79" Type="http://schemas.openxmlformats.org/officeDocument/2006/relationships/image" Target="../media/64b52f97_7c9e_11ea_8111_003048fd731b_365b9bde_0312_11ef_a5a4_047c1617b14379.jpeg"/><Relationship Id="rId80" Type="http://schemas.openxmlformats.org/officeDocument/2006/relationships/image" Target="../media/64b52f99_7c9e_11ea_8111_003048fd731b_365b9bdf_0312_11ef_a5a4_047c1617b14380.jpeg"/><Relationship Id="rId81" Type="http://schemas.openxmlformats.org/officeDocument/2006/relationships/image" Target="../media/64b52f9b_7c9e_11ea_8111_003048fd731b_365b9be0_0312_11ef_a5a4_047c1617b14381.jpeg"/><Relationship Id="rId82" Type="http://schemas.openxmlformats.org/officeDocument/2006/relationships/image" Target="../media/64b52f9d_7c9e_11ea_8111_003048fd731b_365b9be1_0312_11ef_a5a4_047c1617b14382.jpeg"/><Relationship Id="rId83" Type="http://schemas.openxmlformats.org/officeDocument/2006/relationships/image" Target="../media/64b52f9f_7c9e_11ea_8111_003048fd731b_365b9be2_0312_11ef_a5a4_047c1617b14383.jpeg"/><Relationship Id="rId84" Type="http://schemas.openxmlformats.org/officeDocument/2006/relationships/image" Target="../media/64b52fa1_7c9e_11ea_8111_003048fd731b_365b9be3_0312_11ef_a5a4_047c1617b14384.jpeg"/><Relationship Id="rId85" Type="http://schemas.openxmlformats.org/officeDocument/2006/relationships/image" Target="../media/64b52fa3_7c9e_11ea_8111_003048fd731b_365b9be4_0312_11ef_a5a4_047c1617b14385.jpeg"/><Relationship Id="rId86" Type="http://schemas.openxmlformats.org/officeDocument/2006/relationships/image" Target="../media/64b52fa5_7c9e_11ea_8111_003048fd731b_365b9be5_0312_11ef_a5a4_047c1617b14386.jpeg"/><Relationship Id="rId87" Type="http://schemas.openxmlformats.org/officeDocument/2006/relationships/image" Target="../media/8f0df41f_0434_11f1_a85d_047c1617b143_2ed1403f_0c97_11f1_a86a_047c1617b14387.jpeg"/><Relationship Id="rId88" Type="http://schemas.openxmlformats.org/officeDocument/2006/relationships/image" Target="../media/8f0df421_0434_11f1_a85d_047c1617b143_2ed14040_0c97_11f1_a86a_047c1617b14388.jpeg"/><Relationship Id="rId89" Type="http://schemas.openxmlformats.org/officeDocument/2006/relationships/image" Target="../media/8f0df423_0434_11f1_a85d_047c1617b143_2ed14041_0c97_11f1_a86a_047c1617b14389.jpeg"/><Relationship Id="rId90" Type="http://schemas.openxmlformats.org/officeDocument/2006/relationships/image" Target="../media/8f0df425_0434_11f1_a85d_047c1617b143_2ed14042_0c97_11f1_a86a_047c1617b14390.jpeg"/><Relationship Id="rId91" Type="http://schemas.openxmlformats.org/officeDocument/2006/relationships/image" Target="../media/8f0df427_0434_11f1_a85d_047c1617b143_2ed14043_0c97_11f1_a86a_047c1617b14391.jpeg"/><Relationship Id="rId92" Type="http://schemas.openxmlformats.org/officeDocument/2006/relationships/image" Target="../media/8f0df429_0434_11f1_a85d_047c1617b143_2ed14044_0c97_11f1_a86a_047c1617b14392.jpeg"/><Relationship Id="rId93" Type="http://schemas.openxmlformats.org/officeDocument/2006/relationships/image" Target="../media/8f0df42b_0434_11f1_a85d_047c1617b143_2ed14045_0c97_11f1_a86a_047c1617b14393.jpeg"/><Relationship Id="rId94" Type="http://schemas.openxmlformats.org/officeDocument/2006/relationships/image" Target="../media/8f0df42d_0434_11f1_a85d_047c1617b143_2ed14046_0c97_11f1_a86a_047c1617b14394.jpeg"/><Relationship Id="rId95" Type="http://schemas.openxmlformats.org/officeDocument/2006/relationships/image" Target="../media/8f0df42f_0434_11f1_a85d_047c1617b143_2ed14047_0c97_11f1_a86a_047c1617b14395.jpeg"/><Relationship Id="rId96" Type="http://schemas.openxmlformats.org/officeDocument/2006/relationships/image" Target="../media/8f0df431_0434_11f1_a85d_047c1617b143_2ed14048_0c97_11f1_a86a_047c1617b14396.jpeg"/><Relationship Id="rId97" Type="http://schemas.openxmlformats.org/officeDocument/2006/relationships/image" Target="../media/8f0df433_0434_11f1_a85d_047c1617b143_2ed14049_0c97_11f1_a86a_047c1617b14397.jpeg"/><Relationship Id="rId98" Type="http://schemas.openxmlformats.org/officeDocument/2006/relationships/image" Target="../media/8f0df435_0434_11f1_a85d_047c1617b143_2ed1404a_0c97_11f1_a86a_047c1617b14398.jpeg"/><Relationship Id="rId99" Type="http://schemas.openxmlformats.org/officeDocument/2006/relationships/image" Target="../media/8f0df437_0434_11f1_a85d_047c1617b143_2ed1404b_0c97_11f1_a86a_047c1617b14399.jpeg"/><Relationship Id="rId100" Type="http://schemas.openxmlformats.org/officeDocument/2006/relationships/image" Target="../media/8f0df439_0434_11f1_a85d_047c1617b143_2ed1404c_0c97_11f1_a86a_047c1617b143100.jpeg"/><Relationship Id="rId101" Type="http://schemas.openxmlformats.org/officeDocument/2006/relationships/image" Target="../media/8f0df43b_0434_11f1_a85d_047c1617b143_2ed1404d_0c97_11f1_a86a_047c1617b143101.jpeg"/><Relationship Id="rId102" Type="http://schemas.openxmlformats.org/officeDocument/2006/relationships/image" Target="../media/8f0df43d_0434_11f1_a85d_047c1617b143_2ed1404e_0c97_11f1_a86a_047c1617b143102.jpeg"/><Relationship Id="rId103" Type="http://schemas.openxmlformats.org/officeDocument/2006/relationships/image" Target="../media/8f0df43f_0434_11f1_a85d_047c1617b143_2ed1404f_0c97_11f1_a86a_047c1617b143103.jpeg"/><Relationship Id="rId104" Type="http://schemas.openxmlformats.org/officeDocument/2006/relationships/image" Target="../media/8f0df441_0434_11f1_a85d_047c1617b143_2ed14051_0c97_11f1_a86a_047c1617b143104.jpeg"/><Relationship Id="rId105" Type="http://schemas.openxmlformats.org/officeDocument/2006/relationships/image" Target="../media/8f0df443_0434_11f1_a85d_047c1617b143_2ed14053_0c97_11f1_a86a_047c1617b143105.jpeg"/><Relationship Id="rId106" Type="http://schemas.openxmlformats.org/officeDocument/2006/relationships/image" Target="../media/8f0df445_0434_11f1_a85d_047c1617b143_2ed14055_0c97_11f1_a86a_047c1617b143106.jpeg"/><Relationship Id="rId107" Type="http://schemas.openxmlformats.org/officeDocument/2006/relationships/image" Target="../media/8f0df447_0434_11f1_a85d_047c1617b143_2ed14057_0c97_11f1_a86a_047c1617b143107.jpeg"/><Relationship Id="rId108" Type="http://schemas.openxmlformats.org/officeDocument/2006/relationships/image" Target="../media/8f0df449_0434_11f1_a85d_047c1617b143_2ed14059_0c97_11f1_a86a_047c1617b143108.jpeg"/><Relationship Id="rId109" Type="http://schemas.openxmlformats.org/officeDocument/2006/relationships/image" Target="../media/8f0df44b_0434_11f1_a85d_047c1617b143_2ed1405b_0c97_11f1_a86a_047c1617b143109.jpeg"/><Relationship Id="rId110" Type="http://schemas.openxmlformats.org/officeDocument/2006/relationships/image" Target="../media/8f0df44d_0434_11f1_a85d_047c1617b143_2ed1405d_0c97_11f1_a86a_047c1617b143110.jpeg"/><Relationship Id="rId111" Type="http://schemas.openxmlformats.org/officeDocument/2006/relationships/image" Target="../media/8f0df44f_0434_11f1_a85d_047c1617b143_2ed1405f_0c97_11f1_a86a_047c1617b143111.jpeg"/><Relationship Id="rId112" Type="http://schemas.openxmlformats.org/officeDocument/2006/relationships/image" Target="../media/8f0df451_0434_11f1_a85d_047c1617b143_2ed14061_0c97_11f1_a86a_047c1617b143112.jpeg"/><Relationship Id="rId113" Type="http://schemas.openxmlformats.org/officeDocument/2006/relationships/image" Target="../media/8f0df453_0434_11f1_a85d_047c1617b143_2ed14063_0c97_11f1_a86a_047c1617b143113.jpeg"/><Relationship Id="rId114" Type="http://schemas.openxmlformats.org/officeDocument/2006/relationships/image" Target="../media/8f0df455_0434_11f1_a85d_047c1617b143_2ed14065_0c97_11f1_a86a_047c1617b143114.jpeg"/><Relationship Id="rId115" Type="http://schemas.openxmlformats.org/officeDocument/2006/relationships/image" Target="../media/8f0df457_0434_11f1_a85d_047c1617b143_2ed14067_0c97_11f1_a86a_047c1617b143115.jpeg"/><Relationship Id="rId116" Type="http://schemas.openxmlformats.org/officeDocument/2006/relationships/image" Target="../media/8f0df459_0434_11f1_a85d_047c1617b143_2ed14069_0c97_11f1_a86a_047c1617b143116.jpeg"/><Relationship Id="rId117" Type="http://schemas.openxmlformats.org/officeDocument/2006/relationships/image" Target="../media/8f0df45b_0434_11f1_a85d_047c1617b143_2ed1406b_0c97_11f1_a86a_047c1617b143117.jpeg"/><Relationship Id="rId118" Type="http://schemas.openxmlformats.org/officeDocument/2006/relationships/image" Target="../media/8f0df45d_0434_11f1_a85d_047c1617b143_2ed1406d_0c97_11f1_a86a_047c1617b143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821529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J5*135.00</f>
        <v>0</v>
      </c>
      <c r="L5" s="5"/>
    </row>
    <row r="6" spans="1:12" customHeight="1" ht="105" outlineLevel="4">
      <c r="A6" s="1"/>
      <c r="B6" s="1">
        <v>821530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J6*157.00</f>
        <v>0</v>
      </c>
      <c r="L6" s="5"/>
    </row>
    <row r="7" spans="1:12" customHeight="1" ht="105" outlineLevel="4">
      <c r="A7" s="1"/>
      <c r="B7" s="1">
        <v>821531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24</v>
      </c>
      <c r="I7" s="1">
        <v>0</v>
      </c>
      <c r="J7" s="3" t="s">
        <v>19</v>
      </c>
      <c r="K7" s="2" t="str">
        <f>J7*169.00</f>
        <v>0</v>
      </c>
      <c r="L7" s="5"/>
    </row>
    <row r="8" spans="1:12" customHeight="1" ht="105" outlineLevel="4">
      <c r="A8" s="1"/>
      <c r="B8" s="1">
        <v>821532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29</v>
      </c>
      <c r="H8" s="2" t="s">
        <v>34</v>
      </c>
      <c r="I8" s="1">
        <v>0</v>
      </c>
      <c r="J8" s="3" t="s">
        <v>19</v>
      </c>
      <c r="K8" s="2" t="str">
        <f>J8*167.00</f>
        <v>0</v>
      </c>
      <c r="L8" s="5"/>
    </row>
    <row r="9" spans="1:12" customHeight="1" ht="105" outlineLevel="4">
      <c r="A9" s="1"/>
      <c r="B9" s="1">
        <v>821533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17</v>
      </c>
      <c r="H9" s="2" t="s">
        <v>24</v>
      </c>
      <c r="I9" s="1">
        <v>0</v>
      </c>
      <c r="J9" s="3" t="s">
        <v>19</v>
      </c>
      <c r="K9" s="2" t="str">
        <f>J9*209.00</f>
        <v>0</v>
      </c>
      <c r="L9" s="5"/>
    </row>
    <row r="10" spans="1:12" customHeight="1" ht="105" outlineLevel="4">
      <c r="A10" s="1"/>
      <c r="B10" s="1">
        <v>821534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17</v>
      </c>
      <c r="H10" s="2" t="s">
        <v>24</v>
      </c>
      <c r="I10" s="1">
        <v>0</v>
      </c>
      <c r="J10" s="3" t="s">
        <v>19</v>
      </c>
      <c r="K10" s="2" t="str">
        <f>J10*233.00</f>
        <v>0</v>
      </c>
      <c r="L10" s="5"/>
    </row>
    <row r="11" spans="1:12" customHeight="1" ht="105" outlineLevel="4">
      <c r="A11" s="1"/>
      <c r="B11" s="1">
        <v>821535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J11*247.00</f>
        <v>0</v>
      </c>
      <c r="L11" s="5"/>
    </row>
    <row r="12" spans="1:12" customHeight="1" ht="105" outlineLevel="4">
      <c r="A12" s="1"/>
      <c r="B12" s="1">
        <v>821536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17</v>
      </c>
      <c r="H12" s="2" t="s">
        <v>18</v>
      </c>
      <c r="I12" s="1">
        <v>0</v>
      </c>
      <c r="J12" s="3" t="s">
        <v>19</v>
      </c>
      <c r="K12" s="2" t="str">
        <f>J12*282.00</f>
        <v>0</v>
      </c>
      <c r="L12" s="5"/>
    </row>
    <row r="13" spans="1:12" customHeight="1" ht="105" outlineLevel="4">
      <c r="A13" s="1"/>
      <c r="B13" s="1">
        <v>821537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55</v>
      </c>
      <c r="H13" s="2" t="s">
        <v>18</v>
      </c>
      <c r="I13" s="1">
        <v>0</v>
      </c>
      <c r="J13" s="3" t="s">
        <v>19</v>
      </c>
      <c r="K13" s="2" t="str">
        <f>J13*334.00</f>
        <v>0</v>
      </c>
      <c r="L13" s="5"/>
    </row>
    <row r="14" spans="1:12" customHeight="1" ht="105" outlineLevel="4">
      <c r="A14" s="1"/>
      <c r="B14" s="1">
        <v>821538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55</v>
      </c>
      <c r="H14" s="2" t="s">
        <v>29</v>
      </c>
      <c r="I14" s="1">
        <v>0</v>
      </c>
      <c r="J14" s="3" t="s">
        <v>19</v>
      </c>
      <c r="K14" s="2" t="str">
        <f>J14*370.00</f>
        <v>0</v>
      </c>
      <c r="L14" s="5"/>
    </row>
    <row r="15" spans="1:12" customHeight="1" ht="105" outlineLevel="4">
      <c r="A15" s="1"/>
      <c r="B15" s="1">
        <v>821539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55</v>
      </c>
      <c r="H15" s="2" t="s">
        <v>29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821540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55</v>
      </c>
      <c r="H16" s="2" t="s">
        <v>18</v>
      </c>
      <c r="I16" s="1">
        <v>0</v>
      </c>
      <c r="J16" s="3" t="s">
        <v>19</v>
      </c>
      <c r="K16" s="2" t="str">
        <f>J16*151.00</f>
        <v>0</v>
      </c>
      <c r="L16" s="5"/>
    </row>
    <row r="17" spans="1:12" customHeight="1" ht="105" outlineLevel="4">
      <c r="A17" s="1"/>
      <c r="B17" s="1">
        <v>821541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17</v>
      </c>
      <c r="H17" s="2" t="s">
        <v>18</v>
      </c>
      <c r="I17" s="1">
        <v>0</v>
      </c>
      <c r="J17" s="3" t="s">
        <v>19</v>
      </c>
      <c r="K17" s="2" t="str">
        <f>J17*163.00</f>
        <v>0</v>
      </c>
      <c r="L17" s="5"/>
    </row>
    <row r="18" spans="1:12" customHeight="1" ht="105" outlineLevel="4">
      <c r="A18" s="1"/>
      <c r="B18" s="1">
        <v>821542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17</v>
      </c>
      <c r="H18" s="2" t="s">
        <v>24</v>
      </c>
      <c r="I18" s="1">
        <v>0</v>
      </c>
      <c r="J18" s="3" t="s">
        <v>19</v>
      </c>
      <c r="K18" s="2" t="str">
        <f>J18*173.00</f>
        <v>0</v>
      </c>
      <c r="L18" s="5"/>
    </row>
    <row r="19" spans="1:12" customHeight="1" ht="105" outlineLevel="4">
      <c r="A19" s="1"/>
      <c r="B19" s="1">
        <v>821543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17</v>
      </c>
      <c r="H19" s="2" t="s">
        <v>18</v>
      </c>
      <c r="I19" s="1">
        <v>0</v>
      </c>
      <c r="J19" s="3" t="s">
        <v>19</v>
      </c>
      <c r="K19" s="2" t="str">
        <f>J19*177.00</f>
        <v>0</v>
      </c>
      <c r="L19" s="5"/>
    </row>
    <row r="20" spans="1:12" customHeight="1" ht="105" outlineLevel="4">
      <c r="A20" s="1"/>
      <c r="B20" s="1">
        <v>821544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55</v>
      </c>
      <c r="H20" s="2" t="s">
        <v>18</v>
      </c>
      <c r="I20" s="1">
        <v>0</v>
      </c>
      <c r="J20" s="3" t="s">
        <v>19</v>
      </c>
      <c r="K20" s="2" t="str">
        <f>J20*195.00</f>
        <v>0</v>
      </c>
      <c r="L20" s="5"/>
    </row>
    <row r="21" spans="1:12" customHeight="1" ht="105" outlineLevel="4">
      <c r="A21" s="1"/>
      <c r="B21" s="1">
        <v>821545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55</v>
      </c>
      <c r="H21" s="2" t="s">
        <v>18</v>
      </c>
      <c r="I21" s="1">
        <v>0</v>
      </c>
      <c r="J21" s="3" t="s">
        <v>19</v>
      </c>
      <c r="K21" s="2" t="str">
        <f>J21*219.00</f>
        <v>0</v>
      </c>
      <c r="L21" s="5"/>
    </row>
    <row r="22" spans="1:12" customHeight="1" ht="105" outlineLevel="4">
      <c r="A22" s="1"/>
      <c r="B22" s="1">
        <v>821546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55</v>
      </c>
      <c r="H22" s="2" t="s">
        <v>18</v>
      </c>
      <c r="I22" s="1">
        <v>0</v>
      </c>
      <c r="J22" s="3" t="s">
        <v>19</v>
      </c>
      <c r="K22" s="2" t="str">
        <f>J22*254.00</f>
        <v>0</v>
      </c>
      <c r="L22" s="5"/>
    </row>
    <row r="23" spans="1:12" customHeight="1" ht="105" outlineLevel="4">
      <c r="A23" s="1"/>
      <c r="B23" s="1">
        <v>821547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55</v>
      </c>
      <c r="H23" s="2" t="s">
        <v>18</v>
      </c>
      <c r="I23" s="1">
        <v>0</v>
      </c>
      <c r="J23" s="3" t="s">
        <v>19</v>
      </c>
      <c r="K23" s="2" t="str">
        <f>J23*285.00</f>
        <v>0</v>
      </c>
      <c r="L23" s="5"/>
    </row>
    <row r="24" spans="1:12" customHeight="1" ht="105" outlineLevel="4">
      <c r="A24" s="1"/>
      <c r="B24" s="1">
        <v>821548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9</v>
      </c>
      <c r="H24" s="2" t="s">
        <v>18</v>
      </c>
      <c r="I24" s="1">
        <v>0</v>
      </c>
      <c r="J24" s="3" t="s">
        <v>19</v>
      </c>
      <c r="K24" s="2" t="str">
        <f>J24*330.00</f>
        <v>0</v>
      </c>
      <c r="L24" s="5"/>
    </row>
    <row r="25" spans="1:12" customHeight="1" ht="105" outlineLevel="4">
      <c r="A25" s="1"/>
      <c r="B25" s="1">
        <v>821549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8</v>
      </c>
      <c r="H25" s="2" t="s">
        <v>29</v>
      </c>
      <c r="I25" s="1">
        <v>0</v>
      </c>
      <c r="J25" s="3" t="s">
        <v>19</v>
      </c>
      <c r="K25" s="2" t="str">
        <f>J25*385.00</f>
        <v>0</v>
      </c>
      <c r="L25" s="5"/>
    </row>
    <row r="26" spans="1:12" customHeight="1" ht="105" outlineLevel="4">
      <c r="A26" s="1"/>
      <c r="B26" s="1">
        <v>821550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6</v>
      </c>
      <c r="H26" s="2" t="s">
        <v>29</v>
      </c>
      <c r="I26" s="1">
        <v>0</v>
      </c>
      <c r="J26" s="3" t="s">
        <v>19</v>
      </c>
      <c r="K26" s="2" t="str">
        <f>J26*469.00</f>
        <v>0</v>
      </c>
      <c r="L26" s="5"/>
    </row>
    <row r="27" spans="1:12" outlineLevel="2">
      <c r="A27" s="8" t="s">
        <v>108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821551</v>
      </c>
      <c r="C28" s="1" t="s">
        <v>109</v>
      </c>
      <c r="D28" s="1" t="s">
        <v>110</v>
      </c>
      <c r="E28" s="2" t="s">
        <v>111</v>
      </c>
      <c r="F28" s="2" t="s">
        <v>112</v>
      </c>
      <c r="G28" s="2" t="s">
        <v>17</v>
      </c>
      <c r="H28" s="2">
        <v>0</v>
      </c>
      <c r="I28" s="1">
        <v>0</v>
      </c>
      <c r="J28" s="3" t="s">
        <v>19</v>
      </c>
      <c r="K28" s="2" t="str">
        <f>J28*69.09</f>
        <v>0</v>
      </c>
      <c r="L28" s="5"/>
    </row>
    <row r="29" spans="1:12" customHeight="1" ht="105" outlineLevel="4">
      <c r="A29" s="1"/>
      <c r="B29" s="1">
        <v>821552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>
        <v>0</v>
      </c>
      <c r="I29" s="1">
        <v>0</v>
      </c>
      <c r="J29" s="3" t="s">
        <v>19</v>
      </c>
      <c r="K29" s="2" t="str">
        <f>J29*77.91</f>
        <v>0</v>
      </c>
      <c r="L29" s="5"/>
    </row>
    <row r="30" spans="1:12" customHeight="1" ht="105" outlineLevel="4">
      <c r="A30" s="1"/>
      <c r="B30" s="1">
        <v>821553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19</v>
      </c>
      <c r="K30" s="2" t="str">
        <f>J30*86.73</f>
        <v>0</v>
      </c>
      <c r="L30" s="5"/>
    </row>
    <row r="31" spans="1:12" customHeight="1" ht="105" outlineLevel="4">
      <c r="A31" s="1"/>
      <c r="B31" s="1">
        <v>821554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19</v>
      </c>
      <c r="K31" s="2" t="str">
        <f>J31*94.08</f>
        <v>0</v>
      </c>
      <c r="L31" s="5"/>
    </row>
    <row r="32" spans="1:12" customHeight="1" ht="105" outlineLevel="4">
      <c r="A32" s="1"/>
      <c r="B32" s="1">
        <v>821555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0</v>
      </c>
      <c r="I32" s="1">
        <v>0</v>
      </c>
      <c r="J32" s="3" t="s">
        <v>19</v>
      </c>
      <c r="K32" s="2" t="str">
        <f>J32*101.43</f>
        <v>0</v>
      </c>
      <c r="L32" s="5"/>
    </row>
    <row r="33" spans="1:12" customHeight="1" ht="105" outlineLevel="4">
      <c r="A33" s="1"/>
      <c r="B33" s="1">
        <v>821556</v>
      </c>
      <c r="C33" s="1" t="s">
        <v>129</v>
      </c>
      <c r="D33" s="1" t="s">
        <v>130</v>
      </c>
      <c r="E33" s="2" t="s">
        <v>131</v>
      </c>
      <c r="F33" s="2" t="s">
        <v>132</v>
      </c>
      <c r="G33" s="2" t="s">
        <v>55</v>
      </c>
      <c r="H33" s="2">
        <v>0</v>
      </c>
      <c r="I33" s="1">
        <v>0</v>
      </c>
      <c r="J33" s="3" t="s">
        <v>19</v>
      </c>
      <c r="K33" s="2" t="str">
        <f>J33*117.60</f>
        <v>0</v>
      </c>
      <c r="L33" s="5"/>
    </row>
    <row r="34" spans="1:12" customHeight="1" ht="105" outlineLevel="4">
      <c r="A34" s="1"/>
      <c r="B34" s="1">
        <v>821557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J34*133.77</f>
        <v>0</v>
      </c>
      <c r="L34" s="5"/>
    </row>
    <row r="35" spans="1:12" customHeight="1" ht="105" outlineLevel="4">
      <c r="A35" s="1"/>
      <c r="B35" s="1">
        <v>821558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>
        <v>0</v>
      </c>
      <c r="I35" s="1">
        <v>0</v>
      </c>
      <c r="J35" s="3" t="s">
        <v>19</v>
      </c>
      <c r="K35" s="2" t="str">
        <f>J35*148.47</f>
        <v>0</v>
      </c>
      <c r="L35" s="5"/>
    </row>
    <row r="36" spans="1:12" customHeight="1" ht="105" outlineLevel="4">
      <c r="A36" s="1"/>
      <c r="B36" s="1">
        <v>821559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>
        <v>0</v>
      </c>
      <c r="I36" s="1">
        <v>0</v>
      </c>
      <c r="J36" s="3" t="s">
        <v>19</v>
      </c>
      <c r="K36" s="2" t="str">
        <f>J36*173.46</f>
        <v>0</v>
      </c>
      <c r="L36" s="5"/>
    </row>
    <row r="37" spans="1:12" customHeight="1" ht="105" outlineLevel="4">
      <c r="A37" s="1"/>
      <c r="B37" s="1">
        <v>821561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19</v>
      </c>
      <c r="K37" s="2" t="str">
        <f>J37*213.15</f>
        <v>0</v>
      </c>
      <c r="L37" s="5"/>
    </row>
    <row r="38" spans="1:12" customHeight="1" ht="105" outlineLevel="4">
      <c r="A38" s="1"/>
      <c r="B38" s="1">
        <v>821563</v>
      </c>
      <c r="C38" s="1" t="s">
        <v>149</v>
      </c>
      <c r="D38" s="1" t="s">
        <v>150</v>
      </c>
      <c r="E38" s="2" t="s">
        <v>151</v>
      </c>
      <c r="F38" s="2" t="s">
        <v>152</v>
      </c>
      <c r="G38" s="2">
        <v>0</v>
      </c>
      <c r="H38" s="2">
        <v>0</v>
      </c>
      <c r="I38" s="1">
        <v>0</v>
      </c>
      <c r="J38" s="3" t="s">
        <v>19</v>
      </c>
      <c r="K38" s="2" t="str">
        <f>J38*291.06</f>
        <v>0</v>
      </c>
      <c r="L38" s="5"/>
    </row>
    <row r="39" spans="1:12" customHeight="1" ht="105" outlineLevel="4">
      <c r="A39" s="1"/>
      <c r="B39" s="1">
        <v>821565</v>
      </c>
      <c r="C39" s="1" t="s">
        <v>153</v>
      </c>
      <c r="D39" s="1" t="s">
        <v>154</v>
      </c>
      <c r="E39" s="2" t="s">
        <v>155</v>
      </c>
      <c r="F39" s="2" t="s">
        <v>156</v>
      </c>
      <c r="G39" s="2">
        <v>1</v>
      </c>
      <c r="H39" s="2">
        <v>0</v>
      </c>
      <c r="I39" s="1">
        <v>0</v>
      </c>
      <c r="J39" s="3" t="s">
        <v>19</v>
      </c>
      <c r="K39" s="2" t="str">
        <f>J39*370.44</f>
        <v>0</v>
      </c>
      <c r="L39" s="5"/>
    </row>
    <row r="40" spans="1:12" customHeight="1" ht="105" outlineLevel="4">
      <c r="A40" s="1"/>
      <c r="B40" s="1">
        <v>821566</v>
      </c>
      <c r="C40" s="1" t="s">
        <v>157</v>
      </c>
      <c r="D40" s="1" t="s">
        <v>158</v>
      </c>
      <c r="E40" s="2" t="s">
        <v>159</v>
      </c>
      <c r="F40" s="2" t="s">
        <v>160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J40*72.03</f>
        <v>0</v>
      </c>
      <c r="L40" s="5"/>
    </row>
    <row r="41" spans="1:12" customHeight="1" ht="105" outlineLevel="4">
      <c r="A41" s="1"/>
      <c r="B41" s="1">
        <v>821567</v>
      </c>
      <c r="C41" s="1" t="s">
        <v>161</v>
      </c>
      <c r="D41" s="1" t="s">
        <v>162</v>
      </c>
      <c r="E41" s="2" t="s">
        <v>163</v>
      </c>
      <c r="F41" s="2" t="s">
        <v>164</v>
      </c>
      <c r="G41" s="2">
        <v>0</v>
      </c>
      <c r="H41" s="2">
        <v>0</v>
      </c>
      <c r="I41" s="1">
        <v>0</v>
      </c>
      <c r="J41" s="3" t="s">
        <v>19</v>
      </c>
      <c r="K41" s="2" t="str">
        <f>J41*79.38</f>
        <v>0</v>
      </c>
      <c r="L41" s="5"/>
    </row>
    <row r="42" spans="1:12" customHeight="1" ht="105" outlineLevel="4">
      <c r="A42" s="1"/>
      <c r="B42" s="1">
        <v>821568</v>
      </c>
      <c r="C42" s="1" t="s">
        <v>165</v>
      </c>
      <c r="D42" s="1" t="s">
        <v>166</v>
      </c>
      <c r="E42" s="2" t="s">
        <v>167</v>
      </c>
      <c r="F42" s="2" t="s">
        <v>120</v>
      </c>
      <c r="G42" s="2" t="s">
        <v>17</v>
      </c>
      <c r="H42" s="2">
        <v>0</v>
      </c>
      <c r="I42" s="1">
        <v>0</v>
      </c>
      <c r="J42" s="3" t="s">
        <v>19</v>
      </c>
      <c r="K42" s="2" t="str">
        <f>J42*86.73</f>
        <v>0</v>
      </c>
      <c r="L42" s="5"/>
    </row>
    <row r="43" spans="1:12" customHeight="1" ht="105" outlineLevel="4">
      <c r="A43" s="1"/>
      <c r="B43" s="1">
        <v>821569</v>
      </c>
      <c r="C43" s="1" t="s">
        <v>168</v>
      </c>
      <c r="D43" s="1" t="s">
        <v>169</v>
      </c>
      <c r="E43" s="2" t="s">
        <v>170</v>
      </c>
      <c r="F43" s="2" t="s">
        <v>171</v>
      </c>
      <c r="G43" s="2" t="s">
        <v>55</v>
      </c>
      <c r="H43" s="2">
        <v>0</v>
      </c>
      <c r="I43" s="1">
        <v>0</v>
      </c>
      <c r="J43" s="3" t="s">
        <v>19</v>
      </c>
      <c r="K43" s="2" t="str">
        <f>J43*95.55</f>
        <v>0</v>
      </c>
      <c r="L43" s="5"/>
    </row>
    <row r="44" spans="1:12" customHeight="1" ht="105" outlineLevel="4">
      <c r="A44" s="1"/>
      <c r="B44" s="1">
        <v>821570</v>
      </c>
      <c r="C44" s="1" t="s">
        <v>172</v>
      </c>
      <c r="D44" s="1" t="s">
        <v>173</v>
      </c>
      <c r="E44" s="2" t="s">
        <v>174</v>
      </c>
      <c r="F44" s="2" t="s">
        <v>175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J44*102.90</f>
        <v>0</v>
      </c>
      <c r="L44" s="5"/>
    </row>
    <row r="45" spans="1:12" customHeight="1" ht="105" outlineLevel="4">
      <c r="A45" s="1"/>
      <c r="B45" s="1">
        <v>821571</v>
      </c>
      <c r="C45" s="1" t="s">
        <v>176</v>
      </c>
      <c r="D45" s="1" t="s">
        <v>177</v>
      </c>
      <c r="E45" s="2" t="s">
        <v>178</v>
      </c>
      <c r="F45" s="2" t="s">
        <v>132</v>
      </c>
      <c r="G45" s="2">
        <v>0</v>
      </c>
      <c r="H45" s="2">
        <v>0</v>
      </c>
      <c r="I45" s="1">
        <v>0</v>
      </c>
      <c r="J45" s="3" t="s">
        <v>19</v>
      </c>
      <c r="K45" s="2" t="str">
        <f>J45*117.60</f>
        <v>0</v>
      </c>
      <c r="L45" s="5"/>
    </row>
    <row r="46" spans="1:12" customHeight="1" ht="105" outlineLevel="4">
      <c r="A46" s="1"/>
      <c r="B46" s="1">
        <v>821572</v>
      </c>
      <c r="C46" s="1" t="s">
        <v>179</v>
      </c>
      <c r="D46" s="1" t="s">
        <v>180</v>
      </c>
      <c r="E46" s="2" t="s">
        <v>181</v>
      </c>
      <c r="F46" s="2" t="s">
        <v>182</v>
      </c>
      <c r="G46" s="2" t="s">
        <v>17</v>
      </c>
      <c r="H46" s="2">
        <v>0</v>
      </c>
      <c r="I46" s="1">
        <v>0</v>
      </c>
      <c r="J46" s="3" t="s">
        <v>19</v>
      </c>
      <c r="K46" s="2" t="str">
        <f>J46*135.24</f>
        <v>0</v>
      </c>
      <c r="L46" s="5"/>
    </row>
    <row r="47" spans="1:12" customHeight="1" ht="105" outlineLevel="4">
      <c r="A47" s="1"/>
      <c r="B47" s="1">
        <v>821573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9</v>
      </c>
      <c r="H47" s="2">
        <v>0</v>
      </c>
      <c r="I47" s="1">
        <v>0</v>
      </c>
      <c r="J47" s="3" t="s">
        <v>19</v>
      </c>
      <c r="K47" s="2" t="str">
        <f>J47*149.94</f>
        <v>0</v>
      </c>
      <c r="L47" s="5"/>
    </row>
    <row r="48" spans="1:12" customHeight="1" ht="105" outlineLevel="4">
      <c r="A48" s="1"/>
      <c r="B48" s="1">
        <v>821574</v>
      </c>
      <c r="C48" s="1" t="s">
        <v>187</v>
      </c>
      <c r="D48" s="1" t="s">
        <v>188</v>
      </c>
      <c r="E48" s="2" t="s">
        <v>189</v>
      </c>
      <c r="F48" s="2" t="s">
        <v>190</v>
      </c>
      <c r="G48" s="2" t="s">
        <v>55</v>
      </c>
      <c r="H48" s="2">
        <v>0</v>
      </c>
      <c r="I48" s="1">
        <v>0</v>
      </c>
      <c r="J48" s="3" t="s">
        <v>19</v>
      </c>
      <c r="K48" s="2" t="str">
        <f>J48*174.93</f>
        <v>0</v>
      </c>
      <c r="L48" s="5"/>
    </row>
    <row r="49" spans="1:12" customHeight="1" ht="105" outlineLevel="4">
      <c r="A49" s="1"/>
      <c r="B49" s="1">
        <v>821576</v>
      </c>
      <c r="C49" s="1" t="s">
        <v>191</v>
      </c>
      <c r="D49" s="1" t="s">
        <v>192</v>
      </c>
      <c r="E49" s="2" t="s">
        <v>193</v>
      </c>
      <c r="F49" s="2" t="s">
        <v>194</v>
      </c>
      <c r="G49" s="2" t="s">
        <v>55</v>
      </c>
      <c r="H49" s="2">
        <v>0</v>
      </c>
      <c r="I49" s="1">
        <v>0</v>
      </c>
      <c r="J49" s="3" t="s">
        <v>19</v>
      </c>
      <c r="K49" s="2" t="str">
        <f>J49*214.62</f>
        <v>0</v>
      </c>
      <c r="L49" s="5"/>
    </row>
    <row r="50" spans="1:12" customHeight="1" ht="105" outlineLevel="4">
      <c r="A50" s="1"/>
      <c r="B50" s="1">
        <v>821578</v>
      </c>
      <c r="C50" s="1" t="s">
        <v>195</v>
      </c>
      <c r="D50" s="1" t="s">
        <v>196</v>
      </c>
      <c r="E50" s="2" t="s">
        <v>197</v>
      </c>
      <c r="F50" s="2" t="s">
        <v>198</v>
      </c>
      <c r="G50" s="2">
        <v>5</v>
      </c>
      <c r="H50" s="2">
        <v>0</v>
      </c>
      <c r="I50" s="1">
        <v>0</v>
      </c>
      <c r="J50" s="3" t="s">
        <v>19</v>
      </c>
      <c r="K50" s="2" t="str">
        <f>J50*292.53</f>
        <v>0</v>
      </c>
      <c r="L50" s="5"/>
    </row>
    <row r="51" spans="1:12" customHeight="1" ht="105" outlineLevel="4">
      <c r="A51" s="1"/>
      <c r="B51" s="1">
        <v>821580</v>
      </c>
      <c r="C51" s="1" t="s">
        <v>199</v>
      </c>
      <c r="D51" s="1" t="s">
        <v>200</v>
      </c>
      <c r="E51" s="2" t="s">
        <v>201</v>
      </c>
      <c r="F51" s="2" t="s">
        <v>156</v>
      </c>
      <c r="G51" s="2">
        <v>9</v>
      </c>
      <c r="H51" s="2">
        <v>0</v>
      </c>
      <c r="I51" s="1">
        <v>0</v>
      </c>
      <c r="J51" s="3" t="s">
        <v>19</v>
      </c>
      <c r="K51" s="2" t="str">
        <f>J51*370.44</f>
        <v>0</v>
      </c>
      <c r="L51" s="5"/>
    </row>
    <row r="52" spans="1:12" customHeight="1" ht="105" outlineLevel="4">
      <c r="A52" s="1"/>
      <c r="B52" s="1">
        <v>856979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55</v>
      </c>
      <c r="H52" s="2">
        <v>0</v>
      </c>
      <c r="I52" s="1">
        <v>0</v>
      </c>
      <c r="J52" s="3" t="s">
        <v>19</v>
      </c>
      <c r="K52" s="2" t="str">
        <f>J52*448.35</f>
        <v>0</v>
      </c>
      <c r="L52" s="5"/>
    </row>
    <row r="53" spans="1:12" customHeight="1" ht="105" outlineLevel="4">
      <c r="A53" s="1"/>
      <c r="B53" s="1">
        <v>856980</v>
      </c>
      <c r="C53" s="1" t="s">
        <v>206</v>
      </c>
      <c r="D53" s="1" t="s">
        <v>207</v>
      </c>
      <c r="E53" s="2" t="s">
        <v>208</v>
      </c>
      <c r="F53" s="2" t="s">
        <v>209</v>
      </c>
      <c r="G53" s="2" t="s">
        <v>55</v>
      </c>
      <c r="H53" s="2">
        <v>0</v>
      </c>
      <c r="I53" s="1">
        <v>0</v>
      </c>
      <c r="J53" s="3" t="s">
        <v>19</v>
      </c>
      <c r="K53" s="2" t="str">
        <f>J53*449.82</f>
        <v>0</v>
      </c>
      <c r="L53" s="5"/>
    </row>
    <row r="54" spans="1:12" outlineLevel="2">
      <c r="A54" s="8" t="s">
        <v>210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customHeight="1" ht="105" outlineLevel="4">
      <c r="A55" s="1"/>
      <c r="B55" s="1">
        <v>824824</v>
      </c>
      <c r="C55" s="1" t="s">
        <v>211</v>
      </c>
      <c r="D55" s="1" t="s">
        <v>212</v>
      </c>
      <c r="E55" s="2" t="s">
        <v>213</v>
      </c>
      <c r="F55" s="2" t="s">
        <v>214</v>
      </c>
      <c r="G55" s="2" t="s">
        <v>18</v>
      </c>
      <c r="H55" s="2">
        <v>0</v>
      </c>
      <c r="I55" s="1">
        <v>0</v>
      </c>
      <c r="J55" s="3" t="s">
        <v>19</v>
      </c>
      <c r="K55" s="2" t="str">
        <f>J55*73.50</f>
        <v>0</v>
      </c>
      <c r="L55" s="5"/>
    </row>
    <row r="56" spans="1:12" customHeight="1" ht="105" outlineLevel="4">
      <c r="A56" s="1"/>
      <c r="B56" s="1">
        <v>824825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0</v>
      </c>
      <c r="H56" s="2">
        <v>0</v>
      </c>
      <c r="I56" s="1">
        <v>0</v>
      </c>
      <c r="J56" s="3" t="s">
        <v>19</v>
      </c>
      <c r="K56" s="2" t="str">
        <f>J56*82.32</f>
        <v>0</v>
      </c>
      <c r="L56" s="5"/>
    </row>
    <row r="57" spans="1:12" customHeight="1" ht="105" outlineLevel="4">
      <c r="A57" s="1"/>
      <c r="B57" s="1">
        <v>824826</v>
      </c>
      <c r="C57" s="1" t="s">
        <v>219</v>
      </c>
      <c r="D57" s="1" t="s">
        <v>220</v>
      </c>
      <c r="E57" s="2" t="s">
        <v>221</v>
      </c>
      <c r="F57" s="2" t="s">
        <v>222</v>
      </c>
      <c r="G57" s="2" t="s">
        <v>29</v>
      </c>
      <c r="H57" s="2">
        <v>0</v>
      </c>
      <c r="I57" s="1">
        <v>0</v>
      </c>
      <c r="J57" s="3" t="s">
        <v>19</v>
      </c>
      <c r="K57" s="2" t="str">
        <f>J57*91.14</f>
        <v>0</v>
      </c>
      <c r="L57" s="5"/>
    </row>
    <row r="58" spans="1:12" customHeight="1" ht="105" outlineLevel="4">
      <c r="A58" s="1"/>
      <c r="B58" s="1">
        <v>824827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0</v>
      </c>
      <c r="H58" s="2">
        <v>0</v>
      </c>
      <c r="I58" s="1">
        <v>0</v>
      </c>
      <c r="J58" s="3" t="s">
        <v>19</v>
      </c>
      <c r="K58" s="2" t="str">
        <f>J58*99.96</f>
        <v>0</v>
      </c>
      <c r="L58" s="5"/>
    </row>
    <row r="59" spans="1:12" customHeight="1" ht="105" outlineLevel="4">
      <c r="A59" s="1"/>
      <c r="B59" s="1">
        <v>824828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0</v>
      </c>
      <c r="H59" s="2">
        <v>0</v>
      </c>
      <c r="I59" s="1">
        <v>0</v>
      </c>
      <c r="J59" s="3" t="s">
        <v>19</v>
      </c>
      <c r="K59" s="2" t="str">
        <f>J59*108.78</f>
        <v>0</v>
      </c>
      <c r="L59" s="5"/>
    </row>
    <row r="60" spans="1:12" customHeight="1" ht="105" outlineLevel="4">
      <c r="A60" s="1"/>
      <c r="B60" s="1">
        <v>824829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0</v>
      </c>
      <c r="H60" s="2">
        <v>0</v>
      </c>
      <c r="I60" s="1">
        <v>0</v>
      </c>
      <c r="J60" s="3" t="s">
        <v>19</v>
      </c>
      <c r="K60" s="2" t="str">
        <f>J60*126.42</f>
        <v>0</v>
      </c>
      <c r="L60" s="5"/>
    </row>
    <row r="61" spans="1:12" customHeight="1" ht="105" outlineLevel="4">
      <c r="A61" s="1"/>
      <c r="B61" s="1">
        <v>824830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0</v>
      </c>
      <c r="H61" s="2">
        <v>0</v>
      </c>
      <c r="I61" s="1">
        <v>0</v>
      </c>
      <c r="J61" s="3" t="s">
        <v>19</v>
      </c>
      <c r="K61" s="2" t="str">
        <f>J61*144.06</f>
        <v>0</v>
      </c>
      <c r="L61" s="5"/>
    </row>
    <row r="62" spans="1:12" customHeight="1" ht="105" outlineLevel="4">
      <c r="A62" s="1"/>
      <c r="B62" s="1">
        <v>824831</v>
      </c>
      <c r="C62" s="1" t="s">
        <v>239</v>
      </c>
      <c r="D62" s="1" t="s">
        <v>240</v>
      </c>
      <c r="E62" s="2" t="s">
        <v>241</v>
      </c>
      <c r="F62" s="2" t="s">
        <v>242</v>
      </c>
      <c r="G62" s="2" t="s">
        <v>55</v>
      </c>
      <c r="H62" s="2">
        <v>0</v>
      </c>
      <c r="I62" s="1">
        <v>0</v>
      </c>
      <c r="J62" s="3" t="s">
        <v>19</v>
      </c>
      <c r="K62" s="2" t="str">
        <f>J62*163.17</f>
        <v>0</v>
      </c>
      <c r="L62" s="5"/>
    </row>
    <row r="63" spans="1:12" customHeight="1" ht="105" outlineLevel="4">
      <c r="A63" s="1"/>
      <c r="B63" s="1">
        <v>824832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0</v>
      </c>
      <c r="H63" s="2">
        <v>0</v>
      </c>
      <c r="I63" s="1">
        <v>0</v>
      </c>
      <c r="J63" s="3" t="s">
        <v>19</v>
      </c>
      <c r="K63" s="2" t="str">
        <f>J63*189.63</f>
        <v>0</v>
      </c>
      <c r="L63" s="5"/>
    </row>
    <row r="64" spans="1:12" customHeight="1" ht="105" outlineLevel="4">
      <c r="A64" s="1"/>
      <c r="B64" s="1">
        <v>824833</v>
      </c>
      <c r="C64" s="1" t="s">
        <v>247</v>
      </c>
      <c r="D64" s="1" t="s">
        <v>248</v>
      </c>
      <c r="E64" s="2" t="s">
        <v>249</v>
      </c>
      <c r="F64" s="2" t="s">
        <v>250</v>
      </c>
      <c r="G64" s="2">
        <v>0</v>
      </c>
      <c r="H64" s="2">
        <v>0</v>
      </c>
      <c r="I64" s="1">
        <v>0</v>
      </c>
      <c r="J64" s="3" t="s">
        <v>19</v>
      </c>
      <c r="K64" s="2" t="str">
        <f>J64*235.20</f>
        <v>0</v>
      </c>
      <c r="L64" s="5"/>
    </row>
    <row r="65" spans="1:12" customHeight="1" ht="105" outlineLevel="4">
      <c r="A65" s="1"/>
      <c r="B65" s="1">
        <v>824834</v>
      </c>
      <c r="C65" s="1" t="s">
        <v>251</v>
      </c>
      <c r="D65" s="1" t="s">
        <v>252</v>
      </c>
      <c r="E65" s="2" t="s">
        <v>253</v>
      </c>
      <c r="F65" s="2" t="s">
        <v>254</v>
      </c>
      <c r="G65" s="2" t="s">
        <v>29</v>
      </c>
      <c r="H65" s="2">
        <v>0</v>
      </c>
      <c r="I65" s="1">
        <v>0</v>
      </c>
      <c r="J65" s="3" t="s">
        <v>19</v>
      </c>
      <c r="K65" s="2" t="str">
        <f>J65*74.97</f>
        <v>0</v>
      </c>
      <c r="L65" s="5"/>
    </row>
    <row r="66" spans="1:12" customHeight="1" ht="105" outlineLevel="4">
      <c r="A66" s="1"/>
      <c r="B66" s="1">
        <v>824835</v>
      </c>
      <c r="C66" s="1" t="s">
        <v>255</v>
      </c>
      <c r="D66" s="1" t="s">
        <v>256</v>
      </c>
      <c r="E66" s="2" t="s">
        <v>257</v>
      </c>
      <c r="F66" s="2" t="s">
        <v>258</v>
      </c>
      <c r="G66" s="2" t="s">
        <v>29</v>
      </c>
      <c r="H66" s="2">
        <v>0</v>
      </c>
      <c r="I66" s="1">
        <v>0</v>
      </c>
      <c r="J66" s="3" t="s">
        <v>19</v>
      </c>
      <c r="K66" s="2" t="str">
        <f>J66*83.79</f>
        <v>0</v>
      </c>
      <c r="L66" s="5"/>
    </row>
    <row r="67" spans="1:12" customHeight="1" ht="105" outlineLevel="4">
      <c r="A67" s="1"/>
      <c r="B67" s="1">
        <v>824836</v>
      </c>
      <c r="C67" s="1" t="s">
        <v>259</v>
      </c>
      <c r="D67" s="1" t="s">
        <v>260</v>
      </c>
      <c r="E67" s="2" t="s">
        <v>261</v>
      </c>
      <c r="F67" s="2" t="s">
        <v>262</v>
      </c>
      <c r="G67" s="2" t="s">
        <v>29</v>
      </c>
      <c r="H67" s="2">
        <v>0</v>
      </c>
      <c r="I67" s="1">
        <v>0</v>
      </c>
      <c r="J67" s="3" t="s">
        <v>19</v>
      </c>
      <c r="K67" s="2" t="str">
        <f>J67*92.61</f>
        <v>0</v>
      </c>
      <c r="L67" s="5"/>
    </row>
    <row r="68" spans="1:12" customHeight="1" ht="105" outlineLevel="4">
      <c r="A68" s="1"/>
      <c r="B68" s="1">
        <v>824837</v>
      </c>
      <c r="C68" s="1" t="s">
        <v>263</v>
      </c>
      <c r="D68" s="1" t="s">
        <v>264</v>
      </c>
      <c r="E68" s="2" t="s">
        <v>265</v>
      </c>
      <c r="F68" s="2" t="s">
        <v>128</v>
      </c>
      <c r="G68" s="2">
        <v>3</v>
      </c>
      <c r="H68" s="2">
        <v>0</v>
      </c>
      <c r="I68" s="1">
        <v>0</v>
      </c>
      <c r="J68" s="3" t="s">
        <v>19</v>
      </c>
      <c r="K68" s="2" t="str">
        <f>J68*101.43</f>
        <v>0</v>
      </c>
      <c r="L68" s="5"/>
    </row>
    <row r="69" spans="1:12" customHeight="1" ht="105" outlineLevel="4">
      <c r="A69" s="1"/>
      <c r="B69" s="1">
        <v>824838</v>
      </c>
      <c r="C69" s="1" t="s">
        <v>266</v>
      </c>
      <c r="D69" s="1" t="s">
        <v>267</v>
      </c>
      <c r="E69" s="2" t="s">
        <v>268</v>
      </c>
      <c r="F69" s="2" t="s">
        <v>269</v>
      </c>
      <c r="G69" s="2" t="s">
        <v>17</v>
      </c>
      <c r="H69" s="2">
        <v>0</v>
      </c>
      <c r="I69" s="1">
        <v>0</v>
      </c>
      <c r="J69" s="3" t="s">
        <v>19</v>
      </c>
      <c r="K69" s="2" t="str">
        <f>J69*110.25</f>
        <v>0</v>
      </c>
      <c r="L69" s="5"/>
    </row>
    <row r="70" spans="1:12" customHeight="1" ht="105" outlineLevel="4">
      <c r="A70" s="1"/>
      <c r="B70" s="1">
        <v>824839</v>
      </c>
      <c r="C70" s="1" t="s">
        <v>270</v>
      </c>
      <c r="D70" s="1" t="s">
        <v>271</v>
      </c>
      <c r="E70" s="2" t="s">
        <v>272</v>
      </c>
      <c r="F70" s="2" t="s">
        <v>273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J70*127.89</f>
        <v>0</v>
      </c>
      <c r="L70" s="5"/>
    </row>
    <row r="71" spans="1:12" customHeight="1" ht="105" outlineLevel="4">
      <c r="A71" s="1"/>
      <c r="B71" s="1">
        <v>824840</v>
      </c>
      <c r="C71" s="1" t="s">
        <v>274</v>
      </c>
      <c r="D71" s="1" t="s">
        <v>275</v>
      </c>
      <c r="E71" s="2" t="s">
        <v>276</v>
      </c>
      <c r="F71" s="2" t="s">
        <v>277</v>
      </c>
      <c r="G71" s="2" t="s">
        <v>17</v>
      </c>
      <c r="H71" s="2">
        <v>0</v>
      </c>
      <c r="I71" s="1">
        <v>0</v>
      </c>
      <c r="J71" s="3" t="s">
        <v>19</v>
      </c>
      <c r="K71" s="2" t="str">
        <f>J71*145.53</f>
        <v>0</v>
      </c>
      <c r="L71" s="5"/>
    </row>
    <row r="72" spans="1:12" customHeight="1" ht="105" outlineLevel="4">
      <c r="A72" s="1"/>
      <c r="B72" s="1">
        <v>824841</v>
      </c>
      <c r="C72" s="1" t="s">
        <v>278</v>
      </c>
      <c r="D72" s="1" t="s">
        <v>279</v>
      </c>
      <c r="E72" s="2" t="s">
        <v>280</v>
      </c>
      <c r="F72" s="2" t="s">
        <v>281</v>
      </c>
      <c r="G72" s="2" t="s">
        <v>17</v>
      </c>
      <c r="H72" s="2">
        <v>0</v>
      </c>
      <c r="I72" s="1">
        <v>0</v>
      </c>
      <c r="J72" s="3" t="s">
        <v>19</v>
      </c>
      <c r="K72" s="2" t="str">
        <f>J72*164.64</f>
        <v>0</v>
      </c>
      <c r="L72" s="5"/>
    </row>
    <row r="73" spans="1:12" customHeight="1" ht="105" outlineLevel="4">
      <c r="A73" s="1"/>
      <c r="B73" s="1">
        <v>824842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17</v>
      </c>
      <c r="H73" s="2">
        <v>0</v>
      </c>
      <c r="I73" s="1">
        <v>0</v>
      </c>
      <c r="J73" s="3" t="s">
        <v>19</v>
      </c>
      <c r="K73" s="2" t="str">
        <f>J73*191.10</f>
        <v>0</v>
      </c>
      <c r="L73" s="5"/>
    </row>
    <row r="74" spans="1:12" customHeight="1" ht="105" outlineLevel="4">
      <c r="A74" s="1"/>
      <c r="B74" s="1">
        <v>824843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17</v>
      </c>
      <c r="H74" s="2">
        <v>0</v>
      </c>
      <c r="I74" s="1">
        <v>0</v>
      </c>
      <c r="J74" s="3" t="s">
        <v>19</v>
      </c>
      <c r="K74" s="2" t="str">
        <f>J74*236.67</f>
        <v>0</v>
      </c>
      <c r="L74" s="5"/>
    </row>
    <row r="75" spans="1:12" outlineLevel="2">
      <c r="A75" s="8" t="s">
        <v>290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844231</v>
      </c>
      <c r="C76" s="1" t="s">
        <v>291</v>
      </c>
      <c r="D76" s="1" t="s">
        <v>292</v>
      </c>
      <c r="E76" s="2" t="s">
        <v>293</v>
      </c>
      <c r="F76" s="2" t="s">
        <v>294</v>
      </c>
      <c r="G76" s="2">
        <v>4</v>
      </c>
      <c r="H76" s="2">
        <v>0</v>
      </c>
      <c r="I76" s="1">
        <v>0</v>
      </c>
      <c r="J76" s="3" t="s">
        <v>19</v>
      </c>
      <c r="K76" s="2" t="str">
        <f>J76*116.13</f>
        <v>0</v>
      </c>
      <c r="L76" s="5"/>
    </row>
    <row r="77" spans="1:12" customHeight="1" ht="105" outlineLevel="4">
      <c r="A77" s="1"/>
      <c r="B77" s="1">
        <v>844232</v>
      </c>
      <c r="C77" s="1" t="s">
        <v>295</v>
      </c>
      <c r="D77" s="1" t="s">
        <v>296</v>
      </c>
      <c r="E77" s="2" t="s">
        <v>297</v>
      </c>
      <c r="F77" s="2" t="s">
        <v>298</v>
      </c>
      <c r="G77" s="2">
        <v>7</v>
      </c>
      <c r="H77" s="2">
        <v>0</v>
      </c>
      <c r="I77" s="1">
        <v>0</v>
      </c>
      <c r="J77" s="3" t="s">
        <v>19</v>
      </c>
      <c r="K77" s="2" t="str">
        <f>J77*119.07</f>
        <v>0</v>
      </c>
      <c r="L77" s="5"/>
    </row>
    <row r="78" spans="1:12" customHeight="1" ht="105" outlineLevel="4">
      <c r="A78" s="1"/>
      <c r="B78" s="1">
        <v>844233</v>
      </c>
      <c r="C78" s="1" t="s">
        <v>299</v>
      </c>
      <c r="D78" s="1" t="s">
        <v>300</v>
      </c>
      <c r="E78" s="2" t="s">
        <v>301</v>
      </c>
      <c r="F78" s="2" t="s">
        <v>234</v>
      </c>
      <c r="G78" s="2">
        <v>0</v>
      </c>
      <c r="H78" s="2">
        <v>0</v>
      </c>
      <c r="I78" s="1">
        <v>0</v>
      </c>
      <c r="J78" s="3" t="s">
        <v>19</v>
      </c>
      <c r="K78" s="2" t="str">
        <f>J78*126.42</f>
        <v>0</v>
      </c>
      <c r="L78" s="5"/>
    </row>
    <row r="79" spans="1:12" customHeight="1" ht="105" outlineLevel="4">
      <c r="A79" s="1"/>
      <c r="B79" s="1">
        <v>844234</v>
      </c>
      <c r="C79" s="1" t="s">
        <v>302</v>
      </c>
      <c r="D79" s="1" t="s">
        <v>303</v>
      </c>
      <c r="E79" s="2" t="s">
        <v>304</v>
      </c>
      <c r="F79" s="2" t="s">
        <v>305</v>
      </c>
      <c r="G79" s="2" t="s">
        <v>55</v>
      </c>
      <c r="H79" s="2">
        <v>0</v>
      </c>
      <c r="I79" s="1">
        <v>0</v>
      </c>
      <c r="J79" s="3" t="s">
        <v>19</v>
      </c>
      <c r="K79" s="2" t="str">
        <f>J79*130.83</f>
        <v>0</v>
      </c>
      <c r="L79" s="5"/>
    </row>
    <row r="80" spans="1:12" customHeight="1" ht="105" outlineLevel="4">
      <c r="A80" s="1"/>
      <c r="B80" s="1">
        <v>844235</v>
      </c>
      <c r="C80" s="1" t="s">
        <v>306</v>
      </c>
      <c r="D80" s="1" t="s">
        <v>307</v>
      </c>
      <c r="E80" s="2" t="s">
        <v>308</v>
      </c>
      <c r="F80" s="2" t="s">
        <v>182</v>
      </c>
      <c r="G80" s="2">
        <v>0</v>
      </c>
      <c r="H80" s="2">
        <v>0</v>
      </c>
      <c r="I80" s="1">
        <v>0</v>
      </c>
      <c r="J80" s="3" t="s">
        <v>19</v>
      </c>
      <c r="K80" s="2" t="str">
        <f>J80*135.24</f>
        <v>0</v>
      </c>
      <c r="L80" s="5"/>
    </row>
    <row r="81" spans="1:12" customHeight="1" ht="105" outlineLevel="4">
      <c r="A81" s="1"/>
      <c r="B81" s="1">
        <v>844236</v>
      </c>
      <c r="C81" s="1" t="s">
        <v>309</v>
      </c>
      <c r="D81" s="1" t="s">
        <v>310</v>
      </c>
      <c r="E81" s="2" t="s">
        <v>311</v>
      </c>
      <c r="F81" s="2" t="s">
        <v>312</v>
      </c>
      <c r="G81" s="2" t="s">
        <v>55</v>
      </c>
      <c r="H81" s="2">
        <v>0</v>
      </c>
      <c r="I81" s="1">
        <v>0</v>
      </c>
      <c r="J81" s="3" t="s">
        <v>19</v>
      </c>
      <c r="K81" s="2" t="str">
        <f>J81*139.65</f>
        <v>0</v>
      </c>
      <c r="L81" s="5"/>
    </row>
    <row r="82" spans="1:12" customHeight="1" ht="105" outlineLevel="4">
      <c r="A82" s="1"/>
      <c r="B82" s="1">
        <v>844237</v>
      </c>
      <c r="C82" s="1" t="s">
        <v>313</v>
      </c>
      <c r="D82" s="1" t="s">
        <v>314</v>
      </c>
      <c r="E82" s="2" t="s">
        <v>315</v>
      </c>
      <c r="F82" s="2" t="s">
        <v>277</v>
      </c>
      <c r="G82" s="2">
        <v>10</v>
      </c>
      <c r="H82" s="2">
        <v>0</v>
      </c>
      <c r="I82" s="1">
        <v>0</v>
      </c>
      <c r="J82" s="3" t="s">
        <v>19</v>
      </c>
      <c r="K82" s="2" t="str">
        <f>J82*145.53</f>
        <v>0</v>
      </c>
      <c r="L82" s="5"/>
    </row>
    <row r="83" spans="1:12" customHeight="1" ht="105" outlineLevel="4">
      <c r="A83" s="1"/>
      <c r="B83" s="1">
        <v>844238</v>
      </c>
      <c r="C83" s="1" t="s">
        <v>316</v>
      </c>
      <c r="D83" s="1" t="s">
        <v>317</v>
      </c>
      <c r="E83" s="2" t="s">
        <v>318</v>
      </c>
      <c r="F83" s="2" t="s">
        <v>140</v>
      </c>
      <c r="G83" s="2" t="s">
        <v>55</v>
      </c>
      <c r="H83" s="2">
        <v>0</v>
      </c>
      <c r="I83" s="1">
        <v>0</v>
      </c>
      <c r="J83" s="3" t="s">
        <v>19</v>
      </c>
      <c r="K83" s="2" t="str">
        <f>J83*148.47</f>
        <v>0</v>
      </c>
      <c r="L83" s="5"/>
    </row>
    <row r="84" spans="1:12" customHeight="1" ht="105" outlineLevel="4">
      <c r="A84" s="1"/>
      <c r="B84" s="1">
        <v>844239</v>
      </c>
      <c r="C84" s="1" t="s">
        <v>319</v>
      </c>
      <c r="D84" s="1" t="s">
        <v>320</v>
      </c>
      <c r="E84" s="2" t="s">
        <v>321</v>
      </c>
      <c r="F84" s="2" t="s">
        <v>281</v>
      </c>
      <c r="G84" s="2">
        <v>0</v>
      </c>
      <c r="H84" s="2">
        <v>0</v>
      </c>
      <c r="I84" s="1">
        <v>0</v>
      </c>
      <c r="J84" s="3" t="s">
        <v>19</v>
      </c>
      <c r="K84" s="2" t="str">
        <f>J84*164.64</f>
        <v>0</v>
      </c>
      <c r="L84" s="5"/>
    </row>
    <row r="85" spans="1:12" customHeight="1" ht="105" outlineLevel="4">
      <c r="A85" s="1"/>
      <c r="B85" s="1">
        <v>844240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7</v>
      </c>
      <c r="H85" s="2">
        <v>0</v>
      </c>
      <c r="I85" s="1">
        <v>0</v>
      </c>
      <c r="J85" s="3" t="s">
        <v>19</v>
      </c>
      <c r="K85" s="2" t="str">
        <f>J85*167.58</f>
        <v>0</v>
      </c>
      <c r="L85" s="5"/>
    </row>
    <row r="86" spans="1:12" customHeight="1" ht="105" outlineLevel="4">
      <c r="A86" s="1"/>
      <c r="B86" s="1">
        <v>844241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0</v>
      </c>
      <c r="H86" s="2">
        <v>0</v>
      </c>
      <c r="I86" s="1">
        <v>0</v>
      </c>
      <c r="J86" s="3" t="s">
        <v>19</v>
      </c>
      <c r="K86" s="2" t="str">
        <f>J86*183.75</f>
        <v>0</v>
      </c>
      <c r="L86" s="5"/>
    </row>
    <row r="87" spans="1:12" customHeight="1" ht="105" outlineLevel="4">
      <c r="A87" s="1"/>
      <c r="B87" s="1">
        <v>844242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0</v>
      </c>
      <c r="H87" s="2">
        <v>0</v>
      </c>
      <c r="I87" s="1">
        <v>0</v>
      </c>
      <c r="J87" s="3" t="s">
        <v>19</v>
      </c>
      <c r="K87" s="2" t="str">
        <f>J87*186.69</f>
        <v>0</v>
      </c>
      <c r="L87" s="5"/>
    </row>
    <row r="88" spans="1:12" customHeight="1" ht="105" outlineLevel="4">
      <c r="A88" s="1"/>
      <c r="B88" s="1">
        <v>844243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0</v>
      </c>
      <c r="H88" s="2">
        <v>0</v>
      </c>
      <c r="I88" s="1">
        <v>0</v>
      </c>
      <c r="J88" s="3" t="s">
        <v>19</v>
      </c>
      <c r="K88" s="2" t="str">
        <f>J88*202.86</f>
        <v>0</v>
      </c>
      <c r="L88" s="5"/>
    </row>
    <row r="89" spans="1:12" customHeight="1" ht="105" outlineLevel="4">
      <c r="A89" s="1"/>
      <c r="B89" s="1">
        <v>844244</v>
      </c>
      <c r="C89" s="1" t="s">
        <v>338</v>
      </c>
      <c r="D89" s="1" t="s">
        <v>339</v>
      </c>
      <c r="E89" s="2" t="s">
        <v>340</v>
      </c>
      <c r="F89" s="2" t="s">
        <v>341</v>
      </c>
      <c r="G89" s="2" t="s">
        <v>17</v>
      </c>
      <c r="H89" s="2">
        <v>0</v>
      </c>
      <c r="I89" s="1">
        <v>0</v>
      </c>
      <c r="J89" s="3" t="s">
        <v>19</v>
      </c>
      <c r="K89" s="2" t="str">
        <f>J89*205.80</f>
        <v>0</v>
      </c>
      <c r="L89" s="5"/>
    </row>
    <row r="90" spans="1:12" customHeight="1" ht="105" outlineLevel="4">
      <c r="A90" s="1"/>
      <c r="B90" s="1">
        <v>844245</v>
      </c>
      <c r="C90" s="1" t="s">
        <v>342</v>
      </c>
      <c r="D90" s="1" t="s">
        <v>343</v>
      </c>
      <c r="E90" s="2" t="s">
        <v>344</v>
      </c>
      <c r="F90" s="2" t="s">
        <v>345</v>
      </c>
      <c r="G90" s="2">
        <v>0</v>
      </c>
      <c r="H90" s="2">
        <v>0</v>
      </c>
      <c r="I90" s="1">
        <v>0</v>
      </c>
      <c r="J90" s="3" t="s">
        <v>19</v>
      </c>
      <c r="K90" s="2" t="str">
        <f>J90*232.26</f>
        <v>0</v>
      </c>
      <c r="L90" s="5"/>
    </row>
    <row r="91" spans="1:12" customHeight="1" ht="105" outlineLevel="4">
      <c r="A91" s="1"/>
      <c r="B91" s="1">
        <v>844246</v>
      </c>
      <c r="C91" s="1" t="s">
        <v>346</v>
      </c>
      <c r="D91" s="1" t="s">
        <v>347</v>
      </c>
      <c r="E91" s="2" t="s">
        <v>348</v>
      </c>
      <c r="F91" s="2" t="s">
        <v>250</v>
      </c>
      <c r="G91" s="2">
        <v>9</v>
      </c>
      <c r="H91" s="2">
        <v>0</v>
      </c>
      <c r="I91" s="1">
        <v>0</v>
      </c>
      <c r="J91" s="3" t="s">
        <v>19</v>
      </c>
      <c r="K91" s="2" t="str">
        <f>J91*235.20</f>
        <v>0</v>
      </c>
      <c r="L91" s="5"/>
    </row>
    <row r="92" spans="1:12" customHeight="1" ht="105" outlineLevel="4">
      <c r="A92" s="1"/>
      <c r="B92" s="1">
        <v>844247</v>
      </c>
      <c r="C92" s="1" t="s">
        <v>349</v>
      </c>
      <c r="D92" s="1" t="s">
        <v>350</v>
      </c>
      <c r="E92" s="2" t="s">
        <v>351</v>
      </c>
      <c r="F92" s="2" t="s">
        <v>352</v>
      </c>
      <c r="G92" s="2">
        <v>0</v>
      </c>
      <c r="H92" s="2">
        <v>0</v>
      </c>
      <c r="I92" s="1">
        <v>0</v>
      </c>
      <c r="J92" s="3" t="s">
        <v>19</v>
      </c>
      <c r="K92" s="2" t="str">
        <f>J92*280.77</f>
        <v>0</v>
      </c>
      <c r="L92" s="5"/>
    </row>
    <row r="93" spans="1:12" customHeight="1" ht="105" outlineLevel="4">
      <c r="A93" s="1"/>
      <c r="B93" s="1">
        <v>844248</v>
      </c>
      <c r="C93" s="1" t="s">
        <v>353</v>
      </c>
      <c r="D93" s="1" t="s">
        <v>354</v>
      </c>
      <c r="E93" s="2" t="s">
        <v>355</v>
      </c>
      <c r="F93" s="2" t="s">
        <v>356</v>
      </c>
      <c r="G93" s="2">
        <v>9</v>
      </c>
      <c r="H93" s="2">
        <v>0</v>
      </c>
      <c r="I93" s="1">
        <v>0</v>
      </c>
      <c r="J93" s="3" t="s">
        <v>19</v>
      </c>
      <c r="K93" s="2" t="str">
        <f>J93*249.90</f>
        <v>0</v>
      </c>
      <c r="L93" s="5"/>
    </row>
    <row r="94" spans="1:12" outlineLevel="2">
      <c r="A94" s="8" t="s">
        <v>357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954583</v>
      </c>
      <c r="C95" s="1" t="s">
        <v>358</v>
      </c>
      <c r="D95" s="1" t="s">
        <v>359</v>
      </c>
      <c r="E95" s="2" t="s">
        <v>360</v>
      </c>
      <c r="F95" s="2" t="s">
        <v>361</v>
      </c>
      <c r="G95" s="2" t="s">
        <v>29</v>
      </c>
      <c r="H95" s="2">
        <v>0</v>
      </c>
      <c r="I95" s="1">
        <v>0</v>
      </c>
      <c r="J95" s="3" t="s">
        <v>19</v>
      </c>
      <c r="K95" s="2" t="str">
        <f>J95*112.91</f>
        <v>0</v>
      </c>
      <c r="L95" s="5"/>
    </row>
    <row r="96" spans="1:12" customHeight="1" ht="105" outlineLevel="4">
      <c r="A96" s="1"/>
      <c r="B96" s="1">
        <v>954584</v>
      </c>
      <c r="C96" s="1" t="s">
        <v>362</v>
      </c>
      <c r="D96" s="1" t="s">
        <v>363</v>
      </c>
      <c r="E96" s="2" t="s">
        <v>364</v>
      </c>
      <c r="F96" s="2" t="s">
        <v>365</v>
      </c>
      <c r="G96" s="2" t="s">
        <v>18</v>
      </c>
      <c r="H96" s="2">
        <v>0</v>
      </c>
      <c r="I96" s="1">
        <v>0</v>
      </c>
      <c r="J96" s="3" t="s">
        <v>19</v>
      </c>
      <c r="K96" s="2" t="str">
        <f>J96*120.15</f>
        <v>0</v>
      </c>
      <c r="L96" s="5"/>
    </row>
    <row r="97" spans="1:12" customHeight="1" ht="105" outlineLevel="4">
      <c r="A97" s="1"/>
      <c r="B97" s="1">
        <v>954585</v>
      </c>
      <c r="C97" s="1" t="s">
        <v>366</v>
      </c>
      <c r="D97" s="1" t="s">
        <v>367</v>
      </c>
      <c r="E97" s="2" t="s">
        <v>368</v>
      </c>
      <c r="F97" s="2" t="s">
        <v>369</v>
      </c>
      <c r="G97" s="2" t="s">
        <v>18</v>
      </c>
      <c r="H97" s="2">
        <v>0</v>
      </c>
      <c r="I97" s="1">
        <v>0</v>
      </c>
      <c r="J97" s="3" t="s">
        <v>19</v>
      </c>
      <c r="K97" s="2" t="str">
        <f>J97*128.84</f>
        <v>0</v>
      </c>
      <c r="L97" s="5"/>
    </row>
    <row r="98" spans="1:12" customHeight="1" ht="105" outlineLevel="4">
      <c r="A98" s="1"/>
      <c r="B98" s="1">
        <v>954586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J98*138.97</f>
        <v>0</v>
      </c>
      <c r="L98" s="5"/>
    </row>
    <row r="99" spans="1:12" customHeight="1" ht="105" outlineLevel="4">
      <c r="A99" s="1"/>
      <c r="B99" s="1">
        <v>954587</v>
      </c>
      <c r="C99" s="1" t="s">
        <v>374</v>
      </c>
      <c r="D99" s="1" t="s">
        <v>375</v>
      </c>
      <c r="E99" s="2" t="s">
        <v>376</v>
      </c>
      <c r="F99" s="2" t="s">
        <v>377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J99*146.21</f>
        <v>0</v>
      </c>
      <c r="L99" s="5"/>
    </row>
    <row r="100" spans="1:12" customHeight="1" ht="105" outlineLevel="4">
      <c r="A100" s="1"/>
      <c r="B100" s="1">
        <v>954588</v>
      </c>
      <c r="C100" s="1" t="s">
        <v>378</v>
      </c>
      <c r="D100" s="1" t="s">
        <v>379</v>
      </c>
      <c r="E100" s="2" t="s">
        <v>380</v>
      </c>
      <c r="F100" s="2" t="s">
        <v>381</v>
      </c>
      <c r="G100" s="2" t="s">
        <v>29</v>
      </c>
      <c r="H100" s="2">
        <v>0</v>
      </c>
      <c r="I100" s="1">
        <v>0</v>
      </c>
      <c r="J100" s="3" t="s">
        <v>19</v>
      </c>
      <c r="K100" s="2" t="str">
        <f>J100*162.13</f>
        <v>0</v>
      </c>
      <c r="L100" s="5"/>
    </row>
    <row r="101" spans="1:12" customHeight="1" ht="105" outlineLevel="4">
      <c r="A101" s="1"/>
      <c r="B101" s="1">
        <v>954589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17</v>
      </c>
      <c r="H101" s="2">
        <v>0</v>
      </c>
      <c r="I101" s="1">
        <v>0</v>
      </c>
      <c r="J101" s="3" t="s">
        <v>19</v>
      </c>
      <c r="K101" s="2" t="str">
        <f>J101*182.40</f>
        <v>0</v>
      </c>
      <c r="L101" s="5"/>
    </row>
    <row r="102" spans="1:12" customHeight="1" ht="105" outlineLevel="4">
      <c r="A102" s="1"/>
      <c r="B102" s="1">
        <v>954590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29</v>
      </c>
      <c r="H102" s="2">
        <v>0</v>
      </c>
      <c r="I102" s="1">
        <v>0</v>
      </c>
      <c r="J102" s="3" t="s">
        <v>19</v>
      </c>
      <c r="K102" s="2" t="str">
        <f>J102*205.56</f>
        <v>0</v>
      </c>
      <c r="L102" s="5"/>
    </row>
    <row r="103" spans="1:12" customHeight="1" ht="105" outlineLevel="4">
      <c r="A103" s="1"/>
      <c r="B103" s="1">
        <v>954591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>
        <v>1</v>
      </c>
      <c r="H103" s="2">
        <v>0</v>
      </c>
      <c r="I103" s="1">
        <v>0</v>
      </c>
      <c r="J103" s="3" t="s">
        <v>19</v>
      </c>
      <c r="K103" s="2" t="str">
        <f>J103*235.96</f>
        <v>0</v>
      </c>
      <c r="L103" s="5"/>
    </row>
    <row r="104" spans="1:12" customHeight="1" ht="105" outlineLevel="4">
      <c r="A104" s="1"/>
      <c r="B104" s="1">
        <v>954592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 t="s">
        <v>17</v>
      </c>
      <c r="H104" s="2">
        <v>0</v>
      </c>
      <c r="I104" s="1">
        <v>0</v>
      </c>
      <c r="J104" s="3" t="s">
        <v>19</v>
      </c>
      <c r="K104" s="2" t="str">
        <f>J104*263.46</f>
        <v>0</v>
      </c>
      <c r="L104" s="5"/>
    </row>
    <row r="105" spans="1:12" customHeight="1" ht="105" outlineLevel="4">
      <c r="A105" s="1"/>
      <c r="B105" s="1">
        <v>954593</v>
      </c>
      <c r="C105" s="1" t="s">
        <v>398</v>
      </c>
      <c r="D105" s="1" t="s">
        <v>399</v>
      </c>
      <c r="E105" s="2" t="s">
        <v>400</v>
      </c>
      <c r="F105" s="2" t="s">
        <v>401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J105*273.60</f>
        <v>0</v>
      </c>
      <c r="L105" s="5"/>
    </row>
    <row r="106" spans="1:12" customHeight="1" ht="105" outlineLevel="4">
      <c r="A106" s="1"/>
      <c r="B106" s="1">
        <v>954594</v>
      </c>
      <c r="C106" s="1" t="s">
        <v>402</v>
      </c>
      <c r="D106" s="1" t="s">
        <v>403</v>
      </c>
      <c r="E106" s="2" t="s">
        <v>404</v>
      </c>
      <c r="F106" s="2" t="s">
        <v>405</v>
      </c>
      <c r="G106" s="2">
        <v>10</v>
      </c>
      <c r="H106" s="2">
        <v>0</v>
      </c>
      <c r="I106" s="1">
        <v>0</v>
      </c>
      <c r="J106" s="3" t="s">
        <v>19</v>
      </c>
      <c r="K106" s="2" t="str">
        <f>J106*328.61</f>
        <v>0</v>
      </c>
      <c r="L106" s="5"/>
    </row>
    <row r="107" spans="1:12" customHeight="1" ht="105" outlineLevel="4">
      <c r="A107" s="1"/>
      <c r="B107" s="1">
        <v>954595</v>
      </c>
      <c r="C107" s="1" t="s">
        <v>406</v>
      </c>
      <c r="D107" s="1" t="s">
        <v>407</v>
      </c>
      <c r="E107" s="2" t="s">
        <v>408</v>
      </c>
      <c r="F107" s="2" t="s">
        <v>409</v>
      </c>
      <c r="G107" s="2" t="s">
        <v>55</v>
      </c>
      <c r="H107" s="2">
        <v>0</v>
      </c>
      <c r="I107" s="1">
        <v>0</v>
      </c>
      <c r="J107" s="3" t="s">
        <v>19</v>
      </c>
      <c r="K107" s="2" t="str">
        <f>J107*372.03</f>
        <v>0</v>
      </c>
      <c r="L107" s="5"/>
    </row>
    <row r="108" spans="1:12" customHeight="1" ht="105" outlineLevel="4">
      <c r="A108" s="1"/>
      <c r="B108" s="1">
        <v>954596</v>
      </c>
      <c r="C108" s="1" t="s">
        <v>410</v>
      </c>
      <c r="D108" s="1" t="s">
        <v>411</v>
      </c>
      <c r="E108" s="2" t="s">
        <v>412</v>
      </c>
      <c r="F108" s="2" t="s">
        <v>413</v>
      </c>
      <c r="G108" s="2" t="s">
        <v>55</v>
      </c>
      <c r="H108" s="2">
        <v>0</v>
      </c>
      <c r="I108" s="1">
        <v>0</v>
      </c>
      <c r="J108" s="3" t="s">
        <v>19</v>
      </c>
      <c r="K108" s="2" t="str">
        <f>J108*424.15</f>
        <v>0</v>
      </c>
      <c r="L108" s="5"/>
    </row>
    <row r="109" spans="1:12" customHeight="1" ht="105" outlineLevel="4">
      <c r="A109" s="1"/>
      <c r="B109" s="1">
        <v>954597</v>
      </c>
      <c r="C109" s="1" t="s">
        <v>414</v>
      </c>
      <c r="D109" s="1" t="s">
        <v>415</v>
      </c>
      <c r="E109" s="2" t="s">
        <v>416</v>
      </c>
      <c r="F109" s="2" t="s">
        <v>417</v>
      </c>
      <c r="G109" s="2" t="s">
        <v>55</v>
      </c>
      <c r="H109" s="2">
        <v>0</v>
      </c>
      <c r="I109" s="1">
        <v>0</v>
      </c>
      <c r="J109" s="3" t="s">
        <v>19</v>
      </c>
      <c r="K109" s="2" t="str">
        <f>J109*474.81</f>
        <v>0</v>
      </c>
      <c r="L109" s="5"/>
    </row>
    <row r="110" spans="1:12" customHeight="1" ht="105" outlineLevel="4">
      <c r="A110" s="1"/>
      <c r="B110" s="1">
        <v>954598</v>
      </c>
      <c r="C110" s="1" t="s">
        <v>418</v>
      </c>
      <c r="D110" s="1" t="s">
        <v>419</v>
      </c>
      <c r="E110" s="2" t="s">
        <v>420</v>
      </c>
      <c r="F110" s="2" t="s">
        <v>421</v>
      </c>
      <c r="G110" s="2" t="s">
        <v>55</v>
      </c>
      <c r="H110" s="2">
        <v>0</v>
      </c>
      <c r="I110" s="1">
        <v>0</v>
      </c>
      <c r="J110" s="3" t="s">
        <v>19</v>
      </c>
      <c r="K110" s="2" t="str">
        <f>J110*574.70</f>
        <v>0</v>
      </c>
      <c r="L110" s="5"/>
    </row>
    <row r="111" spans="1:12" customHeight="1" ht="105" outlineLevel="4">
      <c r="A111" s="1"/>
      <c r="B111" s="1">
        <v>954599</v>
      </c>
      <c r="C111" s="1" t="s">
        <v>422</v>
      </c>
      <c r="D111" s="1" t="s">
        <v>423</v>
      </c>
      <c r="E111" s="2" t="s">
        <v>424</v>
      </c>
      <c r="F111" s="2" t="s">
        <v>425</v>
      </c>
      <c r="G111" s="2" t="s">
        <v>17</v>
      </c>
      <c r="H111" s="2">
        <v>0</v>
      </c>
      <c r="I111" s="1">
        <v>0</v>
      </c>
      <c r="J111" s="3" t="s">
        <v>19</v>
      </c>
      <c r="K111" s="2" t="str">
        <f>J111*114.36</f>
        <v>0</v>
      </c>
      <c r="L111" s="5"/>
    </row>
    <row r="112" spans="1:12" customHeight="1" ht="105" outlineLevel="4">
      <c r="A112" s="1"/>
      <c r="B112" s="1">
        <v>954600</v>
      </c>
      <c r="C112" s="1" t="s">
        <v>426</v>
      </c>
      <c r="D112" s="1" t="s">
        <v>427</v>
      </c>
      <c r="E112" s="2" t="s">
        <v>428</v>
      </c>
      <c r="F112" s="2" t="s">
        <v>429</v>
      </c>
      <c r="G112" s="2" t="s">
        <v>29</v>
      </c>
      <c r="H112" s="2">
        <v>0</v>
      </c>
      <c r="I112" s="1">
        <v>0</v>
      </c>
      <c r="J112" s="3" t="s">
        <v>19</v>
      </c>
      <c r="K112" s="2" t="str">
        <f>J112*123.05</f>
        <v>0</v>
      </c>
      <c r="L112" s="5"/>
    </row>
    <row r="113" spans="1:12" customHeight="1" ht="105" outlineLevel="4">
      <c r="A113" s="1"/>
      <c r="B113" s="1">
        <v>954601</v>
      </c>
      <c r="C113" s="1" t="s">
        <v>430</v>
      </c>
      <c r="D113" s="1" t="s">
        <v>431</v>
      </c>
      <c r="E113" s="2" t="s">
        <v>432</v>
      </c>
      <c r="F113" s="2" t="s">
        <v>369</v>
      </c>
      <c r="G113" s="2" t="s">
        <v>29</v>
      </c>
      <c r="H113" s="2">
        <v>0</v>
      </c>
      <c r="I113" s="1">
        <v>0</v>
      </c>
      <c r="J113" s="3" t="s">
        <v>19</v>
      </c>
      <c r="K113" s="2" t="str">
        <f>J113*128.84</f>
        <v>0</v>
      </c>
      <c r="L113" s="5"/>
    </row>
    <row r="114" spans="1:12" customHeight="1" ht="105" outlineLevel="4">
      <c r="A114" s="1"/>
      <c r="B114" s="1">
        <v>954602</v>
      </c>
      <c r="C114" s="1" t="s">
        <v>433</v>
      </c>
      <c r="D114" s="1" t="s">
        <v>434</v>
      </c>
      <c r="E114" s="2" t="s">
        <v>435</v>
      </c>
      <c r="F114" s="2" t="s">
        <v>436</v>
      </c>
      <c r="G114" s="2" t="s">
        <v>29</v>
      </c>
      <c r="H114" s="2">
        <v>0</v>
      </c>
      <c r="I114" s="1">
        <v>0</v>
      </c>
      <c r="J114" s="3" t="s">
        <v>19</v>
      </c>
      <c r="K114" s="2" t="str">
        <f>J114*136.07</f>
        <v>0</v>
      </c>
      <c r="L114" s="5"/>
    </row>
    <row r="115" spans="1:12" customHeight="1" ht="105" outlineLevel="4">
      <c r="A115" s="1"/>
      <c r="B115" s="1">
        <v>954603</v>
      </c>
      <c r="C115" s="1" t="s">
        <v>437</v>
      </c>
      <c r="D115" s="1" t="s">
        <v>438</v>
      </c>
      <c r="E115" s="2" t="s">
        <v>439</v>
      </c>
      <c r="F115" s="2" t="s">
        <v>440</v>
      </c>
      <c r="G115" s="2" t="s">
        <v>29</v>
      </c>
      <c r="H115" s="2">
        <v>0</v>
      </c>
      <c r="I115" s="1">
        <v>0</v>
      </c>
      <c r="J115" s="3" t="s">
        <v>19</v>
      </c>
      <c r="K115" s="2" t="str">
        <f>J115*144.76</f>
        <v>0</v>
      </c>
      <c r="L115" s="5"/>
    </row>
    <row r="116" spans="1:12" customHeight="1" ht="105" outlineLevel="4">
      <c r="A116" s="1"/>
      <c r="B116" s="1">
        <v>954604</v>
      </c>
      <c r="C116" s="1" t="s">
        <v>441</v>
      </c>
      <c r="D116" s="1" t="s">
        <v>442</v>
      </c>
      <c r="E116" s="2" t="s">
        <v>443</v>
      </c>
      <c r="F116" s="2" t="s">
        <v>444</v>
      </c>
      <c r="G116" s="2" t="s">
        <v>17</v>
      </c>
      <c r="H116" s="2">
        <v>0</v>
      </c>
      <c r="I116" s="1">
        <v>0</v>
      </c>
      <c r="J116" s="3" t="s">
        <v>19</v>
      </c>
      <c r="K116" s="2" t="str">
        <f>J116*163.58</f>
        <v>0</v>
      </c>
      <c r="L116" s="5"/>
    </row>
    <row r="117" spans="1:12" customHeight="1" ht="105" outlineLevel="4">
      <c r="A117" s="1"/>
      <c r="B117" s="1">
        <v>954605</v>
      </c>
      <c r="C117" s="1" t="s">
        <v>445</v>
      </c>
      <c r="D117" s="1" t="s">
        <v>446</v>
      </c>
      <c r="E117" s="2" t="s">
        <v>447</v>
      </c>
      <c r="F117" s="2" t="s">
        <v>448</v>
      </c>
      <c r="G117" s="2" t="s">
        <v>55</v>
      </c>
      <c r="H117" s="2">
        <v>0</v>
      </c>
      <c r="I117" s="1">
        <v>0</v>
      </c>
      <c r="J117" s="3" t="s">
        <v>19</v>
      </c>
      <c r="K117" s="2" t="str">
        <f>J117*183.85</f>
        <v>0</v>
      </c>
      <c r="L117" s="5"/>
    </row>
    <row r="118" spans="1:12" customHeight="1" ht="105" outlineLevel="4">
      <c r="A118" s="1"/>
      <c r="B118" s="1">
        <v>954606</v>
      </c>
      <c r="C118" s="1" t="s">
        <v>449</v>
      </c>
      <c r="D118" s="1" t="s">
        <v>450</v>
      </c>
      <c r="E118" s="2" t="s">
        <v>451</v>
      </c>
      <c r="F118" s="2" t="s">
        <v>389</v>
      </c>
      <c r="G118" s="2" t="s">
        <v>55</v>
      </c>
      <c r="H118" s="2">
        <v>0</v>
      </c>
      <c r="I118" s="1">
        <v>0</v>
      </c>
      <c r="J118" s="3" t="s">
        <v>19</v>
      </c>
      <c r="K118" s="2" t="str">
        <f>J118*205.56</f>
        <v>0</v>
      </c>
      <c r="L118" s="5"/>
    </row>
    <row r="119" spans="1:12" customHeight="1" ht="105" outlineLevel="4">
      <c r="A119" s="1"/>
      <c r="B119" s="1">
        <v>954607</v>
      </c>
      <c r="C119" s="1" t="s">
        <v>452</v>
      </c>
      <c r="D119" s="1" t="s">
        <v>453</v>
      </c>
      <c r="E119" s="2" t="s">
        <v>454</v>
      </c>
      <c r="F119" s="2" t="s">
        <v>455</v>
      </c>
      <c r="G119" s="2" t="s">
        <v>55</v>
      </c>
      <c r="H119" s="2">
        <v>0</v>
      </c>
      <c r="I119" s="1">
        <v>0</v>
      </c>
      <c r="J119" s="3" t="s">
        <v>19</v>
      </c>
      <c r="K119" s="2" t="str">
        <f>J119*240.30</f>
        <v>0</v>
      </c>
      <c r="L119" s="5"/>
    </row>
    <row r="120" spans="1:12" customHeight="1" ht="105" outlineLevel="4">
      <c r="A120" s="1"/>
      <c r="B120" s="1">
        <v>954608</v>
      </c>
      <c r="C120" s="1" t="s">
        <v>456</v>
      </c>
      <c r="D120" s="1" t="s">
        <v>457</v>
      </c>
      <c r="E120" s="2" t="s">
        <v>458</v>
      </c>
      <c r="F120" s="2" t="s">
        <v>459</v>
      </c>
      <c r="G120" s="2" t="s">
        <v>55</v>
      </c>
      <c r="H120" s="2">
        <v>0</v>
      </c>
      <c r="I120" s="1">
        <v>0</v>
      </c>
      <c r="J120" s="3" t="s">
        <v>19</v>
      </c>
      <c r="K120" s="2" t="str">
        <f>J120*270.70</f>
        <v>0</v>
      </c>
      <c r="L120" s="5"/>
    </row>
    <row r="121" spans="1:12" customHeight="1" ht="105" outlineLevel="4">
      <c r="A121" s="1"/>
      <c r="B121" s="1">
        <v>954609</v>
      </c>
      <c r="C121" s="1" t="s">
        <v>460</v>
      </c>
      <c r="D121" s="1" t="s">
        <v>461</v>
      </c>
      <c r="E121" s="2" t="s">
        <v>462</v>
      </c>
      <c r="F121" s="2" t="s">
        <v>463</v>
      </c>
      <c r="G121" s="2">
        <v>7</v>
      </c>
      <c r="H121" s="2">
        <v>0</v>
      </c>
      <c r="I121" s="1">
        <v>0</v>
      </c>
      <c r="J121" s="3" t="s">
        <v>19</v>
      </c>
      <c r="K121" s="2" t="str">
        <f>J121*286.62</f>
        <v>0</v>
      </c>
      <c r="L121" s="5"/>
    </row>
    <row r="122" spans="1:12" customHeight="1" ht="105" outlineLevel="4">
      <c r="A122" s="1"/>
      <c r="B122" s="1">
        <v>954610</v>
      </c>
      <c r="C122" s="1" t="s">
        <v>464</v>
      </c>
      <c r="D122" s="1" t="s">
        <v>465</v>
      </c>
      <c r="E122" s="2" t="s">
        <v>466</v>
      </c>
      <c r="F122" s="2" t="s">
        <v>467</v>
      </c>
      <c r="G122" s="2">
        <v>10</v>
      </c>
      <c r="H122" s="2">
        <v>0</v>
      </c>
      <c r="I122" s="1">
        <v>0</v>
      </c>
      <c r="J122" s="3" t="s">
        <v>19</v>
      </c>
      <c r="K122" s="2" t="str">
        <f>J122*338.74</f>
        <v>0</v>
      </c>
      <c r="L122" s="5"/>
    </row>
    <row r="123" spans="1:12" customHeight="1" ht="105" outlineLevel="4">
      <c r="A123" s="1"/>
      <c r="B123" s="1">
        <v>954611</v>
      </c>
      <c r="C123" s="1" t="s">
        <v>468</v>
      </c>
      <c r="D123" s="1" t="s">
        <v>469</v>
      </c>
      <c r="E123" s="2" t="s">
        <v>470</v>
      </c>
      <c r="F123" s="2" t="s">
        <v>471</v>
      </c>
      <c r="G123" s="2">
        <v>10</v>
      </c>
      <c r="H123" s="2">
        <v>0</v>
      </c>
      <c r="I123" s="1">
        <v>0</v>
      </c>
      <c r="J123" s="3" t="s">
        <v>19</v>
      </c>
      <c r="K123" s="2" t="str">
        <f>J123*387.96</f>
        <v>0</v>
      </c>
      <c r="L123" s="5"/>
    </row>
    <row r="124" spans="1:12" customHeight="1" ht="105" outlineLevel="4">
      <c r="A124" s="1"/>
      <c r="B124" s="1">
        <v>954612</v>
      </c>
      <c r="C124" s="1" t="s">
        <v>472</v>
      </c>
      <c r="D124" s="1" t="s">
        <v>473</v>
      </c>
      <c r="E124" s="2" t="s">
        <v>474</v>
      </c>
      <c r="F124" s="2" t="s">
        <v>475</v>
      </c>
      <c r="G124" s="2">
        <v>10</v>
      </c>
      <c r="H124" s="2">
        <v>0</v>
      </c>
      <c r="I124" s="1">
        <v>0</v>
      </c>
      <c r="J124" s="3" t="s">
        <v>19</v>
      </c>
      <c r="K124" s="2" t="str">
        <f>J124*434.28</f>
        <v>0</v>
      </c>
      <c r="L124" s="5"/>
    </row>
    <row r="125" spans="1:12" customHeight="1" ht="105" outlineLevel="4">
      <c r="A125" s="1"/>
      <c r="B125" s="1">
        <v>954613</v>
      </c>
      <c r="C125" s="1" t="s">
        <v>476</v>
      </c>
      <c r="D125" s="1" t="s">
        <v>477</v>
      </c>
      <c r="E125" s="2" t="s">
        <v>478</v>
      </c>
      <c r="F125" s="2" t="s">
        <v>479</v>
      </c>
      <c r="G125" s="2">
        <v>10</v>
      </c>
      <c r="H125" s="2">
        <v>0</v>
      </c>
      <c r="I125" s="1">
        <v>0</v>
      </c>
      <c r="J125" s="3" t="s">
        <v>19</v>
      </c>
      <c r="K125" s="2" t="str">
        <f>J125*486.39</f>
        <v>0</v>
      </c>
      <c r="L125" s="5"/>
    </row>
    <row r="126" spans="1:12" customHeight="1" ht="105" outlineLevel="4">
      <c r="A126" s="1"/>
      <c r="B126" s="1">
        <v>954614</v>
      </c>
      <c r="C126" s="1" t="s">
        <v>480</v>
      </c>
      <c r="D126" s="1" t="s">
        <v>481</v>
      </c>
      <c r="E126" s="2" t="s">
        <v>482</v>
      </c>
      <c r="F126" s="2" t="s">
        <v>483</v>
      </c>
      <c r="G126" s="2">
        <v>10</v>
      </c>
      <c r="H126" s="2">
        <v>0</v>
      </c>
      <c r="I126" s="1">
        <v>0</v>
      </c>
      <c r="J126" s="3" t="s">
        <v>19</v>
      </c>
      <c r="K126" s="2" t="str">
        <f>J126*590.62</f>
        <v>0</v>
      </c>
      <c r="L1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54:K54"/>
    <mergeCell ref="A75:K75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2026-07-11T22:40:40+03:00</dcterms:created>
  <dcterms:modified xsi:type="dcterms:W3CDTF">2026-07-11T22:40:40+03:00</dcterms:modified>
  <dc:title>Untitled Spreadsheet</dc:title>
  <dc:description/>
  <dc:subject/>
  <cp:keywords/>
  <cp:category/>
</cp:coreProperties>
</file>