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<sst xmlns="http://schemas.openxmlformats.org/spreadsheetml/2006/main" uniqueCount="291">
  <si>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</si>
  <si>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</si>
  <si>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</si>
  <si>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</si>
  <si>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</si>
  <si>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</si>
  <si>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</si>
  <si>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</si>
  <si>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</si>
  <si>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</si>
  <si>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Гибкая ПОДВОДКА и ШЛАНГИ для ВОДЫ</t>
  </si>
  <si>
    <t>Гибкая подводка для СМЕСИТЕЛЕЙ</t>
  </si>
  <si>
    <t>Комплект гибкой подводки для смесителя VALTEC</t>
  </si>
  <si>
    <t>VLC-1214001</t>
  </si>
  <si>
    <t>VTf.005.IS.0410030</t>
  </si>
  <si>
    <t>Комплект г/п для смесителя М10х18+М10х35 - G1/2" 30см  (5 /125шт)</t>
  </si>
  <si>
    <t>268.00 руб.</t>
  </si>
  <si>
    <t>&gt;50</t>
  </si>
  <si>
    <t>ком</t>
  </si>
  <si>
    <t>VLC-1214002</t>
  </si>
  <si>
    <t>VTf.005.IS.0410040</t>
  </si>
  <si>
    <t>Комплект г/п для смесителя М10х18+М10х35 - G1/2" 40см  (5 /100шт)</t>
  </si>
  <si>
    <t>258.00 руб.</t>
  </si>
  <si>
    <t>&gt;25</t>
  </si>
  <si>
    <t>&gt;500</t>
  </si>
  <si>
    <t>VLC-1214003</t>
  </si>
  <si>
    <t>VTf.005.IS.0410050</t>
  </si>
  <si>
    <t>Комплект г/п для смесителя М10х18+М10х35 - G1/2" 50см  (5 /90шт)</t>
  </si>
  <si>
    <t>282.00 руб.</t>
  </si>
  <si>
    <t>&gt;100</t>
  </si>
  <si>
    <t>VLC-1214004</t>
  </si>
  <si>
    <t>VTf.005.IS.0410060</t>
  </si>
  <si>
    <t>Комплект г/п для смесителя М10х18+М10х35 - G1/2" 60см  (5 /70шт)</t>
  </si>
  <si>
    <t>318.00 руб.</t>
  </si>
  <si>
    <t>&gt;10</t>
  </si>
  <si>
    <t>VLC-1214005</t>
  </si>
  <si>
    <t>VTf.005.IS.0410080</t>
  </si>
  <si>
    <t>Комплект г/п для смесителя М10х18+М10х35 - G1/2" 80см  (5 /60шт)</t>
  </si>
  <si>
    <t>395.00 руб.</t>
  </si>
  <si>
    <t>VLC-1214006</t>
  </si>
  <si>
    <t>VTf.005.IS.0410100</t>
  </si>
  <si>
    <t>Комплект г/п для смесителя М10х18+М10х35 - G1/2" 100см  (5 /50шт)</t>
  </si>
  <si>
    <t>406.00 руб.</t>
  </si>
  <si>
    <t>VLC-1214007</t>
  </si>
  <si>
    <t>VTf.005.IS.0410120</t>
  </si>
  <si>
    <t>Комплект г/п для смесителя М10х18+М10х35 - G1/2" 120см  (5 /40шт)</t>
  </si>
  <si>
    <t>449.00 руб.</t>
  </si>
  <si>
    <t>VLC-1214008</t>
  </si>
  <si>
    <t>VTf.005.IS.0410150</t>
  </si>
  <si>
    <t>Комплект г/п для смесителя М10х18+М10х35 - G1/2" 150см  (5 /35шт)</t>
  </si>
  <si>
    <t>517.00 руб.</t>
  </si>
  <si>
    <t>Комплект гибкой подводки для смесителя VIEIR</t>
  </si>
  <si>
    <t>GPS-130002</t>
  </si>
  <si>
    <t>BZJ40</t>
  </si>
  <si>
    <t>Комплект подводки для смесителя 40см нерж сталь VIEIR (150шт)</t>
  </si>
  <si>
    <t>148.47 руб.</t>
  </si>
  <si>
    <t>GPS-130003</t>
  </si>
  <si>
    <t>BZJ50</t>
  </si>
  <si>
    <t>Комплект подводки для смесителя 50см нерж сталь VIEIR (150шт)</t>
  </si>
  <si>
    <t>164.64 руб.</t>
  </si>
  <si>
    <t>GPS-130004</t>
  </si>
  <si>
    <t>BZJ60</t>
  </si>
  <si>
    <t>Комплект подводки для смесителя 60см нерж сталь VIEIR (150шт)</t>
  </si>
  <si>
    <t>180.81 руб.</t>
  </si>
  <si>
    <t>GPS-130005</t>
  </si>
  <si>
    <t>BZJ80</t>
  </si>
  <si>
    <t>Комплект подводки для смесителя 80см нерж сталь VIEIR (100шт)</t>
  </si>
  <si>
    <t>211.68 руб.</t>
  </si>
  <si>
    <t>GPS-130006</t>
  </si>
  <si>
    <t>BZJ100</t>
  </si>
  <si>
    <t>Комплект подводки для смесителя 100см нерж сталь VIEIR (100шт)</t>
  </si>
  <si>
    <t>244.02 руб.</t>
  </si>
  <si>
    <t>GPS-130007</t>
  </si>
  <si>
    <t>BZJ120</t>
  </si>
  <si>
    <t>Комплект подводки для смесителя 120см нерж сталь VIEIR (100шт)</t>
  </si>
  <si>
    <t>276.36 руб.</t>
  </si>
  <si>
    <t>GPS-130008</t>
  </si>
  <si>
    <t>BZJ150</t>
  </si>
  <si>
    <t>Комплект подводки для смесителя 150см нерж сталь VIEIR (50шт)</t>
  </si>
  <si>
    <t>323.40 руб.</t>
  </si>
  <si>
    <t>GPS-130009</t>
  </si>
  <si>
    <t>BZJ200</t>
  </si>
  <si>
    <t>Комплект подводки для смесителя 200см нерж сталь VIEIR (50шт)</t>
  </si>
  <si>
    <t>402.78 руб.</t>
  </si>
  <si>
    <t>Подводка для смесителя ЖЕСТКАЯ</t>
  </si>
  <si>
    <t>GPS-150011</t>
  </si>
  <si>
    <t>TL50</t>
  </si>
  <si>
    <t>трубка медная хром жесткая 1/2 вн-вн 50cм (1/50шт)</t>
  </si>
  <si>
    <t>370.44 руб.</t>
  </si>
  <si>
    <t>шт</t>
  </si>
  <si>
    <t>GPS-150012</t>
  </si>
  <si>
    <t>TL60</t>
  </si>
  <si>
    <t>трубка медная хром жесткая 1/2 вн-вн 60cм (1/50шт)</t>
  </si>
  <si>
    <t>452.76 руб.</t>
  </si>
  <si>
    <t>GPS-150013</t>
  </si>
  <si>
    <t>TL80</t>
  </si>
  <si>
    <t>трубка медная хром жесткая 1/2 вн-вн 80cм (1/50шт)</t>
  </si>
  <si>
    <t>589.47 руб.</t>
  </si>
  <si>
    <t>GPS-150014</t>
  </si>
  <si>
    <t>TL50A</t>
  </si>
  <si>
    <t>трубка медная хром жесткая 1/2 вн-М10 50cм (1/50шт)</t>
  </si>
  <si>
    <t>377.79 руб.</t>
  </si>
  <si>
    <t>GPS-150015</t>
  </si>
  <si>
    <t>TL60A</t>
  </si>
  <si>
    <t>трубка медная хром жесткая 1/2 вн-М10 60cм (1/50шт)</t>
  </si>
  <si>
    <t>436.59 руб.</t>
  </si>
  <si>
    <t>GPS-150016</t>
  </si>
  <si>
    <t>TL80A</t>
  </si>
  <si>
    <t>трубка медная хром жесткая 1/2 вн-М10 80cм (1/50шт)</t>
  </si>
  <si>
    <t>595.35 руб.</t>
  </si>
  <si>
    <t>GPS-150017</t>
  </si>
  <si>
    <t>PV15</t>
  </si>
  <si>
    <t>соединитель для жесткой подводки 1/2нар х 10мм</t>
  </si>
  <si>
    <t>142.59 руб.</t>
  </si>
  <si>
    <t>GPS-150018</t>
  </si>
  <si>
    <t>PV16</t>
  </si>
  <si>
    <t>соединитель для жесткой подводки 1/2вн х 10мм</t>
  </si>
  <si>
    <t>179.34 руб.</t>
  </si>
  <si>
    <t>GPS-150019</t>
  </si>
  <si>
    <t>PV17</t>
  </si>
  <si>
    <t>угольник для жесткой подводки 1/2вн х 10мм</t>
  </si>
  <si>
    <t>210.21 руб.</t>
  </si>
  <si>
    <t>GPS-150020</t>
  </si>
  <si>
    <t>PV18</t>
  </si>
  <si>
    <t>угольник для жесткой подводки 1/2нар х 10мм</t>
  </si>
  <si>
    <t>Гибкая подводка для смесителей VALTEC</t>
  </si>
  <si>
    <t>VLC-1213001</t>
  </si>
  <si>
    <t>VTf.003.IS.0418030</t>
  </si>
  <si>
    <t>г/п для воды М10х18 - G1/2" 30см Гайка-Н.сталь/ниппель-Н.сталь  (10 /360шт)</t>
  </si>
  <si>
    <t>114.00 руб.</t>
  </si>
  <si>
    <t>VLC-1213002</t>
  </si>
  <si>
    <t>VTf.003.IS.0418040</t>
  </si>
  <si>
    <t>г/п для воды М10х18 - G1/2" 40см Гайка-Н.сталь/ниппель-Н.сталь  (10 /300шт)</t>
  </si>
  <si>
    <t>119.00 руб.</t>
  </si>
  <si>
    <t>VLC-1213003</t>
  </si>
  <si>
    <t>VTf.003.IS.0418050</t>
  </si>
  <si>
    <t>г/п для воды М10х18 - G1/2" 50см Гайка-Н.сталь/ниппель-Н.сталь  (10 /240шт)</t>
  </si>
  <si>
    <t>126.00 руб.</t>
  </si>
  <si>
    <t>VLC-1213004</t>
  </si>
  <si>
    <t>VTf.003.IS.0418060</t>
  </si>
  <si>
    <t>г/п для воды М10х18 - G1/2" 60см Гайка-Н.сталь/ниппель-Н.сталь  (10 /200шт)</t>
  </si>
  <si>
    <t>156.00 руб.</t>
  </si>
  <si>
    <t>VLC-1213005</t>
  </si>
  <si>
    <t>VTf.003.IS.0418080</t>
  </si>
  <si>
    <t>г/п для воды М10х18 - G1/2" 80см Гайка-Н.сталь/ниппель-Н.сталь  (10 /120шт)</t>
  </si>
  <si>
    <t>153.00 руб.</t>
  </si>
  <si>
    <t>VLC-1213006</t>
  </si>
  <si>
    <t>VTf.003.IS.0418100</t>
  </si>
  <si>
    <t>г/п для воды М10х18 - G1/2" 100см Гайка-Н.сталь/ниппель-Н.сталь  (10 /100шт)</t>
  </si>
  <si>
    <t>195.00 руб.</t>
  </si>
  <si>
    <t>VLC-1213007</t>
  </si>
  <si>
    <t>VTf.003.IS.0418120</t>
  </si>
  <si>
    <t>г/п для воды М10х18 - G1/2" 120см Гайка-Н.сталь/ниппель-Н.сталь (10 /80шт)</t>
  </si>
  <si>
    <t>221.00 руб.</t>
  </si>
  <si>
    <t>VLC-1213008</t>
  </si>
  <si>
    <t>VTf.003.IS.0418150</t>
  </si>
  <si>
    <t>г/п для воды М10х18 - G1/2" 150см Гайка-Н.сталь/ниппель-Н.сталь (10 /70шт)</t>
  </si>
  <si>
    <t>254.00 руб.</t>
  </si>
  <si>
    <t>VLC-1213009</t>
  </si>
  <si>
    <t>VTf.004.IS.0435030</t>
  </si>
  <si>
    <t>г/п для воды М10х35 - G1/2" 30см Гайка-Н.сталь/ниппель-Н.сталь (10 /360шт)</t>
  </si>
  <si>
    <t>129.00 руб.</t>
  </si>
  <si>
    <t>VLC-1213010</t>
  </si>
  <si>
    <t>VTf.004.IS.0435040</t>
  </si>
  <si>
    <t>г/п для воды М10х35 - G1/2" 40см Гайка-Н.сталь/ниппель-Н.сталь   (10 /300шт)</t>
  </si>
  <si>
    <t>137.00 руб.</t>
  </si>
  <si>
    <t>VLC-1213011</t>
  </si>
  <si>
    <t>VTf.004.IS.0435050</t>
  </si>
  <si>
    <t>г/п для воды М10х35 - G1/2" 50см Гайка-Н.сталь/ниппель-Н.сталь   (10 /240шт)</t>
  </si>
  <si>
    <t>140.00 руб.</t>
  </si>
  <si>
    <t>VLC-1213012</t>
  </si>
  <si>
    <t>VTf.004.IS.0435060</t>
  </si>
  <si>
    <t>г/п для воды М10х35 - G1/2" 60см Гайка-Н.сталь/ниппель-Н.сталь  (10 /200шт)</t>
  </si>
  <si>
    <t>139.00 руб.</t>
  </si>
  <si>
    <t>VLC-1213013</t>
  </si>
  <si>
    <t>VTf.004.IS.0435080</t>
  </si>
  <si>
    <t>г/п для воды М10х35 - G1/2" 80см Гайка-Н.сталь/ниппель-Н.сталь  (10 /120шт)</t>
  </si>
  <si>
    <t>158.00 руб.</t>
  </si>
  <si>
    <t>VLC-1213014</t>
  </si>
  <si>
    <t>VTf.004.IS.0435100</t>
  </si>
  <si>
    <t>г/п для воды М10х35 - G1/2" 100см Гайка-Н.сталь/ниппель-Н.сталь  (10 /100шт)</t>
  </si>
  <si>
    <t>198.00 руб.</t>
  </si>
  <si>
    <t>VLC-1213015</t>
  </si>
  <si>
    <t>VTf.004.IS.0435120</t>
  </si>
  <si>
    <t>г/п для воды М10х35 - G1/2" 120см Гайка-Н.сталь/ниппель-Н.сталь (10 /80шт)</t>
  </si>
  <si>
    <t>222.00 руб.</t>
  </si>
  <si>
    <t>VLC-1213016</t>
  </si>
  <si>
    <t>VTf.004.IS.0435150</t>
  </si>
  <si>
    <t>г/п для воды М10х35 - G1/2" 150см Гайка-Н.сталь/ниппель-Н.сталь (10 /70шт)</t>
  </si>
  <si>
    <t>272.00 руб.</t>
  </si>
  <si>
    <t>Комплект гибкой подводки для смесителя VIEIR с внешним силиконовым слоем</t>
  </si>
  <si>
    <t>GPS-170002</t>
  </si>
  <si>
    <t>BZEJ40</t>
  </si>
  <si>
    <t>Комплект подводки для смесителя 40см нержавейка в СИЛИКОН покрытии VIEIR (5/75шт)</t>
  </si>
  <si>
    <t>157.29 руб.</t>
  </si>
  <si>
    <t>GPS-170003</t>
  </si>
  <si>
    <t>BZEJ50</t>
  </si>
  <si>
    <t>Комплект подводки для смесителя 50см нержавейка в СИЛИКОН покрытии VIEIR (5/75шт)</t>
  </si>
  <si>
    <t>174.93 руб.</t>
  </si>
  <si>
    <t>GPS-170004</t>
  </si>
  <si>
    <t>BZEJ60</t>
  </si>
  <si>
    <t>Комплект подводки для смесителя 60см нержавейка в СИЛИКОН покрытии VIEIR (5/75шт)</t>
  </si>
  <si>
    <t>192.57 руб.</t>
  </si>
  <si>
    <t>GPS-170005</t>
  </si>
  <si>
    <t>BZEJ80</t>
  </si>
  <si>
    <t>Комплект подводки для смесителя 80см нержавейка в СИЛИКОН покрытии VIEIR (5/50шт)</t>
  </si>
  <si>
    <t>229.32 руб.</t>
  </si>
  <si>
    <t>GPS-170006</t>
  </si>
  <si>
    <t>BZEJ100</t>
  </si>
  <si>
    <t>Комплект подводки для смесителя 100см нержавейка в СИЛИКОН покрытии VIEIR (5/50шт)</t>
  </si>
  <si>
    <t>266.07 руб.</t>
  </si>
  <si>
    <t>GPS-170007</t>
  </si>
  <si>
    <t>BZEJ120</t>
  </si>
  <si>
    <t>Комплект подводки для смесителя 120см нержавейка в СИЛИКОН покрытии VIEIR (5/25шт)</t>
  </si>
  <si>
    <t>302.82 руб.</t>
  </si>
  <si>
    <t>GPS-170008</t>
  </si>
  <si>
    <t>BZEJ150</t>
  </si>
  <si>
    <t>Комплект подводки для смесителя 150см нержавейка в СИЛИКОН покрытии VIEIR (5/25шт)</t>
  </si>
  <si>
    <t>355.74 руб.</t>
  </si>
  <si>
    <t>Комплект гибкой подводки PEX для смесителя VER-PRO</t>
  </si>
  <si>
    <t>GPS-190001</t>
  </si>
  <si>
    <t>VP40J</t>
  </si>
  <si>
    <t>Подводка PEX для смесителя 40 см  "VER-PRO" (135/5пар)</t>
  </si>
  <si>
    <t>239.61 руб.</t>
  </si>
  <si>
    <t>GPS-190002</t>
  </si>
  <si>
    <t>VP50J</t>
  </si>
  <si>
    <t>Подводка PEX для смесителя 50 см  "VER-PRO" (105/5пар)</t>
  </si>
  <si>
    <t>258.72 руб.</t>
  </si>
  <si>
    <t>GPS-190003</t>
  </si>
  <si>
    <t>VP60J</t>
  </si>
  <si>
    <t>Подводка PEX для смесителя 60 см  "VER-PRO" (135/5пар)</t>
  </si>
  <si>
    <t>279.30 руб.</t>
  </si>
  <si>
    <t>GPS-190004</t>
  </si>
  <si>
    <t>VP80J</t>
  </si>
  <si>
    <t>Подводка PEX для смесителя 80 см  "VER-PRO" (105/5пар)</t>
  </si>
  <si>
    <t>317.52 руб.</t>
  </si>
  <si>
    <t>GPS-190005</t>
  </si>
  <si>
    <t>VP100J</t>
  </si>
  <si>
    <t>Подводка PEX для смесителя 100 см  "VER-PRO" (105/5пар)</t>
  </si>
  <si>
    <t>GPS-190006</t>
  </si>
  <si>
    <t>VP150J</t>
  </si>
  <si>
    <t>Подводка PEX для смесителя 150 см  "VER-PRO" (35/5пар)</t>
  </si>
  <si>
    <t>GPS-190007</t>
  </si>
  <si>
    <t>VP200J</t>
  </si>
  <si>
    <t>Подводка PEX для смесителя 200 см  "VER-PRO" (25/5пар)</t>
  </si>
  <si>
    <t>493.92 руб.</t>
  </si>
  <si>
    <t>Комплект гибкой подводки для смесителя ELKA латунь</t>
  </si>
  <si>
    <t>ELK-200433</t>
  </si>
  <si>
    <t>EL.LK.103.31.0020</t>
  </si>
  <si>
    <t>Гибкая подводка для смесителя 1/2"*М10 (пара),  20см., гайка латунь, ELKA серия LUX (упак. 200шт)</t>
  </si>
  <si>
    <t>201.22 руб.</t>
  </si>
  <si>
    <t>ELK-200434</t>
  </si>
  <si>
    <t>EL.LK.103.31.0030</t>
  </si>
  <si>
    <t>Гибкая подводка для смесителя 1/2"*М10 (пара),  30см., гайка латунь, ELKA серия LUX (упак. 160шт)</t>
  </si>
  <si>
    <t>217.14 руб.</t>
  </si>
  <si>
    <t>ELK-200435</t>
  </si>
  <si>
    <t>EL.LK.103.31.0040</t>
  </si>
  <si>
    <t>Гибкая подводка для смесителя 1/2"*М10 (пара),  40см., гайка латунь, ELKA серия LUX (упак. 125шт)</t>
  </si>
  <si>
    <t>235.96 руб.</t>
  </si>
  <si>
    <t>ELK-200436</t>
  </si>
  <si>
    <t>EL.LK.103.31.0050</t>
  </si>
  <si>
    <t>Гибкая подводка для смесителя 1/2"*М10 (пара),  50см., гайка латунь, ELKA серия LUX (упак. 100шт)</t>
  </si>
  <si>
    <t>251.88 руб.</t>
  </si>
  <si>
    <t>ELK-200437</t>
  </si>
  <si>
    <t>EL.LK.103.31.0060</t>
  </si>
  <si>
    <t>Гибкая подводка для смесителя 1/2"*М10 (пара),  60см., гайка латунь, ELKA серия LUX (упак. 80шт)</t>
  </si>
  <si>
    <t>267.81 руб.</t>
  </si>
  <si>
    <t>ELK-200438</t>
  </si>
  <si>
    <t>EL.LK.103.31.0080</t>
  </si>
  <si>
    <t>Гибкая подводка для смесителя 1/2"*М10 (пара),  80см., гайка латунь, ELKA серия LUX (упак. 50шт)</t>
  </si>
  <si>
    <t>306.89 руб.</t>
  </si>
  <si>
    <t>ELK-200439</t>
  </si>
  <si>
    <t>EL.LK.103.31.0100</t>
  </si>
  <si>
    <t>Гибкая подводка для смесителя 1/2"*М10 (пара),  100см., гайка латунь, ELKA серия LUX (упак. 50шт)</t>
  </si>
  <si>
    <t>337.29 руб.</t>
  </si>
  <si>
    <t>ELK-200440</t>
  </si>
  <si>
    <t>EL.LK.103.31.0120</t>
  </si>
  <si>
    <t>Гибкая подводка для смесителя 1/2"*М10 (пара),  120см., гайка латунь, ELKA серия LUX (упак. 40шт)</t>
  </si>
  <si>
    <t>380.72 руб.</t>
  </si>
  <si>
    <t>ELK-200441</t>
  </si>
  <si>
    <t>EL.LK.103.31.0150</t>
  </si>
  <si>
    <t>Гибкая подводка для смесителя 1/2"*М10 (пара),  150см., гайка латунь, ELKA серия LUX (упак. 30шт)</t>
  </si>
  <si>
    <t>427.04 руб.</t>
  </si>
  <si>
    <t>ELK-200442</t>
  </si>
  <si>
    <t>EL.LK.103.31.0180</t>
  </si>
  <si>
    <t>Гибкая подводка для смесителя 1/2"*М10 (пара),  180см., гайка латунь, ELKA серия LUX (упак. 30шт)</t>
  </si>
  <si>
    <t>486.39 руб.</t>
  </si>
  <si>
    <t>ELK-200443</t>
  </si>
  <si>
    <t>EL.LK.103.31.0200</t>
  </si>
  <si>
    <t>Гибкая подводка для смесителя 1/2"*М10 (пара),  200см., гайка латунь, ELKA серия LUX (упак. 25шт)</t>
  </si>
  <si>
    <t>525.48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</si>
</sst>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e019f2d_86a6_11e9_8101_003048fd731b_884a9cf7_27b2_11ed_a30e_00259070b4871.jpeg"/><Relationship Id="rId2" Type="http://schemas.openxmlformats.org/officeDocument/2006/relationships/image" Target="../media/2e019f31_86a6_11e9_8101_003048fd731b_884a9cfe_27b2_11ed_a30e_00259070b4872.jpeg"/><Relationship Id="rId3" Type="http://schemas.openxmlformats.org/officeDocument/2006/relationships/image" Target="../media/2e019f35_86a6_11e9_8101_003048fd731b_884a9d05_27b2_11ed_a30e_00259070b4873.jpeg"/><Relationship Id="rId4" Type="http://schemas.openxmlformats.org/officeDocument/2006/relationships/image" Target="../media/2e019f39_86a6_11e9_8101_003048fd731b_884a9d0c_27b2_11ed_a30e_00259070b4874.jpeg"/><Relationship Id="rId5" Type="http://schemas.openxmlformats.org/officeDocument/2006/relationships/image" Target="../media/2e019f3d_86a6_11e9_8101_003048fd731b_884a9d13_27b2_11ed_a30e_00259070b4875.jpeg"/><Relationship Id="rId6" Type="http://schemas.openxmlformats.org/officeDocument/2006/relationships/image" Target="../media/2e019f41_86a6_11e9_8101_003048fd731b_884a9d1a_27b2_11ed_a30e_00259070b4876.jpeg"/><Relationship Id="rId7" Type="http://schemas.openxmlformats.org/officeDocument/2006/relationships/image" Target="../media/2e019f45_86a6_11e9_8101_003048fd731b_884a9d21_27b2_11ed_a30e_00259070b4877.jpeg"/><Relationship Id="rId8" Type="http://schemas.openxmlformats.org/officeDocument/2006/relationships/image" Target="../media/2e019f49_86a6_11e9_8101_003048fd731b_884a9d28_27b2_11ed_a30e_00259070b4878.jpeg"/><Relationship Id="rId9" Type="http://schemas.openxmlformats.org/officeDocument/2006/relationships/image" Target="../media/351c6a09_86a6_11e9_8101_003048fd731b_892ca505_3773_11ea_810f_003048fd731b9.jpeg"/><Relationship Id="rId10" Type="http://schemas.openxmlformats.org/officeDocument/2006/relationships/image" Target="../media/351c6a0b_86a6_11e9_8101_003048fd731b_892ca506_3773_11ea_810f_003048fd731b10.jpeg"/><Relationship Id="rId11" Type="http://schemas.openxmlformats.org/officeDocument/2006/relationships/image" Target="../media/351c6a0d_86a6_11e9_8101_003048fd731b_892ca507_3773_11ea_810f_003048fd731b11.jpeg"/><Relationship Id="rId12" Type="http://schemas.openxmlformats.org/officeDocument/2006/relationships/image" Target="../media/351c6a0f_86a6_11e9_8101_003048fd731b_892ca508_3773_11ea_810f_003048fd731b12.jpeg"/><Relationship Id="rId13" Type="http://schemas.openxmlformats.org/officeDocument/2006/relationships/image" Target="../media/351c6a11_86a6_11e9_8101_003048fd731b_892ca509_3773_11ea_810f_003048fd731b13.jpeg"/><Relationship Id="rId14" Type="http://schemas.openxmlformats.org/officeDocument/2006/relationships/image" Target="../media/351c6a13_86a6_11e9_8101_003048fd731b_892ca50a_3773_11ea_810f_003048fd731b14.jpeg"/><Relationship Id="rId15" Type="http://schemas.openxmlformats.org/officeDocument/2006/relationships/image" Target="../media/351c6a15_86a6_11e9_8101_003048fd731b_892ca50b_3773_11ea_810f_003048fd731b15.jpeg"/><Relationship Id="rId16" Type="http://schemas.openxmlformats.org/officeDocument/2006/relationships/image" Target="../media/ddda6e2b_d148_11e9_8109_003048fd731b_892ca50c_3773_11ea_810f_003048fd731b16.jpeg"/><Relationship Id="rId17" Type="http://schemas.openxmlformats.org/officeDocument/2006/relationships/image" Target="../media/e1867fa9_3767_11ea_810f_003048fd731b_af04db58_4847_11ea_810f_003048fd731b17.jpeg"/><Relationship Id="rId18" Type="http://schemas.openxmlformats.org/officeDocument/2006/relationships/image" Target="../media/e1867fab_3767_11ea_810f_003048fd731b_af04db59_4847_11ea_810f_003048fd731b18.jpeg"/><Relationship Id="rId19" Type="http://schemas.openxmlformats.org/officeDocument/2006/relationships/image" Target="../media/e1867fad_3767_11ea_810f_003048fd731b_af04db5a_4847_11ea_810f_003048fd731b19.jpeg"/><Relationship Id="rId20" Type="http://schemas.openxmlformats.org/officeDocument/2006/relationships/image" Target="../media/e1867faf_3767_11ea_810f_003048fd731b_af04db5b_4847_11ea_810f_003048fd731b20.jpeg"/><Relationship Id="rId21" Type="http://schemas.openxmlformats.org/officeDocument/2006/relationships/image" Target="../media/e1867fb1_3767_11ea_810f_003048fd731b_af04db5c_4847_11ea_810f_003048fd731b21.jpeg"/><Relationship Id="rId22" Type="http://schemas.openxmlformats.org/officeDocument/2006/relationships/image" Target="../media/e1867fb3_3767_11ea_810f_003048fd731b_af04db5d_4847_11ea_810f_003048fd731b22.jpeg"/><Relationship Id="rId23" Type="http://schemas.openxmlformats.org/officeDocument/2006/relationships/image" Target="../media/3c8d8cfa_68f5_11ea_8111_003048fd731b_884a9cf6_27b2_11ed_a30e_00259070b48723.jpeg"/><Relationship Id="rId24" Type="http://schemas.openxmlformats.org/officeDocument/2006/relationships/image" Target="../media/3c8d8cfc_68f5_11ea_8111_003048fd731b_018ae967_7ca2_11ea_8111_003048fd731b24.jpeg"/><Relationship Id="rId25" Type="http://schemas.openxmlformats.org/officeDocument/2006/relationships/image" Target="../media/3c8d8cfe_68f5_11ea_8111_003048fd731b_018ae968_7ca2_11ea_8111_003048fd731b25.jpeg"/><Relationship Id="rId26" Type="http://schemas.openxmlformats.org/officeDocument/2006/relationships/image" Target="../media/3c8d8d00_68f5_11ea_8111_003048fd731b_018ae969_7ca2_11ea_8111_003048fd731b26.jpeg"/><Relationship Id="rId27" Type="http://schemas.openxmlformats.org/officeDocument/2006/relationships/image" Target="../media/2e019f4e_86a6_11e9_8101_003048fd731b_884a9ce6_27b2_11ed_a30e_00259070b48727.jpeg"/><Relationship Id="rId28" Type="http://schemas.openxmlformats.org/officeDocument/2006/relationships/image" Target="../media/2e019f52_86a6_11e9_8101_003048fd731b_884a9ce7_27b2_11ed_a30e_00259070b48728.jpeg"/><Relationship Id="rId29" Type="http://schemas.openxmlformats.org/officeDocument/2006/relationships/image" Target="../media/2e019f56_86a6_11e9_8101_003048fd731b_884a9ce8_27b2_11ed_a30e_00259070b48729.jpeg"/><Relationship Id="rId30" Type="http://schemas.openxmlformats.org/officeDocument/2006/relationships/image" Target="../media/2e019f5a_86a6_11e9_8101_003048fd731b_884a9ce9_27b2_11ed_a30e_00259070b48730.jpeg"/><Relationship Id="rId31" Type="http://schemas.openxmlformats.org/officeDocument/2006/relationships/image" Target="../media/2e019f5e_86a6_11e9_8101_003048fd731b_884a9cea_27b2_11ed_a30e_00259070b48731.jpeg"/><Relationship Id="rId32" Type="http://schemas.openxmlformats.org/officeDocument/2006/relationships/image" Target="../media/2e019f62_86a6_11e9_8101_003048fd731b_884a9ceb_27b2_11ed_a30e_00259070b48732.jpeg"/><Relationship Id="rId33" Type="http://schemas.openxmlformats.org/officeDocument/2006/relationships/image" Target="../media/2e019f66_86a6_11e9_8101_003048fd731b_884a9cec_27b2_11ed_a30e_00259070b48733.jpeg"/><Relationship Id="rId34" Type="http://schemas.openxmlformats.org/officeDocument/2006/relationships/image" Target="../media/2e019f6a_86a6_11e9_8101_003048fd731b_884a9ced_27b2_11ed_a30e_00259070b48734.jpeg"/><Relationship Id="rId35" Type="http://schemas.openxmlformats.org/officeDocument/2006/relationships/image" Target="../media/2e019f6e_86a6_11e9_8101_003048fd731b_884a9cee_27b2_11ed_a30e_00259070b48735.jpeg"/><Relationship Id="rId36" Type="http://schemas.openxmlformats.org/officeDocument/2006/relationships/image" Target="../media/2e019f72_86a6_11e9_8101_003048fd731b_884a9cef_27b2_11ed_a30e_00259070b48736.jpeg"/><Relationship Id="rId37" Type="http://schemas.openxmlformats.org/officeDocument/2006/relationships/image" Target="../media/2e019f76_86a6_11e9_8101_003048fd731b_884a9cf0_27b2_11ed_a30e_00259070b48737.jpeg"/><Relationship Id="rId38" Type="http://schemas.openxmlformats.org/officeDocument/2006/relationships/image" Target="../media/2e019f7a_86a6_11e9_8101_003048fd731b_884a9cf1_27b2_11ed_a30e_00259070b48738.jpeg"/><Relationship Id="rId39" Type="http://schemas.openxmlformats.org/officeDocument/2006/relationships/image" Target="../media/2e019f7e_86a6_11e9_8101_003048fd731b_884a9cf2_27b2_11ed_a30e_00259070b48739.jpeg"/><Relationship Id="rId40" Type="http://schemas.openxmlformats.org/officeDocument/2006/relationships/image" Target="../media/2e019f82_86a6_11e9_8101_003048fd731b_884a9cf3_27b2_11ed_a30e_00259070b48740.jpeg"/><Relationship Id="rId41" Type="http://schemas.openxmlformats.org/officeDocument/2006/relationships/image" Target="../media/351c69ff_86a6_11e9_8101_003048fd731b_884a9cf4_27b2_11ed_a30e_00259070b48741.jpeg"/><Relationship Id="rId42" Type="http://schemas.openxmlformats.org/officeDocument/2006/relationships/image" Target="../media/351c6a03_86a6_11e9_8101_003048fd731b_884a9cf5_27b2_11ed_a30e_00259070b48742.jpeg"/><Relationship Id="rId43" Type="http://schemas.openxmlformats.org/officeDocument/2006/relationships/image" Target="../media/e1867f9b_3767_11ea_810f_003048fd731b_884a9d32_27b2_11ed_a30e_00259070b48743.jpeg"/><Relationship Id="rId44" Type="http://schemas.openxmlformats.org/officeDocument/2006/relationships/image" Target="../media/e1867f9d_3767_11ea_810f_003048fd731b_884a9d33_27b2_11ed_a30e_00259070b48744.jpeg"/><Relationship Id="rId45" Type="http://schemas.openxmlformats.org/officeDocument/2006/relationships/image" Target="../media/e1867f9f_3767_11ea_810f_003048fd731b_884a9d34_27b2_11ed_a30e_00259070b48745.jpeg"/><Relationship Id="rId46" Type="http://schemas.openxmlformats.org/officeDocument/2006/relationships/image" Target="../media/e1867fa1_3767_11ea_810f_003048fd731b_884a9d35_27b2_11ed_a30e_00259070b48746.jpeg"/><Relationship Id="rId47" Type="http://schemas.openxmlformats.org/officeDocument/2006/relationships/image" Target="../media/e1867fa3_3767_11ea_810f_003048fd731b_884a9d2f_27b2_11ed_a30e_00259070b48747.jpeg"/><Relationship Id="rId48" Type="http://schemas.openxmlformats.org/officeDocument/2006/relationships/image" Target="../media/e1867fa5_3767_11ea_810f_003048fd731b_884a9d30_27b2_11ed_a30e_00259070b48748.jpeg"/><Relationship Id="rId49" Type="http://schemas.openxmlformats.org/officeDocument/2006/relationships/image" Target="../media/e1867fa7_3767_11ea_810f_003048fd731b_884a9d31_27b2_11ed_a30e_00259070b48749.jpeg"/><Relationship Id="rId50" Type="http://schemas.openxmlformats.org/officeDocument/2006/relationships/image" Target="../media/6bbadd09_7c9e_11ea_8111_003048fd731b_3d7c06de_0312_11ef_a5a4_047c1617b14350.jpeg"/><Relationship Id="rId51" Type="http://schemas.openxmlformats.org/officeDocument/2006/relationships/image" Target="../media/6bbadd0b_7c9e_11ea_8111_003048fd731b_3d7c06df_0312_11ef_a5a4_047c1617b14351.jpeg"/><Relationship Id="rId52" Type="http://schemas.openxmlformats.org/officeDocument/2006/relationships/image" Target="../media/6bbadd0d_7c9e_11ea_8111_003048fd731b_3d7c06e0_0312_11ef_a5a4_047c1617b14352.jpeg"/><Relationship Id="rId53" Type="http://schemas.openxmlformats.org/officeDocument/2006/relationships/image" Target="../media/6bbadd0f_7c9e_11ea_8111_003048fd731b_3d7c06e1_0312_11ef_a5a4_047c1617b14353.jpeg"/><Relationship Id="rId54" Type="http://schemas.openxmlformats.org/officeDocument/2006/relationships/image" Target="../media/6bbadd11_7c9e_11ea_8111_003048fd731b_3d7c06db_0312_11ef_a5a4_047c1617b14354.jpeg"/><Relationship Id="rId55" Type="http://schemas.openxmlformats.org/officeDocument/2006/relationships/image" Target="../media/6bbadd13_7c9e_11ea_8111_003048fd731b_3d7c06dc_0312_11ef_a5a4_047c1617b14355.jpeg"/><Relationship Id="rId56" Type="http://schemas.openxmlformats.org/officeDocument/2006/relationships/image" Target="../media/6bbadd15_7c9e_11ea_8111_003048fd731b_3d7c06dd_0312_11ef_a5a4_047c1617b14356.jpeg"/><Relationship Id="rId57" Type="http://schemas.openxmlformats.org/officeDocument/2006/relationships/image" Target="../media/8f0df45f_0434_11f1_a85d_047c1617b143_2ed1406f_0c97_11f1_a86a_047c1617b14357.jpeg"/><Relationship Id="rId58" Type="http://schemas.openxmlformats.org/officeDocument/2006/relationships/image" Target="../media/8f0df461_0434_11f1_a85d_047c1617b143_2ed14071_0c97_11f1_a86a_047c1617b14358.jpeg"/><Relationship Id="rId59" Type="http://schemas.openxmlformats.org/officeDocument/2006/relationships/image" Target="../media/8f0df463_0434_11f1_a85d_047c1617b143_2ed14073_0c97_11f1_a86a_047c1617b14359.jpeg"/><Relationship Id="rId60" Type="http://schemas.openxmlformats.org/officeDocument/2006/relationships/image" Target="../media/8f0df465_0434_11f1_a85d_047c1617b143_2ed14075_0c97_11f1_a86a_047c1617b14360.jpeg"/><Relationship Id="rId61" Type="http://schemas.openxmlformats.org/officeDocument/2006/relationships/image" Target="../media/8f0df467_0434_11f1_a85d_047c1617b143_2ed14077_0c97_11f1_a86a_047c1617b14361.jpeg"/><Relationship Id="rId62" Type="http://schemas.openxmlformats.org/officeDocument/2006/relationships/image" Target="../media/8f0df469_0434_11f1_a85d_047c1617b143_2ed14079_0c97_11f1_a86a_047c1617b14362.jpeg"/><Relationship Id="rId63" Type="http://schemas.openxmlformats.org/officeDocument/2006/relationships/image" Target="../media/8f0df46b_0434_11f1_a85d_047c1617b143_2ed1407b_0c97_11f1_a86a_047c1617b14363.jpeg"/><Relationship Id="rId64" Type="http://schemas.openxmlformats.org/officeDocument/2006/relationships/image" Target="../media/8f0df46d_0434_11f1_a85d_047c1617b143_2ed1407d_0c97_11f1_a86a_047c1617b14364.jpeg"/><Relationship Id="rId65" Type="http://schemas.openxmlformats.org/officeDocument/2006/relationships/image" Target="../media/8f0df46f_0434_11f1_a85d_047c1617b143_2ed1407f_0c97_11f1_a86a_047c1617b14365.jpeg"/><Relationship Id="rId66" Type="http://schemas.openxmlformats.org/officeDocument/2006/relationships/image" Target="../media/8f0df471_0434_11f1_a85d_047c1617b143_2ed14081_0c97_11f1_a86a_047c1617b14366.jpeg"/><Relationship Id="rId67" Type="http://schemas.openxmlformats.org/officeDocument/2006/relationships/image" Target="../media/8f0df473_0434_11f1_a85d_047c1617b143_2ed14083_0c97_11f1_a86a_047c1617b1436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7" name="Image_34" descr="Image_34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8" name="Image_35" descr="Image_35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9" name="Image_36" descr="Image_36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0" name="Image_37" descr="Image_37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1" name="Image_38" descr="Image_38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2" name="Image_39" descr="Image_39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3" name="Image_40" descr="Image_40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4" name="Image_41" descr="Image_41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5" name="Image_42" descr="Image_42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6" name="Image_43" descr="Image_43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7" name="Image_44" descr="Image_44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8" name="Image_45" descr="Image_45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9" name="Image_46" descr="Image_46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0" name="Image_47" descr="Image_47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1" name="Image_48" descr="Image_48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2" name="Image_49" descr="Image_49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3" name="Image_51" descr="Image_51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4" name="Image_52" descr="Image_52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5" name="Image_53" descr="Image_53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6" name="Image_54" descr="Image_54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7" name="Image_55" descr="Image_55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8" name="Image_56" descr="Image_56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9" name="Image_57" descr="Image_57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0" name="Image_59" descr="Image_59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1" name="Image_60" descr="Image_60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2" name="Image_61" descr="Image_61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3" name="Image_62" descr="Image_62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4" name="Image_63" descr="Image_63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5" name="Image_64" descr="Image_64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6" name="Image_65" descr="Image_65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7" name="Image_67" descr="Image_67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8" name="Image_68" descr="Image_68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9" name="Image_69" descr="Image_69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0" name="Image_70" descr="Image_70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1" name="Image_71" descr="Image_71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2" name="Image_72" descr="Image_72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3" name="Image_73" descr="Image_73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4" name="Image_74" descr="Image_74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5" name="Image_75" descr="Image_75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6" name="Image_76" descr="Image_76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7" name="Image_77" descr="Image_77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821604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10</v>
      </c>
      <c r="H5" s="2" t="s">
        <v>17</v>
      </c>
      <c r="I5" s="1">
        <v>0</v>
      </c>
      <c r="J5" s="3" t="s">
        <v>18</v>
      </c>
      <c r="K5" s="2" t="str">
        <f>J5*268.00</f>
        <v>0</v>
      </c>
      <c r="L5" s="5"/>
    </row>
    <row r="6" spans="1:12" customHeight="1" ht="105" outlineLevel="4">
      <c r="A6" s="1"/>
      <c r="B6" s="1">
        <v>821605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 t="s">
        <v>24</v>
      </c>
      <c r="I6" s="1">
        <v>0</v>
      </c>
      <c r="J6" s="3" t="s">
        <v>18</v>
      </c>
      <c r="K6" s="2" t="str">
        <f>J6*258.00</f>
        <v>0</v>
      </c>
      <c r="L6" s="5"/>
    </row>
    <row r="7" spans="1:12" customHeight="1" ht="105" outlineLevel="4">
      <c r="A7" s="1"/>
      <c r="B7" s="1">
        <v>821606</v>
      </c>
      <c r="C7" s="1" t="s">
        <v>25</v>
      </c>
      <c r="D7" s="1" t="s">
        <v>26</v>
      </c>
      <c r="E7" s="2" t="s">
        <v>27</v>
      </c>
      <c r="F7" s="2" t="s">
        <v>28</v>
      </c>
      <c r="G7" s="2" t="s">
        <v>23</v>
      </c>
      <c r="H7" s="2" t="s">
        <v>29</v>
      </c>
      <c r="I7" s="1">
        <v>0</v>
      </c>
      <c r="J7" s="3" t="s">
        <v>18</v>
      </c>
      <c r="K7" s="2" t="str">
        <f>J7*282.00</f>
        <v>0</v>
      </c>
      <c r="L7" s="5"/>
    </row>
    <row r="8" spans="1:12" customHeight="1" ht="105" outlineLevel="4">
      <c r="A8" s="1"/>
      <c r="B8" s="1">
        <v>821607</v>
      </c>
      <c r="C8" s="1" t="s">
        <v>30</v>
      </c>
      <c r="D8" s="1" t="s">
        <v>31</v>
      </c>
      <c r="E8" s="2" t="s">
        <v>32</v>
      </c>
      <c r="F8" s="2" t="s">
        <v>33</v>
      </c>
      <c r="G8" s="2" t="s">
        <v>34</v>
      </c>
      <c r="H8" s="2" t="s">
        <v>29</v>
      </c>
      <c r="I8" s="1">
        <v>0</v>
      </c>
      <c r="J8" s="3" t="s">
        <v>18</v>
      </c>
      <c r="K8" s="2" t="str">
        <f>J8*318.00</f>
        <v>0</v>
      </c>
      <c r="L8" s="5"/>
    </row>
    <row r="9" spans="1:12" customHeight="1" ht="105" outlineLevel="4">
      <c r="A9" s="1"/>
      <c r="B9" s="1">
        <v>821608</v>
      </c>
      <c r="C9" s="1" t="s">
        <v>35</v>
      </c>
      <c r="D9" s="1" t="s">
        <v>36</v>
      </c>
      <c r="E9" s="2" t="s">
        <v>37</v>
      </c>
      <c r="F9" s="2" t="s">
        <v>38</v>
      </c>
      <c r="G9" s="2" t="s">
        <v>23</v>
      </c>
      <c r="H9" s="2" t="s">
        <v>29</v>
      </c>
      <c r="I9" s="1">
        <v>0</v>
      </c>
      <c r="J9" s="3" t="s">
        <v>18</v>
      </c>
      <c r="K9" s="2" t="str">
        <f>J9*395.00</f>
        <v>0</v>
      </c>
      <c r="L9" s="5"/>
    </row>
    <row r="10" spans="1:12" customHeight="1" ht="105" outlineLevel="4">
      <c r="A10" s="1"/>
      <c r="B10" s="1">
        <v>821609</v>
      </c>
      <c r="C10" s="1" t="s">
        <v>39</v>
      </c>
      <c r="D10" s="1" t="s">
        <v>40</v>
      </c>
      <c r="E10" s="2" t="s">
        <v>41</v>
      </c>
      <c r="F10" s="2" t="s">
        <v>42</v>
      </c>
      <c r="G10" s="2" t="s">
        <v>34</v>
      </c>
      <c r="H10" s="2" t="s">
        <v>29</v>
      </c>
      <c r="I10" s="1">
        <v>0</v>
      </c>
      <c r="J10" s="3" t="s">
        <v>18</v>
      </c>
      <c r="K10" s="2" t="str">
        <f>J10*406.00</f>
        <v>0</v>
      </c>
      <c r="L10" s="5"/>
    </row>
    <row r="11" spans="1:12" customHeight="1" ht="105" outlineLevel="4">
      <c r="A11" s="1"/>
      <c r="B11" s="1">
        <v>821610</v>
      </c>
      <c r="C11" s="1" t="s">
        <v>43</v>
      </c>
      <c r="D11" s="1" t="s">
        <v>44</v>
      </c>
      <c r="E11" s="2" t="s">
        <v>45</v>
      </c>
      <c r="F11" s="2" t="s">
        <v>46</v>
      </c>
      <c r="G11" s="2" t="s">
        <v>34</v>
      </c>
      <c r="H11" s="2" t="s">
        <v>17</v>
      </c>
      <c r="I11" s="1">
        <v>0</v>
      </c>
      <c r="J11" s="3" t="s">
        <v>18</v>
      </c>
      <c r="K11" s="2" t="str">
        <f>J11*449.00</f>
        <v>0</v>
      </c>
      <c r="L11" s="5"/>
    </row>
    <row r="12" spans="1:12" customHeight="1" ht="105" outlineLevel="4">
      <c r="A12" s="1"/>
      <c r="B12" s="1">
        <v>821611</v>
      </c>
      <c r="C12" s="1" t="s">
        <v>47</v>
      </c>
      <c r="D12" s="1" t="s">
        <v>48</v>
      </c>
      <c r="E12" s="2" t="s">
        <v>49</v>
      </c>
      <c r="F12" s="2" t="s">
        <v>50</v>
      </c>
      <c r="G12" s="2">
        <v>9</v>
      </c>
      <c r="H12" s="2" t="s">
        <v>29</v>
      </c>
      <c r="I12" s="1">
        <v>0</v>
      </c>
      <c r="J12" s="3" t="s">
        <v>18</v>
      </c>
      <c r="K12" s="2" t="str">
        <f>J12*517.00</f>
        <v>0</v>
      </c>
      <c r="L12" s="5"/>
    </row>
    <row r="13" spans="1:12" outlineLevel="2">
      <c r="A13" s="8" t="s">
        <v>51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5"/>
    </row>
    <row r="14" spans="1:12" customHeight="1" ht="105" outlineLevel="4">
      <c r="A14" s="1"/>
      <c r="B14" s="1">
        <v>821629</v>
      </c>
      <c r="C14" s="1" t="s">
        <v>52</v>
      </c>
      <c r="D14" s="1" t="s">
        <v>53</v>
      </c>
      <c r="E14" s="2" t="s">
        <v>54</v>
      </c>
      <c r="F14" s="2" t="s">
        <v>55</v>
      </c>
      <c r="G14" s="2" t="s">
        <v>29</v>
      </c>
      <c r="H14" s="2">
        <v>0</v>
      </c>
      <c r="I14" s="1">
        <v>0</v>
      </c>
      <c r="J14" s="3" t="s">
        <v>18</v>
      </c>
      <c r="K14" s="2" t="str">
        <f>J14*148.47</f>
        <v>0</v>
      </c>
      <c r="L14" s="5"/>
    </row>
    <row r="15" spans="1:12" customHeight="1" ht="105" outlineLevel="4">
      <c r="A15" s="1"/>
      <c r="B15" s="1">
        <v>821630</v>
      </c>
      <c r="C15" s="1" t="s">
        <v>56</v>
      </c>
      <c r="D15" s="1" t="s">
        <v>57</v>
      </c>
      <c r="E15" s="2" t="s">
        <v>58</v>
      </c>
      <c r="F15" s="2" t="s">
        <v>59</v>
      </c>
      <c r="G15" s="2" t="s">
        <v>29</v>
      </c>
      <c r="H15" s="2">
        <v>0</v>
      </c>
      <c r="I15" s="1">
        <v>0</v>
      </c>
      <c r="J15" s="3" t="s">
        <v>18</v>
      </c>
      <c r="K15" s="2" t="str">
        <f>J15*164.64</f>
        <v>0</v>
      </c>
      <c r="L15" s="5"/>
    </row>
    <row r="16" spans="1:12" customHeight="1" ht="105" outlineLevel="4">
      <c r="A16" s="1"/>
      <c r="B16" s="1">
        <v>821631</v>
      </c>
      <c r="C16" s="1" t="s">
        <v>60</v>
      </c>
      <c r="D16" s="1" t="s">
        <v>61</v>
      </c>
      <c r="E16" s="2" t="s">
        <v>62</v>
      </c>
      <c r="F16" s="2" t="s">
        <v>63</v>
      </c>
      <c r="G16" s="2" t="s">
        <v>29</v>
      </c>
      <c r="H16" s="2">
        <v>0</v>
      </c>
      <c r="I16" s="1">
        <v>0</v>
      </c>
      <c r="J16" s="3" t="s">
        <v>18</v>
      </c>
      <c r="K16" s="2" t="str">
        <f>J16*180.81</f>
        <v>0</v>
      </c>
      <c r="L16" s="5"/>
    </row>
    <row r="17" spans="1:12" customHeight="1" ht="105" outlineLevel="4">
      <c r="A17" s="1"/>
      <c r="B17" s="1">
        <v>821632</v>
      </c>
      <c r="C17" s="1" t="s">
        <v>64</v>
      </c>
      <c r="D17" s="1" t="s">
        <v>65</v>
      </c>
      <c r="E17" s="2" t="s">
        <v>66</v>
      </c>
      <c r="F17" s="2" t="s">
        <v>67</v>
      </c>
      <c r="G17" s="2" t="s">
        <v>23</v>
      </c>
      <c r="H17" s="2">
        <v>0</v>
      </c>
      <c r="I17" s="1">
        <v>0</v>
      </c>
      <c r="J17" s="3" t="s">
        <v>18</v>
      </c>
      <c r="K17" s="2" t="str">
        <f>J17*211.68</f>
        <v>0</v>
      </c>
      <c r="L17" s="5"/>
    </row>
    <row r="18" spans="1:12" customHeight="1" ht="105" outlineLevel="4">
      <c r="A18" s="1"/>
      <c r="B18" s="1">
        <v>821633</v>
      </c>
      <c r="C18" s="1" t="s">
        <v>68</v>
      </c>
      <c r="D18" s="1" t="s">
        <v>69</v>
      </c>
      <c r="E18" s="2" t="s">
        <v>70</v>
      </c>
      <c r="F18" s="2" t="s">
        <v>71</v>
      </c>
      <c r="G18" s="2" t="s">
        <v>17</v>
      </c>
      <c r="H18" s="2">
        <v>0</v>
      </c>
      <c r="I18" s="1">
        <v>0</v>
      </c>
      <c r="J18" s="3" t="s">
        <v>18</v>
      </c>
      <c r="K18" s="2" t="str">
        <f>J18*244.02</f>
        <v>0</v>
      </c>
      <c r="L18" s="5"/>
    </row>
    <row r="19" spans="1:12" customHeight="1" ht="105" outlineLevel="4">
      <c r="A19" s="1"/>
      <c r="B19" s="1">
        <v>821634</v>
      </c>
      <c r="C19" s="1" t="s">
        <v>72</v>
      </c>
      <c r="D19" s="1" t="s">
        <v>73</v>
      </c>
      <c r="E19" s="2" t="s">
        <v>74</v>
      </c>
      <c r="F19" s="2" t="s">
        <v>75</v>
      </c>
      <c r="G19" s="2" t="s">
        <v>29</v>
      </c>
      <c r="H19" s="2">
        <v>0</v>
      </c>
      <c r="I19" s="1">
        <v>0</v>
      </c>
      <c r="J19" s="3" t="s">
        <v>18</v>
      </c>
      <c r="K19" s="2" t="str">
        <f>J19*276.36</f>
        <v>0</v>
      </c>
      <c r="L19" s="5"/>
    </row>
    <row r="20" spans="1:12" customHeight="1" ht="105" outlineLevel="4">
      <c r="A20" s="1"/>
      <c r="B20" s="1">
        <v>821635</v>
      </c>
      <c r="C20" s="1" t="s">
        <v>76</v>
      </c>
      <c r="D20" s="1" t="s">
        <v>77</v>
      </c>
      <c r="E20" s="2" t="s">
        <v>78</v>
      </c>
      <c r="F20" s="2" t="s">
        <v>79</v>
      </c>
      <c r="G20" s="2" t="s">
        <v>23</v>
      </c>
      <c r="H20" s="2">
        <v>0</v>
      </c>
      <c r="I20" s="1">
        <v>0</v>
      </c>
      <c r="J20" s="3" t="s">
        <v>18</v>
      </c>
      <c r="K20" s="2" t="str">
        <f>J20*323.40</f>
        <v>0</v>
      </c>
      <c r="L20" s="5"/>
    </row>
    <row r="21" spans="1:12" customHeight="1" ht="105" outlineLevel="4">
      <c r="A21" s="1"/>
      <c r="B21" s="1">
        <v>823105</v>
      </c>
      <c r="C21" s="1" t="s">
        <v>80</v>
      </c>
      <c r="D21" s="1" t="s">
        <v>81</v>
      </c>
      <c r="E21" s="2" t="s">
        <v>82</v>
      </c>
      <c r="F21" s="2" t="s">
        <v>83</v>
      </c>
      <c r="G21" s="2" t="s">
        <v>23</v>
      </c>
      <c r="H21" s="2">
        <v>0</v>
      </c>
      <c r="I21" s="1">
        <v>0</v>
      </c>
      <c r="J21" s="3" t="s">
        <v>18</v>
      </c>
      <c r="K21" s="2" t="str">
        <f>J21*402.78</f>
        <v>0</v>
      </c>
      <c r="L21" s="5"/>
    </row>
    <row r="22" spans="1:12" outlineLevel="2">
      <c r="A22" s="8" t="s">
        <v>84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5"/>
    </row>
    <row r="23" spans="1:12" customHeight="1" ht="105" outlineLevel="4">
      <c r="A23" s="1"/>
      <c r="B23" s="1">
        <v>824882</v>
      </c>
      <c r="C23" s="1" t="s">
        <v>85</v>
      </c>
      <c r="D23" s="1" t="s">
        <v>86</v>
      </c>
      <c r="E23" s="2" t="s">
        <v>87</v>
      </c>
      <c r="F23" s="2" t="s">
        <v>88</v>
      </c>
      <c r="G23" s="2" t="s">
        <v>34</v>
      </c>
      <c r="H23" s="2">
        <v>0</v>
      </c>
      <c r="I23" s="1">
        <v>0</v>
      </c>
      <c r="J23" s="3" t="s">
        <v>89</v>
      </c>
      <c r="K23" s="2" t="str">
        <f>J23*370.44</f>
        <v>0</v>
      </c>
      <c r="L23" s="5"/>
    </row>
    <row r="24" spans="1:12" customHeight="1" ht="105" outlineLevel="4">
      <c r="A24" s="1"/>
      <c r="B24" s="1">
        <v>824883</v>
      </c>
      <c r="C24" s="1" t="s">
        <v>90</v>
      </c>
      <c r="D24" s="1" t="s">
        <v>91</v>
      </c>
      <c r="E24" s="2" t="s">
        <v>92</v>
      </c>
      <c r="F24" s="2" t="s">
        <v>93</v>
      </c>
      <c r="G24" s="2">
        <v>10</v>
      </c>
      <c r="H24" s="2">
        <v>0</v>
      </c>
      <c r="I24" s="1">
        <v>0</v>
      </c>
      <c r="J24" s="3" t="s">
        <v>89</v>
      </c>
      <c r="K24" s="2" t="str">
        <f>J24*452.76</f>
        <v>0</v>
      </c>
      <c r="L24" s="5"/>
    </row>
    <row r="25" spans="1:12" customHeight="1" ht="105" outlineLevel="4">
      <c r="A25" s="1"/>
      <c r="B25" s="1">
        <v>824884</v>
      </c>
      <c r="C25" s="1" t="s">
        <v>94</v>
      </c>
      <c r="D25" s="1" t="s">
        <v>95</v>
      </c>
      <c r="E25" s="2" t="s">
        <v>96</v>
      </c>
      <c r="F25" s="2" t="s">
        <v>97</v>
      </c>
      <c r="G25" s="2">
        <v>4</v>
      </c>
      <c r="H25" s="2">
        <v>0</v>
      </c>
      <c r="I25" s="1">
        <v>0</v>
      </c>
      <c r="J25" s="3" t="s">
        <v>89</v>
      </c>
      <c r="K25" s="2" t="str">
        <f>J25*589.47</f>
        <v>0</v>
      </c>
      <c r="L25" s="5"/>
    </row>
    <row r="26" spans="1:12" customHeight="1" ht="105" outlineLevel="4">
      <c r="A26" s="1"/>
      <c r="B26" s="1">
        <v>824885</v>
      </c>
      <c r="C26" s="1" t="s">
        <v>98</v>
      </c>
      <c r="D26" s="1" t="s">
        <v>99</v>
      </c>
      <c r="E26" s="2" t="s">
        <v>100</v>
      </c>
      <c r="F26" s="2" t="s">
        <v>101</v>
      </c>
      <c r="G26" s="2">
        <v>6</v>
      </c>
      <c r="H26" s="2">
        <v>0</v>
      </c>
      <c r="I26" s="1">
        <v>0</v>
      </c>
      <c r="J26" s="3" t="s">
        <v>89</v>
      </c>
      <c r="K26" s="2" t="str">
        <f>J26*377.79</f>
        <v>0</v>
      </c>
      <c r="L26" s="5"/>
    </row>
    <row r="27" spans="1:12" customHeight="1" ht="105" outlineLevel="4">
      <c r="A27" s="1"/>
      <c r="B27" s="1">
        <v>824886</v>
      </c>
      <c r="C27" s="1" t="s">
        <v>102</v>
      </c>
      <c r="D27" s="1" t="s">
        <v>103</v>
      </c>
      <c r="E27" s="2" t="s">
        <v>104</v>
      </c>
      <c r="F27" s="2" t="s">
        <v>105</v>
      </c>
      <c r="G27" s="2">
        <v>2</v>
      </c>
      <c r="H27" s="2">
        <v>0</v>
      </c>
      <c r="I27" s="1">
        <v>0</v>
      </c>
      <c r="J27" s="3" t="s">
        <v>89</v>
      </c>
      <c r="K27" s="2" t="str">
        <f>J27*436.59</f>
        <v>0</v>
      </c>
      <c r="L27" s="5"/>
    </row>
    <row r="28" spans="1:12" customHeight="1" ht="105" outlineLevel="4">
      <c r="A28" s="1"/>
      <c r="B28" s="1">
        <v>824887</v>
      </c>
      <c r="C28" s="1" t="s">
        <v>106</v>
      </c>
      <c r="D28" s="1" t="s">
        <v>107</v>
      </c>
      <c r="E28" s="2" t="s">
        <v>108</v>
      </c>
      <c r="F28" s="2" t="s">
        <v>109</v>
      </c>
      <c r="G28" s="2">
        <v>4</v>
      </c>
      <c r="H28" s="2">
        <v>0</v>
      </c>
      <c r="I28" s="1">
        <v>0</v>
      </c>
      <c r="J28" s="3" t="s">
        <v>89</v>
      </c>
      <c r="K28" s="2" t="str">
        <f>J28*595.35</f>
        <v>0</v>
      </c>
      <c r="L28" s="5"/>
    </row>
    <row r="29" spans="1:12" customHeight="1" ht="105" outlineLevel="4">
      <c r="A29" s="1"/>
      <c r="B29" s="1">
        <v>825376</v>
      </c>
      <c r="C29" s="1" t="s">
        <v>110</v>
      </c>
      <c r="D29" s="1" t="s">
        <v>111</v>
      </c>
      <c r="E29" s="2" t="s">
        <v>112</v>
      </c>
      <c r="F29" s="2" t="s">
        <v>113</v>
      </c>
      <c r="G29" s="2">
        <v>0</v>
      </c>
      <c r="H29" s="2">
        <v>0</v>
      </c>
      <c r="I29" s="1">
        <v>0</v>
      </c>
      <c r="J29" s="3" t="s">
        <v>89</v>
      </c>
      <c r="K29" s="2" t="str">
        <f>J29*142.59</f>
        <v>0</v>
      </c>
      <c r="L29" s="5"/>
    </row>
    <row r="30" spans="1:12" customHeight="1" ht="105" outlineLevel="4">
      <c r="A30" s="1"/>
      <c r="B30" s="1">
        <v>825377</v>
      </c>
      <c r="C30" s="1" t="s">
        <v>114</v>
      </c>
      <c r="D30" s="1" t="s">
        <v>115</v>
      </c>
      <c r="E30" s="2" t="s">
        <v>116</v>
      </c>
      <c r="F30" s="2" t="s">
        <v>117</v>
      </c>
      <c r="G30" s="2">
        <v>0</v>
      </c>
      <c r="H30" s="2">
        <v>0</v>
      </c>
      <c r="I30" s="1">
        <v>0</v>
      </c>
      <c r="J30" s="3" t="s">
        <v>89</v>
      </c>
      <c r="K30" s="2" t="str">
        <f>J30*179.34</f>
        <v>0</v>
      </c>
      <c r="L30" s="5"/>
    </row>
    <row r="31" spans="1:12" customHeight="1" ht="105" outlineLevel="4">
      <c r="A31" s="1"/>
      <c r="B31" s="1">
        <v>825378</v>
      </c>
      <c r="C31" s="1" t="s">
        <v>118</v>
      </c>
      <c r="D31" s="1" t="s">
        <v>119</v>
      </c>
      <c r="E31" s="2" t="s">
        <v>120</v>
      </c>
      <c r="F31" s="2" t="s">
        <v>121</v>
      </c>
      <c r="G31" s="2">
        <v>0</v>
      </c>
      <c r="H31" s="2">
        <v>0</v>
      </c>
      <c r="I31" s="1">
        <v>0</v>
      </c>
      <c r="J31" s="3" t="s">
        <v>89</v>
      </c>
      <c r="K31" s="2" t="str">
        <f>J31*210.21</f>
        <v>0</v>
      </c>
      <c r="L31" s="5"/>
    </row>
    <row r="32" spans="1:12" customHeight="1" ht="105" outlineLevel="4">
      <c r="A32" s="1"/>
      <c r="B32" s="1">
        <v>825379</v>
      </c>
      <c r="C32" s="1" t="s">
        <v>122</v>
      </c>
      <c r="D32" s="1" t="s">
        <v>123</v>
      </c>
      <c r="E32" s="2" t="s">
        <v>124</v>
      </c>
      <c r="F32" s="2" t="s">
        <v>117</v>
      </c>
      <c r="G32" s="2">
        <v>0</v>
      </c>
      <c r="H32" s="2">
        <v>0</v>
      </c>
      <c r="I32" s="1">
        <v>0</v>
      </c>
      <c r="J32" s="3" t="s">
        <v>89</v>
      </c>
      <c r="K32" s="2" t="str">
        <f>J32*179.34</f>
        <v>0</v>
      </c>
      <c r="L32" s="5"/>
    </row>
    <row r="33" spans="1:12" outlineLevel="2">
      <c r="A33" s="8" t="s">
        <v>125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5"/>
    </row>
    <row r="34" spans="1:12" customHeight="1" ht="105" outlineLevel="4">
      <c r="A34" s="1"/>
      <c r="B34" s="1">
        <v>821612</v>
      </c>
      <c r="C34" s="1" t="s">
        <v>126</v>
      </c>
      <c r="D34" s="1" t="s">
        <v>127</v>
      </c>
      <c r="E34" s="2" t="s">
        <v>128</v>
      </c>
      <c r="F34" s="2" t="s">
        <v>129</v>
      </c>
      <c r="G34" s="2">
        <v>10</v>
      </c>
      <c r="H34" s="2" t="s">
        <v>29</v>
      </c>
      <c r="I34" s="1">
        <v>0</v>
      </c>
      <c r="J34" s="3" t="s">
        <v>89</v>
      </c>
      <c r="K34" s="2" t="str">
        <f>J34*114.00</f>
        <v>0</v>
      </c>
      <c r="L34" s="5"/>
    </row>
    <row r="35" spans="1:12" customHeight="1" ht="105" outlineLevel="4">
      <c r="A35" s="1"/>
      <c r="B35" s="1">
        <v>821613</v>
      </c>
      <c r="C35" s="1" t="s">
        <v>130</v>
      </c>
      <c r="D35" s="1" t="s">
        <v>131</v>
      </c>
      <c r="E35" s="2" t="s">
        <v>132</v>
      </c>
      <c r="F35" s="2" t="s">
        <v>133</v>
      </c>
      <c r="G35" s="2" t="s">
        <v>23</v>
      </c>
      <c r="H35" s="2" t="s">
        <v>17</v>
      </c>
      <c r="I35" s="1">
        <v>0</v>
      </c>
      <c r="J35" s="3" t="s">
        <v>89</v>
      </c>
      <c r="K35" s="2" t="str">
        <f>J35*119.00</f>
        <v>0</v>
      </c>
      <c r="L35" s="5"/>
    </row>
    <row r="36" spans="1:12" customHeight="1" ht="105" outlineLevel="4">
      <c r="A36" s="1"/>
      <c r="B36" s="1">
        <v>821614</v>
      </c>
      <c r="C36" s="1" t="s">
        <v>134</v>
      </c>
      <c r="D36" s="1" t="s">
        <v>135</v>
      </c>
      <c r="E36" s="2" t="s">
        <v>136</v>
      </c>
      <c r="F36" s="2" t="s">
        <v>137</v>
      </c>
      <c r="G36" s="2" t="s">
        <v>23</v>
      </c>
      <c r="H36" s="2" t="s">
        <v>17</v>
      </c>
      <c r="I36" s="1">
        <v>0</v>
      </c>
      <c r="J36" s="3" t="s">
        <v>89</v>
      </c>
      <c r="K36" s="2" t="str">
        <f>J36*126.00</f>
        <v>0</v>
      </c>
      <c r="L36" s="5"/>
    </row>
    <row r="37" spans="1:12" customHeight="1" ht="105" outlineLevel="4">
      <c r="A37" s="1"/>
      <c r="B37" s="1">
        <v>821615</v>
      </c>
      <c r="C37" s="1" t="s">
        <v>138</v>
      </c>
      <c r="D37" s="1" t="s">
        <v>139</v>
      </c>
      <c r="E37" s="2" t="s">
        <v>140</v>
      </c>
      <c r="F37" s="2" t="s">
        <v>141</v>
      </c>
      <c r="G37" s="2" t="s">
        <v>17</v>
      </c>
      <c r="H37" s="2" t="s">
        <v>29</v>
      </c>
      <c r="I37" s="1">
        <v>0</v>
      </c>
      <c r="J37" s="3" t="s">
        <v>89</v>
      </c>
      <c r="K37" s="2" t="str">
        <f>J37*156.00</f>
        <v>0</v>
      </c>
      <c r="L37" s="5"/>
    </row>
    <row r="38" spans="1:12" customHeight="1" ht="105" outlineLevel="4">
      <c r="A38" s="1"/>
      <c r="B38" s="1">
        <v>821616</v>
      </c>
      <c r="C38" s="1" t="s">
        <v>142</v>
      </c>
      <c r="D38" s="1" t="s">
        <v>143</v>
      </c>
      <c r="E38" s="2" t="s">
        <v>144</v>
      </c>
      <c r="F38" s="2" t="s">
        <v>145</v>
      </c>
      <c r="G38" s="2" t="s">
        <v>23</v>
      </c>
      <c r="H38" s="2" t="s">
        <v>29</v>
      </c>
      <c r="I38" s="1">
        <v>0</v>
      </c>
      <c r="J38" s="3" t="s">
        <v>89</v>
      </c>
      <c r="K38" s="2" t="str">
        <f>J38*153.00</f>
        <v>0</v>
      </c>
      <c r="L38" s="5"/>
    </row>
    <row r="39" spans="1:12" customHeight="1" ht="105" outlineLevel="4">
      <c r="A39" s="1"/>
      <c r="B39" s="1">
        <v>821617</v>
      </c>
      <c r="C39" s="1" t="s">
        <v>146</v>
      </c>
      <c r="D39" s="1" t="s">
        <v>147</v>
      </c>
      <c r="E39" s="2" t="s">
        <v>148</v>
      </c>
      <c r="F39" s="2" t="s">
        <v>149</v>
      </c>
      <c r="G39" s="2" t="s">
        <v>23</v>
      </c>
      <c r="H39" s="2" t="s">
        <v>29</v>
      </c>
      <c r="I39" s="1">
        <v>0</v>
      </c>
      <c r="J39" s="3" t="s">
        <v>89</v>
      </c>
      <c r="K39" s="2" t="str">
        <f>J39*195.00</f>
        <v>0</v>
      </c>
      <c r="L39" s="5"/>
    </row>
    <row r="40" spans="1:12" customHeight="1" ht="105" outlineLevel="4">
      <c r="A40" s="1"/>
      <c r="B40" s="1">
        <v>821618</v>
      </c>
      <c r="C40" s="1" t="s">
        <v>150</v>
      </c>
      <c r="D40" s="1" t="s">
        <v>151</v>
      </c>
      <c r="E40" s="2" t="s">
        <v>152</v>
      </c>
      <c r="F40" s="2" t="s">
        <v>153</v>
      </c>
      <c r="G40" s="2" t="s">
        <v>34</v>
      </c>
      <c r="H40" s="2" t="s">
        <v>17</v>
      </c>
      <c r="I40" s="1">
        <v>0</v>
      </c>
      <c r="J40" s="3" t="s">
        <v>89</v>
      </c>
      <c r="K40" s="2" t="str">
        <f>J40*221.00</f>
        <v>0</v>
      </c>
      <c r="L40" s="5"/>
    </row>
    <row r="41" spans="1:12" customHeight="1" ht="105" outlineLevel="4">
      <c r="A41" s="1"/>
      <c r="B41" s="1">
        <v>821619</v>
      </c>
      <c r="C41" s="1" t="s">
        <v>154</v>
      </c>
      <c r="D41" s="1" t="s">
        <v>155</v>
      </c>
      <c r="E41" s="2" t="s">
        <v>156</v>
      </c>
      <c r="F41" s="2" t="s">
        <v>157</v>
      </c>
      <c r="G41" s="2">
        <v>7</v>
      </c>
      <c r="H41" s="2" t="s">
        <v>23</v>
      </c>
      <c r="I41" s="1">
        <v>0</v>
      </c>
      <c r="J41" s="3" t="s">
        <v>89</v>
      </c>
      <c r="K41" s="2" t="str">
        <f>J41*254.00</f>
        <v>0</v>
      </c>
      <c r="L41" s="5"/>
    </row>
    <row r="42" spans="1:12" customHeight="1" ht="105" outlineLevel="4">
      <c r="A42" s="1"/>
      <c r="B42" s="1">
        <v>821620</v>
      </c>
      <c r="C42" s="1" t="s">
        <v>158</v>
      </c>
      <c r="D42" s="1" t="s">
        <v>159</v>
      </c>
      <c r="E42" s="2" t="s">
        <v>160</v>
      </c>
      <c r="F42" s="2" t="s">
        <v>161</v>
      </c>
      <c r="G42" s="2" t="s">
        <v>34</v>
      </c>
      <c r="H42" s="2" t="s">
        <v>29</v>
      </c>
      <c r="I42" s="1">
        <v>0</v>
      </c>
      <c r="J42" s="3" t="s">
        <v>89</v>
      </c>
      <c r="K42" s="2" t="str">
        <f>J42*129.00</f>
        <v>0</v>
      </c>
      <c r="L42" s="5"/>
    </row>
    <row r="43" spans="1:12" customHeight="1" ht="105" outlineLevel="4">
      <c r="A43" s="1"/>
      <c r="B43" s="1">
        <v>821621</v>
      </c>
      <c r="C43" s="1" t="s">
        <v>162</v>
      </c>
      <c r="D43" s="1" t="s">
        <v>163</v>
      </c>
      <c r="E43" s="2" t="s">
        <v>164</v>
      </c>
      <c r="F43" s="2" t="s">
        <v>165</v>
      </c>
      <c r="G43" s="2" t="s">
        <v>34</v>
      </c>
      <c r="H43" s="2" t="s">
        <v>34</v>
      </c>
      <c r="I43" s="1">
        <v>0</v>
      </c>
      <c r="J43" s="3" t="s">
        <v>89</v>
      </c>
      <c r="K43" s="2" t="str">
        <f>J43*137.00</f>
        <v>0</v>
      </c>
      <c r="L43" s="5"/>
    </row>
    <row r="44" spans="1:12" customHeight="1" ht="105" outlineLevel="4">
      <c r="A44" s="1"/>
      <c r="B44" s="1">
        <v>821622</v>
      </c>
      <c r="C44" s="1" t="s">
        <v>166</v>
      </c>
      <c r="D44" s="1" t="s">
        <v>167</v>
      </c>
      <c r="E44" s="2" t="s">
        <v>168</v>
      </c>
      <c r="F44" s="2" t="s">
        <v>169</v>
      </c>
      <c r="G44" s="2" t="s">
        <v>17</v>
      </c>
      <c r="H44" s="2" t="s">
        <v>29</v>
      </c>
      <c r="I44" s="1">
        <v>0</v>
      </c>
      <c r="J44" s="3" t="s">
        <v>89</v>
      </c>
      <c r="K44" s="2" t="str">
        <f>J44*140.00</f>
        <v>0</v>
      </c>
      <c r="L44" s="5"/>
    </row>
    <row r="45" spans="1:12" customHeight="1" ht="105" outlineLevel="4">
      <c r="A45" s="1"/>
      <c r="B45" s="1">
        <v>821623</v>
      </c>
      <c r="C45" s="1" t="s">
        <v>170</v>
      </c>
      <c r="D45" s="1" t="s">
        <v>171</v>
      </c>
      <c r="E45" s="2" t="s">
        <v>172</v>
      </c>
      <c r="F45" s="2" t="s">
        <v>173</v>
      </c>
      <c r="G45" s="2" t="s">
        <v>17</v>
      </c>
      <c r="H45" s="2" t="s">
        <v>29</v>
      </c>
      <c r="I45" s="1">
        <v>0</v>
      </c>
      <c r="J45" s="3" t="s">
        <v>89</v>
      </c>
      <c r="K45" s="2" t="str">
        <f>J45*139.00</f>
        <v>0</v>
      </c>
      <c r="L45" s="5"/>
    </row>
    <row r="46" spans="1:12" customHeight="1" ht="105" outlineLevel="4">
      <c r="A46" s="1"/>
      <c r="B46" s="1">
        <v>821624</v>
      </c>
      <c r="C46" s="1" t="s">
        <v>174</v>
      </c>
      <c r="D46" s="1" t="s">
        <v>175</v>
      </c>
      <c r="E46" s="2" t="s">
        <v>176</v>
      </c>
      <c r="F46" s="2" t="s">
        <v>177</v>
      </c>
      <c r="G46" s="2" t="s">
        <v>23</v>
      </c>
      <c r="H46" s="2" t="s">
        <v>29</v>
      </c>
      <c r="I46" s="1">
        <v>0</v>
      </c>
      <c r="J46" s="3" t="s">
        <v>89</v>
      </c>
      <c r="K46" s="2" t="str">
        <f>J46*158.00</f>
        <v>0</v>
      </c>
      <c r="L46" s="5"/>
    </row>
    <row r="47" spans="1:12" customHeight="1" ht="105" outlineLevel="4">
      <c r="A47" s="1"/>
      <c r="B47" s="1">
        <v>821625</v>
      </c>
      <c r="C47" s="1" t="s">
        <v>178</v>
      </c>
      <c r="D47" s="1" t="s">
        <v>179</v>
      </c>
      <c r="E47" s="2" t="s">
        <v>180</v>
      </c>
      <c r="F47" s="2" t="s">
        <v>181</v>
      </c>
      <c r="G47" s="2" t="s">
        <v>23</v>
      </c>
      <c r="H47" s="2" t="s">
        <v>17</v>
      </c>
      <c r="I47" s="1">
        <v>0</v>
      </c>
      <c r="J47" s="3" t="s">
        <v>89</v>
      </c>
      <c r="K47" s="2" t="str">
        <f>J47*198.00</f>
        <v>0</v>
      </c>
      <c r="L47" s="5"/>
    </row>
    <row r="48" spans="1:12" customHeight="1" ht="105" outlineLevel="4">
      <c r="A48" s="1"/>
      <c r="B48" s="1">
        <v>821626</v>
      </c>
      <c r="C48" s="1" t="s">
        <v>182</v>
      </c>
      <c r="D48" s="1" t="s">
        <v>183</v>
      </c>
      <c r="E48" s="2" t="s">
        <v>184</v>
      </c>
      <c r="F48" s="2" t="s">
        <v>185</v>
      </c>
      <c r="G48" s="2" t="s">
        <v>34</v>
      </c>
      <c r="H48" s="2" t="s">
        <v>34</v>
      </c>
      <c r="I48" s="1">
        <v>0</v>
      </c>
      <c r="J48" s="3" t="s">
        <v>89</v>
      </c>
      <c r="K48" s="2" t="str">
        <f>J48*222.00</f>
        <v>0</v>
      </c>
      <c r="L48" s="5"/>
    </row>
    <row r="49" spans="1:12" customHeight="1" ht="105" outlineLevel="4">
      <c r="A49" s="1"/>
      <c r="B49" s="1">
        <v>821627</v>
      </c>
      <c r="C49" s="1" t="s">
        <v>186</v>
      </c>
      <c r="D49" s="1" t="s">
        <v>187</v>
      </c>
      <c r="E49" s="2" t="s">
        <v>188</v>
      </c>
      <c r="F49" s="2" t="s">
        <v>189</v>
      </c>
      <c r="G49" s="2" t="s">
        <v>34</v>
      </c>
      <c r="H49" s="2" t="s">
        <v>17</v>
      </c>
      <c r="I49" s="1">
        <v>0</v>
      </c>
      <c r="J49" s="3" t="s">
        <v>89</v>
      </c>
      <c r="K49" s="2" t="str">
        <f>J49*272.00</f>
        <v>0</v>
      </c>
      <c r="L49" s="5"/>
    </row>
    <row r="50" spans="1:12" outlineLevel="2">
      <c r="A50" s="8" t="s">
        <v>190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5"/>
    </row>
    <row r="51" spans="1:12" customHeight="1" ht="105" outlineLevel="4">
      <c r="A51" s="1"/>
      <c r="B51" s="1">
        <v>824875</v>
      </c>
      <c r="C51" s="1" t="s">
        <v>191</v>
      </c>
      <c r="D51" s="1" t="s">
        <v>192</v>
      </c>
      <c r="E51" s="2" t="s">
        <v>193</v>
      </c>
      <c r="F51" s="2" t="s">
        <v>194</v>
      </c>
      <c r="G51" s="2" t="s">
        <v>17</v>
      </c>
      <c r="H51" s="2">
        <v>0</v>
      </c>
      <c r="I51" s="1">
        <v>0</v>
      </c>
      <c r="J51" s="3" t="s">
        <v>89</v>
      </c>
      <c r="K51" s="2" t="str">
        <f>J51*157.29</f>
        <v>0</v>
      </c>
      <c r="L51" s="5"/>
    </row>
    <row r="52" spans="1:12" customHeight="1" ht="105" outlineLevel="4">
      <c r="A52" s="1"/>
      <c r="B52" s="1">
        <v>824876</v>
      </c>
      <c r="C52" s="1" t="s">
        <v>195</v>
      </c>
      <c r="D52" s="1" t="s">
        <v>196</v>
      </c>
      <c r="E52" s="2" t="s">
        <v>197</v>
      </c>
      <c r="F52" s="2" t="s">
        <v>198</v>
      </c>
      <c r="G52" s="2" t="s">
        <v>23</v>
      </c>
      <c r="H52" s="2">
        <v>0</v>
      </c>
      <c r="I52" s="1">
        <v>0</v>
      </c>
      <c r="J52" s="3" t="s">
        <v>89</v>
      </c>
      <c r="K52" s="2" t="str">
        <f>J52*174.93</f>
        <v>0</v>
      </c>
      <c r="L52" s="5"/>
    </row>
    <row r="53" spans="1:12" customHeight="1" ht="105" outlineLevel="4">
      <c r="A53" s="1"/>
      <c r="B53" s="1">
        <v>824877</v>
      </c>
      <c r="C53" s="1" t="s">
        <v>199</v>
      </c>
      <c r="D53" s="1" t="s">
        <v>200</v>
      </c>
      <c r="E53" s="2" t="s">
        <v>201</v>
      </c>
      <c r="F53" s="2" t="s">
        <v>202</v>
      </c>
      <c r="G53" s="2" t="s">
        <v>34</v>
      </c>
      <c r="H53" s="2">
        <v>0</v>
      </c>
      <c r="I53" s="1">
        <v>0</v>
      </c>
      <c r="J53" s="3" t="s">
        <v>89</v>
      </c>
      <c r="K53" s="2" t="str">
        <f>J53*192.57</f>
        <v>0</v>
      </c>
      <c r="L53" s="5"/>
    </row>
    <row r="54" spans="1:12" customHeight="1" ht="105" outlineLevel="4">
      <c r="A54" s="1"/>
      <c r="B54" s="1">
        <v>824878</v>
      </c>
      <c r="C54" s="1" t="s">
        <v>203</v>
      </c>
      <c r="D54" s="1" t="s">
        <v>204</v>
      </c>
      <c r="E54" s="2" t="s">
        <v>205</v>
      </c>
      <c r="F54" s="2" t="s">
        <v>206</v>
      </c>
      <c r="G54" s="2">
        <v>0</v>
      </c>
      <c r="H54" s="2">
        <v>0</v>
      </c>
      <c r="I54" s="1">
        <v>0</v>
      </c>
      <c r="J54" s="3" t="s">
        <v>89</v>
      </c>
      <c r="K54" s="2" t="str">
        <f>J54*229.32</f>
        <v>0</v>
      </c>
      <c r="L54" s="5"/>
    </row>
    <row r="55" spans="1:12" customHeight="1" ht="105" outlineLevel="4">
      <c r="A55" s="1"/>
      <c r="B55" s="1">
        <v>824879</v>
      </c>
      <c r="C55" s="1" t="s">
        <v>207</v>
      </c>
      <c r="D55" s="1" t="s">
        <v>208</v>
      </c>
      <c r="E55" s="2" t="s">
        <v>209</v>
      </c>
      <c r="F55" s="2" t="s">
        <v>210</v>
      </c>
      <c r="G55" s="2">
        <v>0</v>
      </c>
      <c r="H55" s="2">
        <v>0</v>
      </c>
      <c r="I55" s="1">
        <v>0</v>
      </c>
      <c r="J55" s="3" t="s">
        <v>89</v>
      </c>
      <c r="K55" s="2" t="str">
        <f>J55*266.07</f>
        <v>0</v>
      </c>
      <c r="L55" s="5"/>
    </row>
    <row r="56" spans="1:12" customHeight="1" ht="105" outlineLevel="4">
      <c r="A56" s="1"/>
      <c r="B56" s="1">
        <v>824880</v>
      </c>
      <c r="C56" s="1" t="s">
        <v>211</v>
      </c>
      <c r="D56" s="1" t="s">
        <v>212</v>
      </c>
      <c r="E56" s="2" t="s">
        <v>213</v>
      </c>
      <c r="F56" s="2" t="s">
        <v>214</v>
      </c>
      <c r="G56" s="2">
        <v>7</v>
      </c>
      <c r="H56" s="2">
        <v>0</v>
      </c>
      <c r="I56" s="1">
        <v>0</v>
      </c>
      <c r="J56" s="3" t="s">
        <v>89</v>
      </c>
      <c r="K56" s="2" t="str">
        <f>J56*302.82</f>
        <v>0</v>
      </c>
      <c r="L56" s="5"/>
    </row>
    <row r="57" spans="1:12" customHeight="1" ht="105" outlineLevel="4">
      <c r="A57" s="1"/>
      <c r="B57" s="1">
        <v>824881</v>
      </c>
      <c r="C57" s="1" t="s">
        <v>215</v>
      </c>
      <c r="D57" s="1" t="s">
        <v>216</v>
      </c>
      <c r="E57" s="2" t="s">
        <v>217</v>
      </c>
      <c r="F57" s="2" t="s">
        <v>218</v>
      </c>
      <c r="G57" s="2" t="s">
        <v>34</v>
      </c>
      <c r="H57" s="2">
        <v>0</v>
      </c>
      <c r="I57" s="1">
        <v>0</v>
      </c>
      <c r="J57" s="3" t="s">
        <v>89</v>
      </c>
      <c r="K57" s="2" t="str">
        <f>J57*355.74</f>
        <v>0</v>
      </c>
      <c r="L57" s="5"/>
    </row>
    <row r="58" spans="1:12" outlineLevel="2">
      <c r="A58" s="8" t="s">
        <v>219</v>
      </c>
      <c r="B58" s="8"/>
      <c r="C58" s="8"/>
      <c r="D58" s="8"/>
      <c r="E58" s="8"/>
      <c r="F58" s="8"/>
      <c r="G58" s="8"/>
      <c r="H58" s="8"/>
      <c r="I58" s="8"/>
      <c r="J58" s="8"/>
      <c r="K58" s="8"/>
      <c r="L58" s="5"/>
    </row>
    <row r="59" spans="1:12" customHeight="1" ht="105" outlineLevel="4">
      <c r="A59" s="1"/>
      <c r="B59" s="1">
        <v>844249</v>
      </c>
      <c r="C59" s="1" t="s">
        <v>220</v>
      </c>
      <c r="D59" s="1" t="s">
        <v>221</v>
      </c>
      <c r="E59" s="2" t="s">
        <v>222</v>
      </c>
      <c r="F59" s="2" t="s">
        <v>223</v>
      </c>
      <c r="G59" s="2" t="s">
        <v>34</v>
      </c>
      <c r="H59" s="2">
        <v>0</v>
      </c>
      <c r="I59" s="1">
        <v>0</v>
      </c>
      <c r="J59" s="3" t="s">
        <v>89</v>
      </c>
      <c r="K59" s="2" t="str">
        <f>J59*239.61</f>
        <v>0</v>
      </c>
      <c r="L59" s="5"/>
    </row>
    <row r="60" spans="1:12" customHeight="1" ht="105" outlineLevel="4">
      <c r="A60" s="1"/>
      <c r="B60" s="1">
        <v>844250</v>
      </c>
      <c r="C60" s="1" t="s">
        <v>224</v>
      </c>
      <c r="D60" s="1" t="s">
        <v>225</v>
      </c>
      <c r="E60" s="2" t="s">
        <v>226</v>
      </c>
      <c r="F60" s="2" t="s">
        <v>227</v>
      </c>
      <c r="G60" s="2">
        <v>5</v>
      </c>
      <c r="H60" s="2">
        <v>0</v>
      </c>
      <c r="I60" s="1">
        <v>0</v>
      </c>
      <c r="J60" s="3" t="s">
        <v>89</v>
      </c>
      <c r="K60" s="2" t="str">
        <f>J60*258.72</f>
        <v>0</v>
      </c>
      <c r="L60" s="5"/>
    </row>
    <row r="61" spans="1:12" customHeight="1" ht="105" outlineLevel="4">
      <c r="A61" s="1"/>
      <c r="B61" s="1">
        <v>844251</v>
      </c>
      <c r="C61" s="1" t="s">
        <v>228</v>
      </c>
      <c r="D61" s="1" t="s">
        <v>229</v>
      </c>
      <c r="E61" s="2" t="s">
        <v>230</v>
      </c>
      <c r="F61" s="2" t="s">
        <v>231</v>
      </c>
      <c r="G61" s="2">
        <v>0</v>
      </c>
      <c r="H61" s="2">
        <v>0</v>
      </c>
      <c r="I61" s="1">
        <v>0</v>
      </c>
      <c r="J61" s="3" t="s">
        <v>89</v>
      </c>
      <c r="K61" s="2" t="str">
        <f>J61*279.30</f>
        <v>0</v>
      </c>
      <c r="L61" s="5"/>
    </row>
    <row r="62" spans="1:12" customHeight="1" ht="105" outlineLevel="4">
      <c r="A62" s="1"/>
      <c r="B62" s="1">
        <v>844252</v>
      </c>
      <c r="C62" s="1" t="s">
        <v>232</v>
      </c>
      <c r="D62" s="1" t="s">
        <v>233</v>
      </c>
      <c r="E62" s="2" t="s">
        <v>234</v>
      </c>
      <c r="F62" s="2" t="s">
        <v>235</v>
      </c>
      <c r="G62" s="2">
        <v>6</v>
      </c>
      <c r="H62" s="2">
        <v>0</v>
      </c>
      <c r="I62" s="1">
        <v>0</v>
      </c>
      <c r="J62" s="3" t="s">
        <v>89</v>
      </c>
      <c r="K62" s="2" t="str">
        <f>J62*317.52</f>
        <v>0</v>
      </c>
      <c r="L62" s="5"/>
    </row>
    <row r="63" spans="1:12" customHeight="1" ht="105" outlineLevel="4">
      <c r="A63" s="1"/>
      <c r="B63" s="1">
        <v>844253</v>
      </c>
      <c r="C63" s="1" t="s">
        <v>236</v>
      </c>
      <c r="D63" s="1" t="s">
        <v>237</v>
      </c>
      <c r="E63" s="2" t="s">
        <v>238</v>
      </c>
      <c r="F63" s="2" t="s">
        <v>218</v>
      </c>
      <c r="G63" s="2">
        <v>0</v>
      </c>
      <c r="H63" s="2">
        <v>0</v>
      </c>
      <c r="I63" s="1">
        <v>0</v>
      </c>
      <c r="J63" s="3" t="s">
        <v>89</v>
      </c>
      <c r="K63" s="2" t="str">
        <f>J63*355.74</f>
        <v>0</v>
      </c>
      <c r="L63" s="5"/>
    </row>
    <row r="64" spans="1:12" customHeight="1" ht="105" outlineLevel="4">
      <c r="A64" s="1"/>
      <c r="B64" s="1">
        <v>844254</v>
      </c>
      <c r="C64" s="1" t="s">
        <v>239</v>
      </c>
      <c r="D64" s="1" t="s">
        <v>240</v>
      </c>
      <c r="E64" s="2" t="s">
        <v>241</v>
      </c>
      <c r="F64" s="2" t="s">
        <v>93</v>
      </c>
      <c r="G64" s="2">
        <v>10</v>
      </c>
      <c r="H64" s="2">
        <v>0</v>
      </c>
      <c r="I64" s="1">
        <v>0</v>
      </c>
      <c r="J64" s="3" t="s">
        <v>89</v>
      </c>
      <c r="K64" s="2" t="str">
        <f>J64*452.76</f>
        <v>0</v>
      </c>
      <c r="L64" s="5"/>
    </row>
    <row r="65" spans="1:12" customHeight="1" ht="105" outlineLevel="4">
      <c r="A65" s="1"/>
      <c r="B65" s="1">
        <v>844255</v>
      </c>
      <c r="C65" s="1" t="s">
        <v>242</v>
      </c>
      <c r="D65" s="1" t="s">
        <v>243</v>
      </c>
      <c r="E65" s="2" t="s">
        <v>244</v>
      </c>
      <c r="F65" s="2" t="s">
        <v>245</v>
      </c>
      <c r="G65" s="2">
        <v>0</v>
      </c>
      <c r="H65" s="2">
        <v>0</v>
      </c>
      <c r="I65" s="1">
        <v>0</v>
      </c>
      <c r="J65" s="3" t="s">
        <v>89</v>
      </c>
      <c r="K65" s="2" t="str">
        <f>J65*493.92</f>
        <v>0</v>
      </c>
      <c r="L65" s="5"/>
    </row>
    <row r="66" spans="1:12" outlineLevel="2">
      <c r="A66" s="8" t="s">
        <v>246</v>
      </c>
      <c r="B66" s="8"/>
      <c r="C66" s="8"/>
      <c r="D66" s="8"/>
      <c r="E66" s="8"/>
      <c r="F66" s="8"/>
      <c r="G66" s="8"/>
      <c r="H66" s="8"/>
      <c r="I66" s="8"/>
      <c r="J66" s="8"/>
      <c r="K66" s="8"/>
      <c r="L66" s="5"/>
    </row>
    <row r="67" spans="1:12" customHeight="1" ht="105" outlineLevel="4">
      <c r="A67" s="1"/>
      <c r="B67" s="1">
        <v>954615</v>
      </c>
      <c r="C67" s="1" t="s">
        <v>247</v>
      </c>
      <c r="D67" s="1" t="s">
        <v>248</v>
      </c>
      <c r="E67" s="2" t="s">
        <v>249</v>
      </c>
      <c r="F67" s="2" t="s">
        <v>250</v>
      </c>
      <c r="G67" s="2" t="s">
        <v>23</v>
      </c>
      <c r="H67" s="2">
        <v>0</v>
      </c>
      <c r="I67" s="1">
        <v>0</v>
      </c>
      <c r="J67" s="3" t="s">
        <v>89</v>
      </c>
      <c r="K67" s="2" t="str">
        <f>J67*201.22</f>
        <v>0</v>
      </c>
      <c r="L67" s="5"/>
    </row>
    <row r="68" spans="1:12" customHeight="1" ht="105" outlineLevel="4">
      <c r="A68" s="1"/>
      <c r="B68" s="1">
        <v>954616</v>
      </c>
      <c r="C68" s="1" t="s">
        <v>251</v>
      </c>
      <c r="D68" s="1" t="s">
        <v>252</v>
      </c>
      <c r="E68" s="2" t="s">
        <v>253</v>
      </c>
      <c r="F68" s="2" t="s">
        <v>254</v>
      </c>
      <c r="G68" s="2" t="s">
        <v>29</v>
      </c>
      <c r="H68" s="2">
        <v>0</v>
      </c>
      <c r="I68" s="1">
        <v>0</v>
      </c>
      <c r="J68" s="3" t="s">
        <v>89</v>
      </c>
      <c r="K68" s="2" t="str">
        <f>J68*217.14</f>
        <v>0</v>
      </c>
      <c r="L68" s="5"/>
    </row>
    <row r="69" spans="1:12" customHeight="1" ht="105" outlineLevel="4">
      <c r="A69" s="1"/>
      <c r="B69" s="1">
        <v>954617</v>
      </c>
      <c r="C69" s="1" t="s">
        <v>255</v>
      </c>
      <c r="D69" s="1" t="s">
        <v>256</v>
      </c>
      <c r="E69" s="2" t="s">
        <v>257</v>
      </c>
      <c r="F69" s="2" t="s">
        <v>258</v>
      </c>
      <c r="G69" s="2" t="s">
        <v>29</v>
      </c>
      <c r="H69" s="2">
        <v>0</v>
      </c>
      <c r="I69" s="1">
        <v>0</v>
      </c>
      <c r="J69" s="3" t="s">
        <v>89</v>
      </c>
      <c r="K69" s="2" t="str">
        <f>J69*235.96</f>
        <v>0</v>
      </c>
      <c r="L69" s="5"/>
    </row>
    <row r="70" spans="1:12" customHeight="1" ht="105" outlineLevel="4">
      <c r="A70" s="1"/>
      <c r="B70" s="1">
        <v>954618</v>
      </c>
      <c r="C70" s="1" t="s">
        <v>259</v>
      </c>
      <c r="D70" s="1" t="s">
        <v>260</v>
      </c>
      <c r="E70" s="2" t="s">
        <v>261</v>
      </c>
      <c r="F70" s="2" t="s">
        <v>262</v>
      </c>
      <c r="G70" s="2" t="s">
        <v>17</v>
      </c>
      <c r="H70" s="2">
        <v>0</v>
      </c>
      <c r="I70" s="1">
        <v>0</v>
      </c>
      <c r="J70" s="3" t="s">
        <v>89</v>
      </c>
      <c r="K70" s="2" t="str">
        <f>J70*251.88</f>
        <v>0</v>
      </c>
      <c r="L70" s="5"/>
    </row>
    <row r="71" spans="1:12" customHeight="1" ht="105" outlineLevel="4">
      <c r="A71" s="1"/>
      <c r="B71" s="1">
        <v>954619</v>
      </c>
      <c r="C71" s="1" t="s">
        <v>263</v>
      </c>
      <c r="D71" s="1" t="s">
        <v>264</v>
      </c>
      <c r="E71" s="2" t="s">
        <v>265</v>
      </c>
      <c r="F71" s="2" t="s">
        <v>266</v>
      </c>
      <c r="G71" s="2" t="s">
        <v>17</v>
      </c>
      <c r="H71" s="2">
        <v>0</v>
      </c>
      <c r="I71" s="1">
        <v>0</v>
      </c>
      <c r="J71" s="3" t="s">
        <v>89</v>
      </c>
      <c r="K71" s="2" t="str">
        <f>J71*267.81</f>
        <v>0</v>
      </c>
      <c r="L71" s="5"/>
    </row>
    <row r="72" spans="1:12" customHeight="1" ht="105" outlineLevel="4">
      <c r="A72" s="1"/>
      <c r="B72" s="1">
        <v>954620</v>
      </c>
      <c r="C72" s="1" t="s">
        <v>267</v>
      </c>
      <c r="D72" s="1" t="s">
        <v>268</v>
      </c>
      <c r="E72" s="2" t="s">
        <v>269</v>
      </c>
      <c r="F72" s="2" t="s">
        <v>270</v>
      </c>
      <c r="G72" s="2" t="s">
        <v>17</v>
      </c>
      <c r="H72" s="2">
        <v>0</v>
      </c>
      <c r="I72" s="1">
        <v>0</v>
      </c>
      <c r="J72" s="3" t="s">
        <v>89</v>
      </c>
      <c r="K72" s="2" t="str">
        <f>J72*306.89</f>
        <v>0</v>
      </c>
      <c r="L72" s="5"/>
    </row>
    <row r="73" spans="1:12" customHeight="1" ht="105" outlineLevel="4">
      <c r="A73" s="1"/>
      <c r="B73" s="1">
        <v>954621</v>
      </c>
      <c r="C73" s="1" t="s">
        <v>271</v>
      </c>
      <c r="D73" s="1" t="s">
        <v>272</v>
      </c>
      <c r="E73" s="2" t="s">
        <v>273</v>
      </c>
      <c r="F73" s="2" t="s">
        <v>274</v>
      </c>
      <c r="G73" s="2" t="s">
        <v>23</v>
      </c>
      <c r="H73" s="2">
        <v>0</v>
      </c>
      <c r="I73" s="1">
        <v>0</v>
      </c>
      <c r="J73" s="3" t="s">
        <v>89</v>
      </c>
      <c r="K73" s="2" t="str">
        <f>J73*337.29</f>
        <v>0</v>
      </c>
      <c r="L73" s="5"/>
    </row>
    <row r="74" spans="1:12" customHeight="1" ht="105" outlineLevel="4">
      <c r="A74" s="1"/>
      <c r="B74" s="1">
        <v>954622</v>
      </c>
      <c r="C74" s="1" t="s">
        <v>275</v>
      </c>
      <c r="D74" s="1" t="s">
        <v>276</v>
      </c>
      <c r="E74" s="2" t="s">
        <v>277</v>
      </c>
      <c r="F74" s="2" t="s">
        <v>278</v>
      </c>
      <c r="G74" s="2" t="s">
        <v>23</v>
      </c>
      <c r="H74" s="2">
        <v>0</v>
      </c>
      <c r="I74" s="1">
        <v>0</v>
      </c>
      <c r="J74" s="3" t="s">
        <v>89</v>
      </c>
      <c r="K74" s="2" t="str">
        <f>J74*380.72</f>
        <v>0</v>
      </c>
      <c r="L74" s="5"/>
    </row>
    <row r="75" spans="1:12" customHeight="1" ht="105" outlineLevel="4">
      <c r="A75" s="1"/>
      <c r="B75" s="1">
        <v>954623</v>
      </c>
      <c r="C75" s="1" t="s">
        <v>279</v>
      </c>
      <c r="D75" s="1" t="s">
        <v>280</v>
      </c>
      <c r="E75" s="2" t="s">
        <v>281</v>
      </c>
      <c r="F75" s="2" t="s">
        <v>282</v>
      </c>
      <c r="G75" s="2" t="s">
        <v>34</v>
      </c>
      <c r="H75" s="2">
        <v>0</v>
      </c>
      <c r="I75" s="1">
        <v>0</v>
      </c>
      <c r="J75" s="3" t="s">
        <v>89</v>
      </c>
      <c r="K75" s="2" t="str">
        <f>J75*427.04</f>
        <v>0</v>
      </c>
      <c r="L75" s="5"/>
    </row>
    <row r="76" spans="1:12" customHeight="1" ht="105" outlineLevel="4">
      <c r="A76" s="1"/>
      <c r="B76" s="1">
        <v>954624</v>
      </c>
      <c r="C76" s="1" t="s">
        <v>283</v>
      </c>
      <c r="D76" s="1" t="s">
        <v>284</v>
      </c>
      <c r="E76" s="2" t="s">
        <v>285</v>
      </c>
      <c r="F76" s="2" t="s">
        <v>286</v>
      </c>
      <c r="G76" s="2" t="s">
        <v>23</v>
      </c>
      <c r="H76" s="2">
        <v>0</v>
      </c>
      <c r="I76" s="1">
        <v>0</v>
      </c>
      <c r="J76" s="3" t="s">
        <v>89</v>
      </c>
      <c r="K76" s="2" t="str">
        <f>J76*486.39</f>
        <v>0</v>
      </c>
      <c r="L76" s="5"/>
    </row>
    <row r="77" spans="1:12" customHeight="1" ht="105" outlineLevel="4">
      <c r="A77" s="1"/>
      <c r="B77" s="1">
        <v>954625</v>
      </c>
      <c r="C77" s="1" t="s">
        <v>287</v>
      </c>
      <c r="D77" s="1" t="s">
        <v>288</v>
      </c>
      <c r="E77" s="2" t="s">
        <v>289</v>
      </c>
      <c r="F77" s="2" t="s">
        <v>290</v>
      </c>
      <c r="G77" s="2" t="s">
        <v>23</v>
      </c>
      <c r="H77" s="2">
        <v>0</v>
      </c>
      <c r="I77" s="1">
        <v>0</v>
      </c>
      <c r="J77" s="3" t="s">
        <v>89</v>
      </c>
      <c r="K77" s="2" t="str">
        <f>J77*525.48</f>
        <v>0</v>
      </c>
      <c r="L7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3:K13"/>
    <mergeCell ref="A22:K22"/>
    <mergeCell ref="A33:K33"/>
    <mergeCell ref="A50:K50"/>
    <mergeCell ref="A58:K58"/>
    <mergeCell ref="A66:K6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2026-05-11T15:08:20+03:00</dcterms:created>
  <dcterms:modified xsi:type="dcterms:W3CDTF">2026-05-11T15:08:20+03:00</dcterms:modified>
  <dc:title>Untitled Spreadsheet</dc:title>
  <dc:description/>
  <dc:subject/>
  <cp:keywords/>
  <cp:category/>
</cp:coreProperties>
</file>