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<sst xmlns="http://schemas.openxmlformats.org/spreadsheetml/2006/main" uniqueCount="166">
  <si>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</si>
  <si>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</si>
  <si>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</si>
  <si>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</si>
  <si>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</si>
  <si>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</si>
  <si>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</si>
  <si>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</si>
  <si>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</si>
  <si>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</si>
  <si>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</si>
  <si>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водоразборные</t>
  </si>
  <si>
    <t>Краны водоразборные РАЗНЫЕ</t>
  </si>
  <si>
    <t>MAV-840011</t>
  </si>
  <si>
    <t>кран водоразборный "ЭлБЭТ"</t>
  </si>
  <si>
    <t>109.48 руб.</t>
  </si>
  <si>
    <t>шт</t>
  </si>
  <si>
    <t>OTM-110057</t>
  </si>
  <si>
    <t>Кран водоразбоный 1/2" ХРОМ (80шт)</t>
  </si>
  <si>
    <t>206.91 руб.</t>
  </si>
  <si>
    <t>&gt;50</t>
  </si>
  <si>
    <t>OTM-110059</t>
  </si>
  <si>
    <t>Кран водоразборный со штуцером 1/2 латунь (100шт)</t>
  </si>
  <si>
    <t>297.54 руб.</t>
  </si>
  <si>
    <t>OTM-110060</t>
  </si>
  <si>
    <t>Кран водоразборный со штуцером 3/4 латунь (50шт)</t>
  </si>
  <si>
    <t>405.27 руб.</t>
  </si>
  <si>
    <t>SMS-330517</t>
  </si>
  <si>
    <t>Кран водоразборный сплав 1/2" со штуцером  (8/80шт)</t>
  </si>
  <si>
    <t>146.44 руб.</t>
  </si>
  <si>
    <t>&gt;25</t>
  </si>
  <si>
    <t>SMS-330518</t>
  </si>
  <si>
    <t>Кран водоразборный сплав 3/4" со штуцером (6/60шт)</t>
  </si>
  <si>
    <t>188.89 руб.</t>
  </si>
  <si>
    <t>SMS-330519</t>
  </si>
  <si>
    <t>кран шаровый с носиком 1/2' (латунь) + доп/кран на быстросъем (4/40шт)</t>
  </si>
  <si>
    <t>1 023.51 руб.</t>
  </si>
  <si>
    <t>&gt;10</t>
  </si>
  <si>
    <t>ZAP-110005</t>
  </si>
  <si>
    <t>Кран водоразборный сплав 1" со штуцером  (4/40шт)</t>
  </si>
  <si>
    <t>393.13 руб.</t>
  </si>
  <si>
    <t>ZAP-110006</t>
  </si>
  <si>
    <t>кран шаровый с носиком 1/2' (латунь) (8/80шт)</t>
  </si>
  <si>
    <t>294.10 руб.</t>
  </si>
  <si>
    <t>ZAP-110007</t>
  </si>
  <si>
    <t>кран шаровый с носиком 3/4' (латунь) (5/50шт)</t>
  </si>
  <si>
    <t>494.88 руб.</t>
  </si>
  <si>
    <t>ZAP-110011</t>
  </si>
  <si>
    <t xml:space="preserve">- вентиль водоразборный с носиком длинный латунь ХРОМ 1/2" </t>
  </si>
  <si>
    <t>302.60 руб.</t>
  </si>
  <si>
    <t>ZAP-110012</t>
  </si>
  <si>
    <t>кран шаровый водоразборный пластик белый 1/2" (1/100шт)</t>
  </si>
  <si>
    <t>50.86 руб.</t>
  </si>
  <si>
    <t>&gt;100</t>
  </si>
  <si>
    <t>ZAP-110013</t>
  </si>
  <si>
    <t>кран шаровый водоразборный пластик зеленый 1/2" (1/100шт)</t>
  </si>
  <si>
    <t>ZAP-110014</t>
  </si>
  <si>
    <t>кран шаровый водоразборный пластик синий 1/2" (1/100шт)</t>
  </si>
  <si>
    <t>51.26 руб.</t>
  </si>
  <si>
    <t>ZAP-110016</t>
  </si>
  <si>
    <t>кран шаровый с носиком 1/2' (латунь) + быстросъем  (8/64шт)</t>
  </si>
  <si>
    <t>316.20 руб.</t>
  </si>
  <si>
    <t>ZAP-111006</t>
  </si>
  <si>
    <t>Кран водоразборный сплав 1/2"  со штуцером (10/150 шт)</t>
  </si>
  <si>
    <t>158.14 руб.</t>
  </si>
  <si>
    <t>ZAP-111007</t>
  </si>
  <si>
    <t>Кран водоразборный сплав 3/4"  со штуцером (5/150 шт)</t>
  </si>
  <si>
    <t>225.82 руб.</t>
  </si>
  <si>
    <t>ZAP-111008</t>
  </si>
  <si>
    <t>Кран водоразборный 1/2 желтый СССР</t>
  </si>
  <si>
    <t>259.25 руб.</t>
  </si>
  <si>
    <t>Краны водоразборные VIEIR</t>
  </si>
  <si>
    <t>VER-000536</t>
  </si>
  <si>
    <t>VR260</t>
  </si>
  <si>
    <t>Кран шаровой водоразборный со штуцером 1/2" "ViEiR"(64/8шт)</t>
  </si>
  <si>
    <t>1 029.00 руб.</t>
  </si>
  <si>
    <t>ZAP-120001</t>
  </si>
  <si>
    <t>VRC5003</t>
  </si>
  <si>
    <t>кран шаровый с носиком ATM 1/2' (латунь) (10/180шт)</t>
  </si>
  <si>
    <t>289.59 руб.</t>
  </si>
  <si>
    <t>ZAP-120002</t>
  </si>
  <si>
    <t>VRC5004</t>
  </si>
  <si>
    <t>кран шаровый с носиком ATM 3/4' (латунь) (10/120шт)</t>
  </si>
  <si>
    <t>399.84 руб.</t>
  </si>
  <si>
    <t>ZAP-120003</t>
  </si>
  <si>
    <t>VR324</t>
  </si>
  <si>
    <t>кран ДЛЯ БАНИ водоразборный с носиком 1/2' короткий латунь декор бронза (1/50шт)</t>
  </si>
  <si>
    <t>633.57 руб.</t>
  </si>
  <si>
    <t>ZAP-120004</t>
  </si>
  <si>
    <t>VR323</t>
  </si>
  <si>
    <t>кран ДЛЯ БАНИ водоразборный с носиком 1/2' длинный латунь декор бронза (1/50шт)</t>
  </si>
  <si>
    <t>704.13 руб.</t>
  </si>
  <si>
    <t>ZAP-120005</t>
  </si>
  <si>
    <t>VR322</t>
  </si>
  <si>
    <t>вентиль ДЛЯ БАНИ водоразборный с носиком 1/2' короткий латунь декор бронза (1/50шт)</t>
  </si>
  <si>
    <t>1 414.14 руб.</t>
  </si>
  <si>
    <t>ZAP-120006</t>
  </si>
  <si>
    <t>VR321</t>
  </si>
  <si>
    <t>вентиль ДЛЯ БАНИ водоразборный с носиком 1/2' длинный латунь декор бронза (1/50шт)</t>
  </si>
  <si>
    <t>1 592.01 руб.</t>
  </si>
  <si>
    <t>ZAP-120007</t>
  </si>
  <si>
    <t>VER5003</t>
  </si>
  <si>
    <t>кран шаровый с носиком VR 1/2' (латунь) (10/180шт)</t>
  </si>
  <si>
    <t>449.82 руб.</t>
  </si>
  <si>
    <t>ZAP-120008</t>
  </si>
  <si>
    <t>VER5004</t>
  </si>
  <si>
    <t>кран шаровый с носиком VR 3/4' (латунь) (8/180шт)</t>
  </si>
  <si>
    <t>645.33 руб.</t>
  </si>
  <si>
    <t>Краны водоразборные VALTEC</t>
  </si>
  <si>
    <t>VLC-411001</t>
  </si>
  <si>
    <t>VT.051.N.04</t>
  </si>
  <si>
    <t>Кран водоразборный со штуцером 1/2" (10/ 80шт)</t>
  </si>
  <si>
    <t>663.00 руб.</t>
  </si>
  <si>
    <t>&gt;1000</t>
  </si>
  <si>
    <t>VLC-411002</t>
  </si>
  <si>
    <t>VT.051.N.05</t>
  </si>
  <si>
    <t>Кран водоразборный со штуцером 3/4" (7/ 56шт)</t>
  </si>
  <si>
    <t>984.00 руб.</t>
  </si>
  <si>
    <t>&gt;500</t>
  </si>
  <si>
    <t>VLC-922005</t>
  </si>
  <si>
    <t>VT.051.N.06</t>
  </si>
  <si>
    <t>Кран водоразборный со штуцером 1"</t>
  </si>
  <si>
    <t>1 845.00 руб.</t>
  </si>
  <si>
    <t>Краны водоразборные ZEGOR</t>
  </si>
  <si>
    <t>ZGR-000029</t>
  </si>
  <si>
    <t>PF01</t>
  </si>
  <si>
    <t>Кран шаровый Zegor латунный водоразборный усиленный 1/2" (18/72шт)</t>
  </si>
  <si>
    <t>520.37 руб.</t>
  </si>
  <si>
    <t>ZGR-000030</t>
  </si>
  <si>
    <t>PF02</t>
  </si>
  <si>
    <t>Кран шаровый Zegor латунный водоразборный усиленный 3/4" (10/40шт)</t>
  </si>
  <si>
    <t>703.52 руб.</t>
  </si>
  <si>
    <t>ZGR-000127</t>
  </si>
  <si>
    <t>PF11</t>
  </si>
  <si>
    <t>Кран шаровый Zegor латунный водоразборный усиленный с быстросъемом 1/2" (12шт)</t>
  </si>
  <si>
    <t>508.57 руб.</t>
  </si>
  <si>
    <t>ZGR-000208</t>
  </si>
  <si>
    <t>PF31</t>
  </si>
  <si>
    <t>Кран шаровой латунный водоразборный 1/2" (120шт)</t>
  </si>
  <si>
    <t>304.75 руб.</t>
  </si>
  <si>
    <t>Краны водоразборные ТЕБО</t>
  </si>
  <si>
    <t>ALT-120040</t>
  </si>
  <si>
    <t>T-КШ.П.555.12.КР.CN</t>
  </si>
  <si>
    <t>Кран шаровой поливочный с латунным штуцером TEBO НАР 1/2" (7/56)</t>
  </si>
  <si>
    <t>652.99 руб.</t>
  </si>
  <si>
    <t>ALT-120041</t>
  </si>
  <si>
    <t>Т-КШ.П.555.34.КР.CN</t>
  </si>
  <si>
    <t>Кран шаровой поливочный с латунным штуцером TEBO НАР 3/4" (4/32)</t>
  </si>
  <si>
    <t>826.50 руб.</t>
  </si>
  <si>
    <t>Краны водоразборные GAPPO</t>
  </si>
  <si>
    <t>GAP-100776</t>
  </si>
  <si>
    <t>G232.04</t>
  </si>
  <si>
    <t>Кран водоразборный 1/2" GAPPO со съемным штуцером (10/100шт)</t>
  </si>
  <si>
    <t>493.69 руб.</t>
  </si>
  <si>
    <t>GAP-100777</t>
  </si>
  <si>
    <t>G232.05</t>
  </si>
  <si>
    <t>Кран водоразборный 3/4" GAPPO со съемным штуцером (8/80шт)</t>
  </si>
  <si>
    <t>546.66 руб.</t>
  </si>
  <si>
    <t>GAP-100778</t>
  </si>
  <si>
    <t>G232.06</t>
  </si>
  <si>
    <t>Кран водоразборный 1" GAPPO со съемным штуцером (6/60шт)</t>
  </si>
  <si>
    <t>810.41 руб.</t>
  </si>
  <si>
    <t>GAP-100779</t>
  </si>
  <si>
    <t>G233.04</t>
  </si>
  <si>
    <t>Кран водоразборный 1/2" GAPPO  (10/100шт)</t>
  </si>
  <si>
    <t>382.10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</si>
</sst>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537538e_da01_11e9_8109_003048fd731b_10e2bbb4_310d_11f1_a89b_047c1617b1431.jpeg"/><Relationship Id="rId2" Type="http://schemas.openxmlformats.org/officeDocument/2006/relationships/image" Target="../media/a12550cf_da6d_11ee_a56d_047c1617b143_d159fa0f_42c7_11ef_a5f7_047c1617b1432.jpeg"/><Relationship Id="rId3" Type="http://schemas.openxmlformats.org/officeDocument/2006/relationships/image" Target="../media/a12550d3_da6d_11ee_a56d_047c1617b143_d159fa11_42c7_11ef_a5f7_047c1617b1433.jpeg"/><Relationship Id="rId4" Type="http://schemas.openxmlformats.org/officeDocument/2006/relationships/image" Target="../media/a12550d5_da6d_11ee_a56d_047c1617b143_d159fa12_42c7_11ef_a5f7_047c1617b1434.jpeg"/><Relationship Id="rId5" Type="http://schemas.openxmlformats.org/officeDocument/2006/relationships/image" Target="../media/0015ba27_86a3_11e9_8101_003048fd731b_ac993d04_476f_11ea_810f_003048fd731b5.jpeg"/><Relationship Id="rId6" Type="http://schemas.openxmlformats.org/officeDocument/2006/relationships/image" Target="../media/0015ba29_86a3_11e9_8101_003048fd731b_ac993d02_476f_11ea_810f_003048fd731b6.jpeg"/><Relationship Id="rId7" Type="http://schemas.openxmlformats.org/officeDocument/2006/relationships/image" Target="../media/0015ba2b_86a3_11e9_8101_003048fd731b_83eb96da_5d58_11f0_a779_047c1617b1437.jpeg"/><Relationship Id="rId8" Type="http://schemas.openxmlformats.org/officeDocument/2006/relationships/image" Target="../media/0015ba2d_86a3_11e9_8101_003048fd731b_0a6f3ab6_310d_11f1_a89b_047c1617b1438.jpeg"/><Relationship Id="rId9" Type="http://schemas.openxmlformats.org/officeDocument/2006/relationships/image" Target="../media/a6e9ee54_37c1_11ea_810f_003048fd731b_ac993cfd_476f_11ea_810f_003048fd731b9.jpeg"/><Relationship Id="rId10" Type="http://schemas.openxmlformats.org/officeDocument/2006/relationships/image" Target="../media/a6e9ee52_37c1_11ea_810f_003048fd731b_ac993cff_476f_11ea_810f_003048fd731b10.jpeg"/><Relationship Id="rId11" Type="http://schemas.openxmlformats.org/officeDocument/2006/relationships/image" Target="../media/a6e9ee50_37c1_11ea_810f_003048fd731b_ac993d00_476f_11ea_810f_003048fd731b11.png"/><Relationship Id="rId12" Type="http://schemas.openxmlformats.org/officeDocument/2006/relationships/image" Target="../media/dab7a675_3767_11ea_810f_003048fd731b_ac993d01_476f_11ea_810f_003048fd731b12.jpeg"/><Relationship Id="rId13" Type="http://schemas.openxmlformats.org/officeDocument/2006/relationships/image" Target="../media/787d7941_68f4_11ea_8111_003048fd731b_018ae84d_7ca2_11ea_8111_003048fd731b13.jpeg"/><Relationship Id="rId14" Type="http://schemas.openxmlformats.org/officeDocument/2006/relationships/image" Target="../media/9088d552_e115_11ea_817f_003048fd731b_79368bbb_e197_11ea_817f_003048fd731b14.jpeg"/><Relationship Id="rId15" Type="http://schemas.openxmlformats.org/officeDocument/2006/relationships/image" Target="../media/9088d556_e115_11ea_817f_003048fd731b_79368bbd_e197_11ea_817f_003048fd731b15.jpeg"/><Relationship Id="rId16" Type="http://schemas.openxmlformats.org/officeDocument/2006/relationships/image" Target="../media/31a73bcb_da46_11ee_a56d_047c1617b143_4396be7f_0312_11ef_a5a4_047c1617b14316.jpeg"/><Relationship Id="rId17" Type="http://schemas.openxmlformats.org/officeDocument/2006/relationships/image" Target="../media/e3f40c0a_5308_11ee_a4bb_047c1617b143_64c8bb78_5a46_11f0_a775_047c1617b14317.jpeg"/><Relationship Id="rId18" Type="http://schemas.openxmlformats.org/officeDocument/2006/relationships/image" Target="../media/0015ba36_86a3_11e9_8101_003048fd731b_c530e0de_2820_11ed_a30f_00259070b48718.png"/><Relationship Id="rId19" Type="http://schemas.openxmlformats.org/officeDocument/2006/relationships/image" Target="../media/0015ba3a_86a3_11e9_8101_003048fd731b_c530e0df_2820_11ed_a30f_00259070b48719.png"/><Relationship Id="rId20" Type="http://schemas.openxmlformats.org/officeDocument/2006/relationships/image" Target="../media/0015ba3e_86a3_11e9_8101_003048fd731b_c530e0e0_2820_11ed_a30f_00259070b48720.png"/><Relationship Id="rId21" Type="http://schemas.openxmlformats.org/officeDocument/2006/relationships/image" Target="../media/0015ba42_86a3_11e9_8101_003048fd731b_c530e0e2_2820_11ed_a30f_00259070b48721.png"/><Relationship Id="rId22" Type="http://schemas.openxmlformats.org/officeDocument/2006/relationships/image" Target="../media/370cf60f_86a5_11e9_8101_003048fd731b_c530e0e4_2820_11ed_a30f_00259070b48722.jpeg"/><Relationship Id="rId23" Type="http://schemas.openxmlformats.org/officeDocument/2006/relationships/image" Target="../media/370cf613_86a5_11e9_8101_003048fd731b_c530e0e5_2820_11ed_a30f_00259070b48723.jpeg"/><Relationship Id="rId24" Type="http://schemas.openxmlformats.org/officeDocument/2006/relationships/image" Target="../media/370cf686_86a5_11e9_8101_003048fd731b_c530e0d2_2820_11ed_a30f_00259070b48724.jpeg"/><Relationship Id="rId25" Type="http://schemas.openxmlformats.org/officeDocument/2006/relationships/image" Target="../media/370cf68a_86a5_11e9_8101_003048fd731b_c530e0d6_2820_11ed_a30f_00259070b48725.jpeg"/><Relationship Id="rId26" Type="http://schemas.openxmlformats.org/officeDocument/2006/relationships/image" Target="../media/8b569ce4_b6d8_11eb_82ad_003048fd731b_c530e0da_2820_11ed_a30f_00259070b48726.jpeg"/><Relationship Id="rId27" Type="http://schemas.openxmlformats.org/officeDocument/2006/relationships/image" Target="../media/f423f423_c461_11eb_82be_003048fd731b_14e1e0d9_f93d_11ef_a6ea_047c1617b14327.jpeg"/><Relationship Id="rId28" Type="http://schemas.openxmlformats.org/officeDocument/2006/relationships/image" Target="../media/f423f425_c461_11eb_82be_003048fd731b_14e1e0da_f93d_11ef_a6ea_047c1617b14328.jpeg"/><Relationship Id="rId29" Type="http://schemas.openxmlformats.org/officeDocument/2006/relationships/image" Target="../media/29b1cbd1_3e5b_11ec_836e_003048fd731b_e00cf34a_f104_11ee_a58b_047c1617b14329.jpeg"/><Relationship Id="rId30" Type="http://schemas.openxmlformats.org/officeDocument/2006/relationships/image" Target="../media/6f6da414_c29f_11ee_a54c_047c1617b143_e00cf34c_f104_11ee_a58b_047c1617b14330.jpeg"/><Relationship Id="rId31" Type="http://schemas.openxmlformats.org/officeDocument/2006/relationships/image" Target="../media/974fdcfb_cf51_11ee_a55e_047c1617b143_3e659189_db10_11ee_a56e_047c1617b14331.jpeg"/><Relationship Id="rId32" Type="http://schemas.openxmlformats.org/officeDocument/2006/relationships/image" Target="../media/974fdcfd_cf51_11ee_a55e_047c1617b143_3e65918a_db10_11ee_a56e_047c1617b14332.jpeg"/><Relationship Id="rId33" Type="http://schemas.openxmlformats.org/officeDocument/2006/relationships/image" Target="../media/14ba1612_ce2b_11f0_a80d_047c1617b143_b4b9bca6_d8cb_11f0_a81b_047c1617b14333.jpeg"/><Relationship Id="rId34" Type="http://schemas.openxmlformats.org/officeDocument/2006/relationships/image" Target="../media/14ba1614_ce2b_11f0_a80d_047c1617b143_ab7d8ff6_d05b_11f0_a810_047c1617b14334.jpeg"/><Relationship Id="rId35" Type="http://schemas.openxmlformats.org/officeDocument/2006/relationships/image" Target="../media/1af32c7c_ce2b_11f0_a80d_047c1617b143_b4b9bca5_d8cb_11f0_a81b_047c1617b14335.jpeg"/><Relationship Id="rId36" Type="http://schemas.openxmlformats.org/officeDocument/2006/relationships/image" Target="../media/1af32c7e_ce2b_11f0_a80d_047c1617b143_b4b9bca7_d8cb_11f0_a81b_047c1617b143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6" name="Image_12" descr="Image_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247775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247775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4" name="Image_34" descr="Image_3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5" name="Image_35" descr="Image_3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6" name="Image_36" descr="Image_3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7" name="Image_38" descr="Image_38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8" name="Image_39" descr="Image_39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9" name="Image_40" descr="Image_40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0" name="Image_41" descr="Image_41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1" name="Image_43" descr="Image_4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2" name="Image_44" descr="Image_44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3" name="Image_46" descr="Image_4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4" name="Image_47" descr="Image_4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5" name="Image_48" descr="Image_4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6" name="Image_49" descr="Image_4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823957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J5*109.48</f>
        <v>0</v>
      </c>
      <c r="L5" s="5"/>
    </row>
    <row r="6" spans="1:12" customHeight="1" ht="105" outlineLevel="4">
      <c r="A6" s="1"/>
      <c r="B6" s="1">
        <v>882522</v>
      </c>
      <c r="C6" s="1" t="s">
        <v>17</v>
      </c>
      <c r="D6" s="1"/>
      <c r="E6" s="2" t="s">
        <v>18</v>
      </c>
      <c r="F6" s="2" t="s">
        <v>19</v>
      </c>
      <c r="G6" s="2" t="s">
        <v>20</v>
      </c>
      <c r="H6" s="2">
        <v>0</v>
      </c>
      <c r="I6" s="1">
        <v>0</v>
      </c>
      <c r="J6" s="3" t="s">
        <v>16</v>
      </c>
      <c r="K6" s="2" t="str">
        <f>J6*206.91</f>
        <v>0</v>
      </c>
      <c r="L6" s="5"/>
    </row>
    <row r="7" spans="1:12" customHeight="1" ht="105" outlineLevel="4">
      <c r="A7" s="1"/>
      <c r="B7" s="1">
        <v>882524</v>
      </c>
      <c r="C7" s="1" t="s">
        <v>21</v>
      </c>
      <c r="D7" s="1"/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16</v>
      </c>
      <c r="K7" s="2" t="str">
        <f>J7*297.54</f>
        <v>0</v>
      </c>
      <c r="L7" s="5"/>
    </row>
    <row r="8" spans="1:12" customHeight="1" ht="105" outlineLevel="4">
      <c r="A8" s="1"/>
      <c r="B8" s="1">
        <v>882884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J8*405.27</f>
        <v>0</v>
      </c>
      <c r="L8" s="5"/>
    </row>
    <row r="9" spans="1:12" outlineLevel="4">
      <c r="A9" s="1"/>
      <c r="B9" s="1">
        <v>954792</v>
      </c>
      <c r="C9" s="1" t="s">
        <v>27</v>
      </c>
      <c r="D9" s="1"/>
      <c r="E9" s="2" t="s">
        <v>28</v>
      </c>
      <c r="F9" s="2" t="s">
        <v>29</v>
      </c>
      <c r="G9" s="2" t="s">
        <v>30</v>
      </c>
      <c r="H9" s="2">
        <v>0</v>
      </c>
      <c r="I9" s="1">
        <v>0</v>
      </c>
      <c r="J9" s="3" t="s">
        <v>16</v>
      </c>
      <c r="K9" s="2" t="str">
        <f>J9*146.44</f>
        <v>0</v>
      </c>
      <c r="L9" s="5"/>
    </row>
    <row r="10" spans="1:12" customHeight="1" ht="105" outlineLevel="4">
      <c r="A10" s="1"/>
      <c r="B10" s="1">
        <v>954793</v>
      </c>
      <c r="C10" s="1" t="s">
        <v>31</v>
      </c>
      <c r="D10" s="1"/>
      <c r="E10" s="2" t="s">
        <v>32</v>
      </c>
      <c r="F10" s="2" t="s">
        <v>33</v>
      </c>
      <c r="G10" s="2" t="s">
        <v>20</v>
      </c>
      <c r="H10" s="2">
        <v>0</v>
      </c>
      <c r="I10" s="1">
        <v>0</v>
      </c>
      <c r="J10" s="3" t="s">
        <v>16</v>
      </c>
      <c r="K10" s="2" t="str">
        <f>J10*188.89</f>
        <v>0</v>
      </c>
      <c r="L10" s="5"/>
    </row>
    <row r="11" spans="1:12" outlineLevel="4">
      <c r="A11" s="1"/>
      <c r="B11" s="1">
        <v>954798</v>
      </c>
      <c r="C11" s="1" t="s">
        <v>34</v>
      </c>
      <c r="D11" s="1"/>
      <c r="E11" s="2" t="s">
        <v>35</v>
      </c>
      <c r="F11" s="2" t="s">
        <v>36</v>
      </c>
      <c r="G11" s="2" t="s">
        <v>37</v>
      </c>
      <c r="H11" s="2">
        <v>0</v>
      </c>
      <c r="I11" s="1">
        <v>0</v>
      </c>
      <c r="J11" s="3" t="s">
        <v>16</v>
      </c>
      <c r="K11" s="2" t="str">
        <f>J11*1023.51</f>
        <v>0</v>
      </c>
      <c r="L11" s="5"/>
    </row>
    <row r="12" spans="1:12" customHeight="1" ht="105" outlineLevel="4">
      <c r="A12" s="1"/>
      <c r="B12" s="1">
        <v>810787</v>
      </c>
      <c r="C12" s="1" t="s">
        <v>38</v>
      </c>
      <c r="D12" s="1"/>
      <c r="E12" s="2" t="s">
        <v>39</v>
      </c>
      <c r="F12" s="2" t="s">
        <v>40</v>
      </c>
      <c r="G12" s="2" t="s">
        <v>30</v>
      </c>
      <c r="H12" s="2">
        <v>0</v>
      </c>
      <c r="I12" s="1">
        <v>0</v>
      </c>
      <c r="J12" s="3" t="s">
        <v>16</v>
      </c>
      <c r="K12" s="2" t="str">
        <f>J12*393.13</f>
        <v>0</v>
      </c>
      <c r="L12" s="5"/>
    </row>
    <row r="13" spans="1:12" customHeight="1" ht="105" outlineLevel="4">
      <c r="A13" s="1"/>
      <c r="B13" s="1">
        <v>810788</v>
      </c>
      <c r="C13" s="1" t="s">
        <v>41</v>
      </c>
      <c r="D13" s="1"/>
      <c r="E13" s="2" t="s">
        <v>42</v>
      </c>
      <c r="F13" s="2" t="s">
        <v>43</v>
      </c>
      <c r="G13" s="2">
        <v>0</v>
      </c>
      <c r="H13" s="2">
        <v>0</v>
      </c>
      <c r="I13" s="1">
        <v>0</v>
      </c>
      <c r="J13" s="3" t="s">
        <v>16</v>
      </c>
      <c r="K13" s="2" t="str">
        <f>J13*294.10</f>
        <v>0</v>
      </c>
      <c r="L13" s="5"/>
    </row>
    <row r="14" spans="1:12" customHeight="1" ht="105" outlineLevel="4">
      <c r="A14" s="1"/>
      <c r="B14" s="1">
        <v>954230</v>
      </c>
      <c r="C14" s="1" t="s">
        <v>44</v>
      </c>
      <c r="D14" s="1"/>
      <c r="E14" s="2" t="s">
        <v>45</v>
      </c>
      <c r="F14" s="2" t="s">
        <v>46</v>
      </c>
      <c r="G14" s="2" t="s">
        <v>30</v>
      </c>
      <c r="H14" s="2">
        <v>0</v>
      </c>
      <c r="I14" s="1">
        <v>0</v>
      </c>
      <c r="J14" s="3" t="s">
        <v>16</v>
      </c>
      <c r="K14" s="2" t="str">
        <f>J14*494.88</f>
        <v>0</v>
      </c>
      <c r="L14" s="5"/>
    </row>
    <row r="15" spans="1:12" customHeight="1" ht="105" outlineLevel="4">
      <c r="A15" s="1"/>
      <c r="B15" s="1">
        <v>825090</v>
      </c>
      <c r="C15" s="1" t="s">
        <v>47</v>
      </c>
      <c r="D15" s="1"/>
      <c r="E15" s="2" t="s">
        <v>48</v>
      </c>
      <c r="F15" s="2" t="s">
        <v>49</v>
      </c>
      <c r="G15" s="2">
        <v>0</v>
      </c>
      <c r="H15" s="2">
        <v>0</v>
      </c>
      <c r="I15" s="1">
        <v>0</v>
      </c>
      <c r="J15" s="3" t="s">
        <v>16</v>
      </c>
      <c r="K15" s="2" t="str">
        <f>J15*302.60</f>
        <v>0</v>
      </c>
      <c r="L15" s="5"/>
    </row>
    <row r="16" spans="1:12" customHeight="1" ht="105" outlineLevel="4">
      <c r="A16" s="1"/>
      <c r="B16" s="1">
        <v>825089</v>
      </c>
      <c r="C16" s="1" t="s">
        <v>50</v>
      </c>
      <c r="D16" s="1"/>
      <c r="E16" s="2" t="s">
        <v>51</v>
      </c>
      <c r="F16" s="2" t="s">
        <v>52</v>
      </c>
      <c r="G16" s="2" t="s">
        <v>53</v>
      </c>
      <c r="H16" s="2">
        <v>0</v>
      </c>
      <c r="I16" s="1">
        <v>0</v>
      </c>
      <c r="J16" s="3" t="s">
        <v>16</v>
      </c>
      <c r="K16" s="2" t="str">
        <f>J16*50.86</f>
        <v>0</v>
      </c>
      <c r="L16" s="5"/>
    </row>
    <row r="17" spans="1:12" customHeight="1" ht="105" outlineLevel="4">
      <c r="A17" s="1"/>
      <c r="B17" s="1">
        <v>825088</v>
      </c>
      <c r="C17" s="1" t="s">
        <v>54</v>
      </c>
      <c r="D17" s="1"/>
      <c r="E17" s="2" t="s">
        <v>55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J17*50.86</f>
        <v>0</v>
      </c>
      <c r="L17" s="5"/>
    </row>
    <row r="18" spans="1:12" customHeight="1" ht="105" outlineLevel="4">
      <c r="A18" s="1"/>
      <c r="B18" s="1">
        <v>824564</v>
      </c>
      <c r="C18" s="1" t="s">
        <v>56</v>
      </c>
      <c r="D18" s="1"/>
      <c r="E18" s="2" t="s">
        <v>57</v>
      </c>
      <c r="F18" s="2" t="s">
        <v>58</v>
      </c>
      <c r="G18" s="2" t="s">
        <v>53</v>
      </c>
      <c r="H18" s="2">
        <v>0</v>
      </c>
      <c r="I18" s="1">
        <v>0</v>
      </c>
      <c r="J18" s="3" t="s">
        <v>16</v>
      </c>
      <c r="K18" s="2" t="str">
        <f>J18*51.26</f>
        <v>0</v>
      </c>
      <c r="L18" s="5"/>
    </row>
    <row r="19" spans="1:12" customHeight="1" ht="105" outlineLevel="4">
      <c r="A19" s="1"/>
      <c r="B19" s="1">
        <v>825170</v>
      </c>
      <c r="C19" s="1" t="s">
        <v>59</v>
      </c>
      <c r="D19" s="1"/>
      <c r="E19" s="2" t="s">
        <v>60</v>
      </c>
      <c r="F19" s="2" t="s">
        <v>61</v>
      </c>
      <c r="G19" s="2" t="s">
        <v>37</v>
      </c>
      <c r="H19" s="2">
        <v>0</v>
      </c>
      <c r="I19" s="1">
        <v>0</v>
      </c>
      <c r="J19" s="3" t="s">
        <v>16</v>
      </c>
      <c r="K19" s="2" t="str">
        <f>J19*316.20</f>
        <v>0</v>
      </c>
      <c r="L19" s="5"/>
    </row>
    <row r="20" spans="1:12" customHeight="1" ht="105" outlineLevel="4">
      <c r="A20" s="1"/>
      <c r="B20" s="1">
        <v>828270</v>
      </c>
      <c r="C20" s="1" t="s">
        <v>62</v>
      </c>
      <c r="D20" s="1"/>
      <c r="E20" s="2" t="s">
        <v>63</v>
      </c>
      <c r="F20" s="2" t="s">
        <v>64</v>
      </c>
      <c r="G20" s="2">
        <v>0</v>
      </c>
      <c r="H20" s="2">
        <v>0</v>
      </c>
      <c r="I20" s="1">
        <v>0</v>
      </c>
      <c r="J20" s="3" t="s">
        <v>16</v>
      </c>
      <c r="K20" s="2" t="str">
        <f>J20*158.14</f>
        <v>0</v>
      </c>
      <c r="L20" s="5"/>
    </row>
    <row r="21" spans="1:12" customHeight="1" ht="105" outlineLevel="4">
      <c r="A21" s="1"/>
      <c r="B21" s="1">
        <v>828272</v>
      </c>
      <c r="C21" s="1" t="s">
        <v>65</v>
      </c>
      <c r="D21" s="1"/>
      <c r="E21" s="2" t="s">
        <v>66</v>
      </c>
      <c r="F21" s="2" t="s">
        <v>67</v>
      </c>
      <c r="G21" s="2">
        <v>0</v>
      </c>
      <c r="H21" s="2">
        <v>0</v>
      </c>
      <c r="I21" s="1">
        <v>0</v>
      </c>
      <c r="J21" s="3" t="s">
        <v>16</v>
      </c>
      <c r="K21" s="2" t="str">
        <f>J21*225.82</f>
        <v>0</v>
      </c>
      <c r="L21" s="5"/>
    </row>
    <row r="22" spans="1:12" customHeight="1" ht="105" outlineLevel="4">
      <c r="A22" s="1"/>
      <c r="B22" s="1">
        <v>882508</v>
      </c>
      <c r="C22" s="1" t="s">
        <v>68</v>
      </c>
      <c r="D22" s="1"/>
      <c r="E22" s="2" t="s">
        <v>69</v>
      </c>
      <c r="F22" s="2" t="s">
        <v>70</v>
      </c>
      <c r="G22" s="2">
        <v>0</v>
      </c>
      <c r="H22" s="2">
        <v>0</v>
      </c>
      <c r="I22" s="1">
        <v>0</v>
      </c>
      <c r="J22" s="3" t="s">
        <v>16</v>
      </c>
      <c r="K22" s="2" t="str">
        <f>J22*259.25</f>
        <v>0</v>
      </c>
      <c r="L22" s="5"/>
    </row>
    <row r="23" spans="1:12" outlineLevel="2">
      <c r="A23" s="8" t="s">
        <v>71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5"/>
    </row>
    <row r="24" spans="1:12" customHeight="1" ht="105" outlineLevel="4">
      <c r="A24" s="1"/>
      <c r="B24" s="1">
        <v>879953</v>
      </c>
      <c r="C24" s="1" t="s">
        <v>72</v>
      </c>
      <c r="D24" s="1" t="s">
        <v>73</v>
      </c>
      <c r="E24" s="2" t="s">
        <v>74</v>
      </c>
      <c r="F24" s="2" t="s">
        <v>75</v>
      </c>
      <c r="G24" s="2">
        <v>8</v>
      </c>
      <c r="H24" s="2">
        <v>0</v>
      </c>
      <c r="I24" s="1">
        <v>0</v>
      </c>
      <c r="J24" s="3" t="s">
        <v>16</v>
      </c>
      <c r="K24" s="2" t="str">
        <f>J24*1029.00</f>
        <v>0</v>
      </c>
      <c r="L24" s="5"/>
    </row>
    <row r="25" spans="1:12" customHeight="1" ht="105" outlineLevel="4">
      <c r="A25" s="1"/>
      <c r="B25" s="1">
        <v>810791</v>
      </c>
      <c r="C25" s="1" t="s">
        <v>76</v>
      </c>
      <c r="D25" s="1" t="s">
        <v>77</v>
      </c>
      <c r="E25" s="2" t="s">
        <v>78</v>
      </c>
      <c r="F25" s="2" t="s">
        <v>79</v>
      </c>
      <c r="G25" s="2" t="s">
        <v>30</v>
      </c>
      <c r="H25" s="2">
        <v>0</v>
      </c>
      <c r="I25" s="1">
        <v>0</v>
      </c>
      <c r="J25" s="3" t="s">
        <v>16</v>
      </c>
      <c r="K25" s="2" t="str">
        <f>J25*289.59</f>
        <v>0</v>
      </c>
      <c r="L25" s="5"/>
    </row>
    <row r="26" spans="1:12" customHeight="1" ht="105" outlineLevel="4">
      <c r="A26" s="1"/>
      <c r="B26" s="1">
        <v>810792</v>
      </c>
      <c r="C26" s="1" t="s">
        <v>80</v>
      </c>
      <c r="D26" s="1" t="s">
        <v>81</v>
      </c>
      <c r="E26" s="2" t="s">
        <v>82</v>
      </c>
      <c r="F26" s="2" t="s">
        <v>83</v>
      </c>
      <c r="G26" s="2" t="s">
        <v>30</v>
      </c>
      <c r="H26" s="2">
        <v>0</v>
      </c>
      <c r="I26" s="1">
        <v>0</v>
      </c>
      <c r="J26" s="3" t="s">
        <v>16</v>
      </c>
      <c r="K26" s="2" t="str">
        <f>J26*399.84</f>
        <v>0</v>
      </c>
      <c r="L26" s="5"/>
    </row>
    <row r="27" spans="1:12" customHeight="1" ht="105" outlineLevel="4">
      <c r="A27" s="1"/>
      <c r="B27" s="1">
        <v>810793</v>
      </c>
      <c r="C27" s="1" t="s">
        <v>84</v>
      </c>
      <c r="D27" s="1" t="s">
        <v>85</v>
      </c>
      <c r="E27" s="2" t="s">
        <v>86</v>
      </c>
      <c r="F27" s="2" t="s">
        <v>87</v>
      </c>
      <c r="G27" s="2">
        <v>1</v>
      </c>
      <c r="H27" s="2">
        <v>0</v>
      </c>
      <c r="I27" s="1">
        <v>0</v>
      </c>
      <c r="J27" s="3" t="s">
        <v>16</v>
      </c>
      <c r="K27" s="2" t="str">
        <f>J27*633.57</f>
        <v>0</v>
      </c>
      <c r="L27" s="5"/>
    </row>
    <row r="28" spans="1:12" customHeight="1" ht="105" outlineLevel="4">
      <c r="A28" s="1"/>
      <c r="B28" s="1">
        <v>810794</v>
      </c>
      <c r="C28" s="1" t="s">
        <v>88</v>
      </c>
      <c r="D28" s="1" t="s">
        <v>89</v>
      </c>
      <c r="E28" s="2" t="s">
        <v>90</v>
      </c>
      <c r="F28" s="2" t="s">
        <v>91</v>
      </c>
      <c r="G28" s="2">
        <v>0</v>
      </c>
      <c r="H28" s="2">
        <v>0</v>
      </c>
      <c r="I28" s="1">
        <v>0</v>
      </c>
      <c r="J28" s="3" t="s">
        <v>16</v>
      </c>
      <c r="K28" s="2" t="str">
        <f>J28*704.13</f>
        <v>0</v>
      </c>
      <c r="L28" s="5"/>
    </row>
    <row r="29" spans="1:12" customHeight="1" ht="105" outlineLevel="4">
      <c r="A29" s="1"/>
      <c r="B29" s="1">
        <v>810795</v>
      </c>
      <c r="C29" s="1" t="s">
        <v>92</v>
      </c>
      <c r="D29" s="1" t="s">
        <v>93</v>
      </c>
      <c r="E29" s="2" t="s">
        <v>94</v>
      </c>
      <c r="F29" s="2" t="s">
        <v>95</v>
      </c>
      <c r="G29" s="2">
        <v>8</v>
      </c>
      <c r="H29" s="2">
        <v>0</v>
      </c>
      <c r="I29" s="1">
        <v>0</v>
      </c>
      <c r="J29" s="3" t="s">
        <v>16</v>
      </c>
      <c r="K29" s="2" t="str">
        <f>J29*1414.14</f>
        <v>0</v>
      </c>
      <c r="L29" s="5"/>
    </row>
    <row r="30" spans="1:12" customHeight="1" ht="105" outlineLevel="4">
      <c r="A30" s="1"/>
      <c r="B30" s="1">
        <v>810796</v>
      </c>
      <c r="C30" s="1" t="s">
        <v>96</v>
      </c>
      <c r="D30" s="1" t="s">
        <v>97</v>
      </c>
      <c r="E30" s="2" t="s">
        <v>98</v>
      </c>
      <c r="F30" s="2" t="s">
        <v>99</v>
      </c>
      <c r="G30" s="2">
        <v>8</v>
      </c>
      <c r="H30" s="2">
        <v>0</v>
      </c>
      <c r="I30" s="1">
        <v>0</v>
      </c>
      <c r="J30" s="3" t="s">
        <v>16</v>
      </c>
      <c r="K30" s="2" t="str">
        <f>J30*1592.01</f>
        <v>0</v>
      </c>
      <c r="L30" s="5"/>
    </row>
    <row r="31" spans="1:12" outlineLevel="4">
      <c r="A31" s="1"/>
      <c r="B31" s="1">
        <v>954220</v>
      </c>
      <c r="C31" s="1" t="s">
        <v>100</v>
      </c>
      <c r="D31" s="1" t="s">
        <v>101</v>
      </c>
      <c r="E31" s="2" t="s">
        <v>102</v>
      </c>
      <c r="F31" s="2" t="s">
        <v>103</v>
      </c>
      <c r="G31" s="2">
        <v>7</v>
      </c>
      <c r="H31" s="2">
        <v>0</v>
      </c>
      <c r="I31" s="1">
        <v>0</v>
      </c>
      <c r="J31" s="3" t="s">
        <v>16</v>
      </c>
      <c r="K31" s="2" t="str">
        <f>J31*449.82</f>
        <v>0</v>
      </c>
      <c r="L31" s="5"/>
    </row>
    <row r="32" spans="1:12" outlineLevel="4">
      <c r="A32" s="1"/>
      <c r="B32" s="1">
        <v>954221</v>
      </c>
      <c r="C32" s="1" t="s">
        <v>104</v>
      </c>
      <c r="D32" s="1" t="s">
        <v>105</v>
      </c>
      <c r="E32" s="2" t="s">
        <v>106</v>
      </c>
      <c r="F32" s="2" t="s">
        <v>107</v>
      </c>
      <c r="G32" s="2" t="s">
        <v>37</v>
      </c>
      <c r="H32" s="2">
        <v>0</v>
      </c>
      <c r="I32" s="1">
        <v>0</v>
      </c>
      <c r="J32" s="3" t="s">
        <v>16</v>
      </c>
      <c r="K32" s="2" t="str">
        <f>J32*645.33</f>
        <v>0</v>
      </c>
      <c r="L32" s="5"/>
    </row>
    <row r="33" spans="1:12" outlineLevel="2">
      <c r="A33" s="8" t="s">
        <v>108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810823</v>
      </c>
      <c r="C34" s="1" t="s">
        <v>109</v>
      </c>
      <c r="D34" s="1" t="s">
        <v>110</v>
      </c>
      <c r="E34" s="2" t="s">
        <v>111</v>
      </c>
      <c r="F34" s="2" t="s">
        <v>112</v>
      </c>
      <c r="G34" s="2" t="s">
        <v>20</v>
      </c>
      <c r="H34" s="2" t="s">
        <v>113</v>
      </c>
      <c r="I34" s="1">
        <v>0</v>
      </c>
      <c r="J34" s="3" t="s">
        <v>16</v>
      </c>
      <c r="K34" s="2" t="str">
        <f>J34*663.00</f>
        <v>0</v>
      </c>
      <c r="L34" s="5"/>
    </row>
    <row r="35" spans="1:12" customHeight="1" ht="105" outlineLevel="4">
      <c r="A35" s="1"/>
      <c r="B35" s="1">
        <v>810824</v>
      </c>
      <c r="C35" s="1" t="s">
        <v>114</v>
      </c>
      <c r="D35" s="1" t="s">
        <v>115</v>
      </c>
      <c r="E35" s="2" t="s">
        <v>116</v>
      </c>
      <c r="F35" s="2" t="s">
        <v>117</v>
      </c>
      <c r="G35" s="2">
        <v>4</v>
      </c>
      <c r="H35" s="2" t="s">
        <v>118</v>
      </c>
      <c r="I35" s="1">
        <v>0</v>
      </c>
      <c r="J35" s="3" t="s">
        <v>16</v>
      </c>
      <c r="K35" s="2" t="str">
        <f>J35*984.00</f>
        <v>0</v>
      </c>
      <c r="L35" s="5"/>
    </row>
    <row r="36" spans="1:12" customHeight="1" ht="105" outlineLevel="4">
      <c r="A36" s="1"/>
      <c r="B36" s="1">
        <v>833016</v>
      </c>
      <c r="C36" s="1" t="s">
        <v>119</v>
      </c>
      <c r="D36" s="1" t="s">
        <v>120</v>
      </c>
      <c r="E36" s="2" t="s">
        <v>121</v>
      </c>
      <c r="F36" s="2" t="s">
        <v>122</v>
      </c>
      <c r="G36" s="2">
        <v>1</v>
      </c>
      <c r="H36" s="2">
        <v>0</v>
      </c>
      <c r="I36" s="1">
        <v>0</v>
      </c>
      <c r="J36" s="3" t="s">
        <v>16</v>
      </c>
      <c r="K36" s="2" t="str">
        <f>J36*1845.00</f>
        <v>0</v>
      </c>
      <c r="L36" s="5"/>
    </row>
    <row r="37" spans="1:12" outlineLevel="2">
      <c r="A37" s="8" t="s">
        <v>123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customHeight="1" ht="105" outlineLevel="4">
      <c r="A38" s="1"/>
      <c r="B38" s="1">
        <v>833168</v>
      </c>
      <c r="C38" s="1" t="s">
        <v>124</v>
      </c>
      <c r="D38" s="1" t="s">
        <v>125</v>
      </c>
      <c r="E38" s="2" t="s">
        <v>126</v>
      </c>
      <c r="F38" s="2" t="s">
        <v>127</v>
      </c>
      <c r="G38" s="2">
        <v>0</v>
      </c>
      <c r="H38" s="2">
        <v>0</v>
      </c>
      <c r="I38" s="1">
        <v>0</v>
      </c>
      <c r="J38" s="3" t="s">
        <v>16</v>
      </c>
      <c r="K38" s="2" t="str">
        <f>J38*520.37</f>
        <v>0</v>
      </c>
      <c r="L38" s="5"/>
    </row>
    <row r="39" spans="1:12" customHeight="1" ht="105" outlineLevel="4">
      <c r="A39" s="1"/>
      <c r="B39" s="1">
        <v>833169</v>
      </c>
      <c r="C39" s="1" t="s">
        <v>128</v>
      </c>
      <c r="D39" s="1" t="s">
        <v>129</v>
      </c>
      <c r="E39" s="2" t="s">
        <v>130</v>
      </c>
      <c r="F39" s="2" t="s">
        <v>131</v>
      </c>
      <c r="G39" s="2">
        <v>0</v>
      </c>
      <c r="H39" s="2">
        <v>0</v>
      </c>
      <c r="I39" s="1">
        <v>0</v>
      </c>
      <c r="J39" s="3" t="s">
        <v>16</v>
      </c>
      <c r="K39" s="2" t="str">
        <f>J39*703.52</f>
        <v>0</v>
      </c>
      <c r="L39" s="5"/>
    </row>
    <row r="40" spans="1:12" customHeight="1" ht="105" outlineLevel="4">
      <c r="A40" s="1"/>
      <c r="B40" s="1">
        <v>837293</v>
      </c>
      <c r="C40" s="1" t="s">
        <v>132</v>
      </c>
      <c r="D40" s="1" t="s">
        <v>133</v>
      </c>
      <c r="E40" s="2" t="s">
        <v>134</v>
      </c>
      <c r="F40" s="2" t="s">
        <v>135</v>
      </c>
      <c r="G40" s="2" t="s">
        <v>30</v>
      </c>
      <c r="H40" s="2">
        <v>0</v>
      </c>
      <c r="I40" s="1">
        <v>0</v>
      </c>
      <c r="J40" s="3" t="s">
        <v>16</v>
      </c>
      <c r="K40" s="2" t="str">
        <f>J40*508.57</f>
        <v>0</v>
      </c>
      <c r="L40" s="5"/>
    </row>
    <row r="41" spans="1:12" customHeight="1" ht="105" outlineLevel="4">
      <c r="A41" s="1"/>
      <c r="B41" s="1">
        <v>882283</v>
      </c>
      <c r="C41" s="1" t="s">
        <v>136</v>
      </c>
      <c r="D41" s="1" t="s">
        <v>137</v>
      </c>
      <c r="E41" s="2" t="s">
        <v>138</v>
      </c>
      <c r="F41" s="2" t="s">
        <v>139</v>
      </c>
      <c r="G41" s="2" t="s">
        <v>20</v>
      </c>
      <c r="H41" s="2">
        <v>0</v>
      </c>
      <c r="I41" s="1">
        <v>0</v>
      </c>
      <c r="J41" s="3" t="s">
        <v>16</v>
      </c>
      <c r="K41" s="2" t="str">
        <f>J41*304.75</f>
        <v>0</v>
      </c>
      <c r="L41" s="5"/>
    </row>
    <row r="42" spans="1:12" outlineLevel="2">
      <c r="A42" s="8" t="s">
        <v>140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5"/>
    </row>
    <row r="43" spans="1:12" customHeight="1" ht="105" outlineLevel="4">
      <c r="A43" s="1"/>
      <c r="B43" s="1">
        <v>882245</v>
      </c>
      <c r="C43" s="1" t="s">
        <v>141</v>
      </c>
      <c r="D43" s="1" t="s">
        <v>142</v>
      </c>
      <c r="E43" s="2" t="s">
        <v>143</v>
      </c>
      <c r="F43" s="2" t="s">
        <v>144</v>
      </c>
      <c r="G43" s="2" t="s">
        <v>30</v>
      </c>
      <c r="H43" s="2">
        <v>0</v>
      </c>
      <c r="I43" s="1">
        <v>0</v>
      </c>
      <c r="J43" s="3" t="s">
        <v>16</v>
      </c>
      <c r="K43" s="2" t="str">
        <f>J43*652.99</f>
        <v>0</v>
      </c>
      <c r="L43" s="5"/>
    </row>
    <row r="44" spans="1:12" customHeight="1" ht="105" outlineLevel="4">
      <c r="A44" s="1"/>
      <c r="B44" s="1">
        <v>882246</v>
      </c>
      <c r="C44" s="1" t="s">
        <v>145</v>
      </c>
      <c r="D44" s="1" t="s">
        <v>146</v>
      </c>
      <c r="E44" s="2" t="s">
        <v>147</v>
      </c>
      <c r="F44" s="2" t="s">
        <v>148</v>
      </c>
      <c r="G44" s="2" t="s">
        <v>37</v>
      </c>
      <c r="H44" s="2">
        <v>0</v>
      </c>
      <c r="I44" s="1">
        <v>0</v>
      </c>
      <c r="J44" s="3" t="s">
        <v>16</v>
      </c>
      <c r="K44" s="2" t="str">
        <f>J44*826.50</f>
        <v>0</v>
      </c>
      <c r="L44" s="5"/>
    </row>
    <row r="45" spans="1:12" outlineLevel="2">
      <c r="A45" s="8" t="s">
        <v>149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954200</v>
      </c>
      <c r="C46" s="1" t="s">
        <v>150</v>
      </c>
      <c r="D46" s="1" t="s">
        <v>151</v>
      </c>
      <c r="E46" s="2" t="s">
        <v>152</v>
      </c>
      <c r="F46" s="2" t="s">
        <v>153</v>
      </c>
      <c r="G46" s="2" t="s">
        <v>20</v>
      </c>
      <c r="H46" s="2">
        <v>0</v>
      </c>
      <c r="I46" s="1">
        <v>0</v>
      </c>
      <c r="J46" s="3" t="s">
        <v>16</v>
      </c>
      <c r="K46" s="2" t="str">
        <f>J46*493.69</f>
        <v>0</v>
      </c>
      <c r="L46" s="5"/>
    </row>
    <row r="47" spans="1:12" customHeight="1" ht="105" outlineLevel="4">
      <c r="A47" s="1"/>
      <c r="B47" s="1">
        <v>954201</v>
      </c>
      <c r="C47" s="1" t="s">
        <v>154</v>
      </c>
      <c r="D47" s="1" t="s">
        <v>155</v>
      </c>
      <c r="E47" s="2" t="s">
        <v>156</v>
      </c>
      <c r="F47" s="2" t="s">
        <v>157</v>
      </c>
      <c r="G47" s="2" t="s">
        <v>37</v>
      </c>
      <c r="H47" s="2">
        <v>0</v>
      </c>
      <c r="I47" s="1" t="s">
        <v>37</v>
      </c>
      <c r="J47" s="3" t="s">
        <v>16</v>
      </c>
      <c r="K47" s="2" t="str">
        <f>J47*546.66</f>
        <v>0</v>
      </c>
      <c r="L47" s="5"/>
    </row>
    <row r="48" spans="1:12" customHeight="1" ht="105" outlineLevel="4">
      <c r="A48" s="1"/>
      <c r="B48" s="1">
        <v>954202</v>
      </c>
      <c r="C48" s="1" t="s">
        <v>158</v>
      </c>
      <c r="D48" s="1" t="s">
        <v>159</v>
      </c>
      <c r="E48" s="2" t="s">
        <v>160</v>
      </c>
      <c r="F48" s="2" t="s">
        <v>161</v>
      </c>
      <c r="G48" s="2">
        <v>0</v>
      </c>
      <c r="H48" s="2">
        <v>0</v>
      </c>
      <c r="I48" s="1">
        <v>0</v>
      </c>
      <c r="J48" s="3" t="s">
        <v>16</v>
      </c>
      <c r="K48" s="2" t="str">
        <f>J48*810.41</f>
        <v>0</v>
      </c>
      <c r="L48" s="5"/>
    </row>
    <row r="49" spans="1:12" customHeight="1" ht="105" outlineLevel="4">
      <c r="A49" s="1"/>
      <c r="B49" s="1">
        <v>954203</v>
      </c>
      <c r="C49" s="1" t="s">
        <v>162</v>
      </c>
      <c r="D49" s="1" t="s">
        <v>163</v>
      </c>
      <c r="E49" s="2" t="s">
        <v>164</v>
      </c>
      <c r="F49" s="2" t="s">
        <v>165</v>
      </c>
      <c r="G49" s="2" t="s">
        <v>37</v>
      </c>
      <c r="H49" s="2">
        <v>0</v>
      </c>
      <c r="I49" s="1" t="s">
        <v>30</v>
      </c>
      <c r="J49" s="3" t="s">
        <v>16</v>
      </c>
      <c r="K49" s="2" t="str">
        <f>J49*382.10</f>
        <v>0</v>
      </c>
      <c r="L4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3:K23"/>
    <mergeCell ref="A33:K33"/>
    <mergeCell ref="A37:K37"/>
    <mergeCell ref="A42:K42"/>
    <mergeCell ref="A45:K4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2026-05-01T17:26:08+03:00</dcterms:created>
  <dcterms:modified xsi:type="dcterms:W3CDTF">2026-05-01T17:26:08+03:00</dcterms:modified>
  <dc:title>Untitled Spreadsheet</dc:title>
  <dc:description/>
  <dc:subject/>
  <cp:keywords/>
  <cp:category/>
</cp:coreProperties>
</file>