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<sst xmlns="http://schemas.openxmlformats.org/spreadsheetml/2006/main" uniqueCount="180">
  <si>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</si>
  <si>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</si>
  <si>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</si>
  <si>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</si>
  <si>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</si>
  <si>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</si>
  <si>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</si>
  <si>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</si>
  <si>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</si>
  <si>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</si>
  <si>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</si>
  <si>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</si>
  <si>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</si>
  <si>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</si>
  <si>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</si>
  <si>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</si>
  <si>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1 606.00 руб.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</si>
  <si>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</si>
  <si>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</si>
  <si>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</si>
  <si>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</si>
  <si>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1 287.00 руб.</t>
  </si>
  <si>
    <t>VLC-1121003</t>
  </si>
  <si>
    <t>VLF-20U</t>
  </si>
  <si>
    <t>Водосчетчик унив., квартирный, до +90^С, 2,5м3, 3/4", 105 мм (NEW)  (1 /10шт)</t>
  </si>
  <si>
    <t>2 979.00 руб.</t>
  </si>
  <si>
    <t>&gt;10</t>
  </si>
  <si>
    <t>VLC-1121004</t>
  </si>
  <si>
    <t>VLF-15U-L</t>
  </si>
  <si>
    <t>Водосчетчик унив., квартирный, БЕЗ СГОНОВ, до +90^С, 1,5м3, 1/2", 80 мм (NEW)  (1 /12шт)</t>
  </si>
  <si>
    <t>1 237.00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</si>
  <si>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</si>
  <si>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</si>
  <si>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</si>
  <si>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1 688.00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</si>
  <si>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</si>
  <si>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</si>
  <si>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</si>
  <si>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1 427.00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</si>
  <si>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</si>
  <si>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</si>
  <si>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</si>
  <si>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1 480.00 руб.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</si>
  <si>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</si>
  <si>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</si>
  <si>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</si>
  <si>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</si>
  <si>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840.00 руб.</t>
  </si>
  <si>
    <t>&gt;1000</t>
  </si>
  <si>
    <t>KIP-150002</t>
  </si>
  <si>
    <t>СВ110-004</t>
  </si>
  <si>
    <t>ВОДОСЧЕТЧИК универсальный ЭКО НОМ-15-110мм + ШТУЦЕРА комплект (1/20шт)</t>
  </si>
  <si>
    <t>960.00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</si>
  <si>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</si>
  <si>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</si>
  <si>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</si>
  <si>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</si>
  <si>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&gt;25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</si>
  <si>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</si>
  <si>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</si>
  <si>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</si>
  <si>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</si>
  <si>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</si>
  <si>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</si>
  <si>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</si>
  <si>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</si>
  <si>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</si>
  <si>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</si>
  <si>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</si>
  <si>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</si>
  <si>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</si>
  <si>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</si>
  <si>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</si>
  <si>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</si>
  <si>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</si>
  <si>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</si>
  <si>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</si>
  <si>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</si>
  <si>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</si>
  <si>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</si>
  <si>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</si>
  <si>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</si>
  <si>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</si>
  <si>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</si>
  <si>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</si>
  <si>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</si>
  <si>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</si>
  <si>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</si>
  <si>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</si>
  <si>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</si>
  <si>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</si>
  <si>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</si>
  <si>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</si>
  <si>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</si>
  <si>
    <t>УТ000002633</t>
  </si>
  <si>
    <t>ВОДОСЧЕТЧИК универсальный ЭКО НОМ-15-110мм с импульсным вых + ШТУЦЕРА комплект (1/20шт)</t>
  </si>
  <si>
    <t>УТ000002655</t>
  </si>
  <si>
    <t>СВ80-004</t>
  </si>
  <si>
    <t>ВОДОСЧЕТЧИК универсальный ЭКО НОМ-15-80мм БЕЗ штуцеров (1/20шт)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</si>
  <si>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</si>
  <si>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</si>
  <si>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</si>
  <si>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</si>
  <si>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925.00 руб.</t>
  </si>
  <si>
    <t>&gt;100</t>
  </si>
  <si>
    <t>KIP-151101</t>
  </si>
  <si>
    <t>СВУ-15 с КМЧ (Невод)</t>
  </si>
  <si>
    <t>ВОДОСЧЕТЧИК универ. МЕТЕР/БЕТАР СВУ-15  110мм +ШТУЦЕРА, пр-во Россия (1/20шт)</t>
  </si>
  <si>
    <t>1 073.00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</si>
  <si>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</si>
  <si>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</si>
  <si>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</si>
  <si>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</si>
  <si>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</si>
  <si>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</si>
  <si>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</si>
  <si>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</si>
  <si>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</si>
  <si>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</si>
  <si>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</si>
  <si>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</si>
  <si>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</si>
  <si>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</si>
  <si>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</si>
  <si>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</si>
  <si>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</si>
  <si>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</si>
  <si>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</si>
  <si>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</si>
  <si>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</si>
  <si>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</si>
  <si>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</si>
  <si>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</si>
  <si>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</si>
  <si>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</si>
  <si>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</si>
  <si>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</si>
  <si>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</si>
  <si>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</si>
  <si>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</si>
  <si>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</si>
  <si>
    <t>Водосчетчики НОРМА</t>
  </si>
  <si>
    <t>KIP-130001</t>
  </si>
  <si>
    <t>водосчетчик НОРМА СВКМ-15У универсальный (БЕЗ ШТУЦЕРОВ) (1/20шт)</t>
  </si>
  <si>
    <t>851.00 руб.</t>
  </si>
  <si>
    <t>KIP-130002</t>
  </si>
  <si>
    <t>водосчетчик НОРМА СВКМ-15У универсальный (с штуцерами) (1/20шт)</t>
  </si>
  <si>
    <t>989.75 руб.</t>
  </si>
  <si>
    <t>KIP-130101</t>
  </si>
  <si>
    <t>водосчетчик НОРМА СВКМ-15У универсальный ЧК (с штуцерами) (1/20шт)</t>
  </si>
  <si>
    <t>KIP-130102</t>
  </si>
  <si>
    <t>водосчетчик НОРМА СВКМ-15У универсальный ЧК (БЕЗ ШТУЦЕРОВ) (1/20шт)</t>
  </si>
  <si>
    <t>814.00 руб.</t>
  </si>
  <si>
    <t>Водосчетчики DUX</t>
  </si>
  <si>
    <t>KIP-150051</t>
  </si>
  <si>
    <t>СВ-15-110 с КМЧ</t>
  </si>
  <si>
    <t>ВОДОСЧЕТЧИК универсальный DUX СВ-15-110мм + ШТУЦЕРА комплект (1/20шт)</t>
  </si>
  <si>
    <t>880.00 руб.</t>
  </si>
  <si>
    <t>&gt;500</t>
  </si>
  <si>
    <t>KIP-150052</t>
  </si>
  <si>
    <t>СВ-15-110</t>
  </si>
  <si>
    <t>ВОДОСЧЕТЧИК универсальный DUX СВ-15-110мм БЕЗ штуцеров (1/20шт)</t>
  </si>
  <si>
    <t>1 000.00 руб.</t>
  </si>
  <si>
    <t>Водосчетчики ENBRA</t>
  </si>
  <si>
    <t>УТ000002630</t>
  </si>
  <si>
    <t>EV-AM1 L110 D15</t>
  </si>
  <si>
    <t>Водосчетчик универсальный ENBRA EV-AM1 L110 D15 B, без КМЧ (20шт)</t>
  </si>
  <si>
    <t>1 700.00 руб.</t>
  </si>
  <si>
    <t>УТ000002631</t>
  </si>
  <si>
    <t>EV-AM1 L110 D15 с кмч</t>
  </si>
  <si>
    <t>Водосчетчик универсальный ENBRA EV-AM1 L110 D15 B, с комплектом КМЧ (20шт)</t>
  </si>
  <si>
    <t>1 850.00 руб.</t>
  </si>
  <si>
    <t>Водосчетчики ITELMA</t>
  </si>
  <si>
    <t>УТ000002640</t>
  </si>
  <si>
    <t>СВУ 15-D110</t>
  </si>
  <si>
    <t>Водосчетчик универсальный ITELMA СВУ 15-D110-1-WR-L-00 IТ, без КМЧ (24шт)</t>
  </si>
  <si>
    <t>1 450.00 руб.</t>
  </si>
  <si>
    <t>УТ000002642</t>
  </si>
  <si>
    <t>Водосчетчик универсальный ITELMA СВУ 15-D110-1-WR-L-00 IТ, с комплектом КМЧ (24шт)</t>
  </si>
  <si>
    <t>1 600.00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</si>
</sst>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Relationship Id="rId8" Type="http://schemas.openxmlformats.org/officeDocument/2006/relationships/image" Target="../media/3c8d8cc2_68f5_11ea_8111_003048fd731b_018ae949_7ca2_11ea_8111_003048fd731b8.jpeg"/><Relationship Id="rId9" Type="http://schemas.openxmlformats.org/officeDocument/2006/relationships/image" Target="../media/3c8d8cc4_68f5_11ea_8111_003048fd731b_018ae94a_7ca2_11ea_8111_003048fd731b9.jpeg"/><Relationship Id="rId10" Type="http://schemas.openxmlformats.org/officeDocument/2006/relationships/image" Target="../media/3c8d8cd4_68f5_11ea_8111_003048fd731b_018ae952_7ca2_11ea_8111_003048fd731b10.jpeg"/><Relationship Id="rId11" Type="http://schemas.openxmlformats.org/officeDocument/2006/relationships/image" Target="../media/3c8d8cd6_68f5_11ea_8111_003048fd731b_018ae953_7ca2_11ea_8111_003048fd731b11.jpeg"/><Relationship Id="rId12" Type="http://schemas.openxmlformats.org/officeDocument/2006/relationships/image" Target="../media/1755ba3f_5fbd_11f0_a77c_047c1617b143_20fe9cb5_793a_11f0_a79f_047c1617b14312.jpeg"/><Relationship Id="rId13" Type="http://schemas.openxmlformats.org/officeDocument/2006/relationships/image" Target="../media/1755ba41_5fbd_11f0_a77c_047c1617b143_20fe9cb6_793a_11f0_a79f_047c1617b14313.jpeg"/><Relationship Id="rId14" Type="http://schemas.openxmlformats.org/officeDocument/2006/relationships/image" Target="../media/1755ba43_5fbd_11f0_a77c_047c1617b143_20fe9cb7_793a_11f0_a79f_047c1617b14314.jpeg"/><Relationship Id="rId15" Type="http://schemas.openxmlformats.org/officeDocument/2006/relationships/image" Target="../media/1755ba45_5fbd_11f0_a77c_047c1617b143_20fe9cb8_793a_11f0_a79f_047c1617b14315.jpeg"/><Relationship Id="rId16" Type="http://schemas.openxmlformats.org/officeDocument/2006/relationships/image" Target="../media/4aff7eac_600f_11f0_a77c_047c1617b143_20fe9cb9_793a_11f0_a79f_047c1617b14316.jpeg"/><Relationship Id="rId17" Type="http://schemas.openxmlformats.org/officeDocument/2006/relationships/image" Target="../media/4aff7eae_600f_11f0_a77c_047c1617b143_20fe9cba_793a_11f0_a79f_047c1617b14317.jpeg"/><Relationship Id="rId18" Type="http://schemas.openxmlformats.org/officeDocument/2006/relationships/image" Target="../media/4aff7eb2_600f_11f0_a77c_047c1617b143_20fe9cbb_793a_11f0_a79f_047c1617b14318.jpeg"/><Relationship Id="rId19" Type="http://schemas.openxmlformats.org/officeDocument/2006/relationships/image" Target="../media/4aff7eb4_600f_11f0_a77c_047c1617b143_20fe9cbc_793a_11f0_a79f_047c1617b14319.jpeg"/><Relationship Id="rId20" Type="http://schemas.openxmlformats.org/officeDocument/2006/relationships/image" Target="../media/02a72b9c_034c_11ed_a2de_00259070b487_a73d6b9f_3fbb_11ef_a5f3_047c1617b14320.jpeg"/><Relationship Id="rId21" Type="http://schemas.openxmlformats.org/officeDocument/2006/relationships/image" Target="../media/02a72b9a_034c_11ed_a2de_00259070b487_a73d6b9d_3fbb_11ef_a5f3_047c1617b14321.jpeg"/><Relationship Id="rId22" Type="http://schemas.openxmlformats.org/officeDocument/2006/relationships/image" Target="../media/02a72ba6_034c_11ed_a2de_00259070b487_444b1d3d_5a46_11f0_a775_047c1617b14322.jpeg"/><Relationship Id="rId23" Type="http://schemas.openxmlformats.org/officeDocument/2006/relationships/image" Target="../media/02a72b9e_034c_11ed_a2de_00259070b487_444b1d39_5a46_11f0_a775_047c1617b14323.jpeg"/><Relationship Id="rId24" Type="http://schemas.openxmlformats.org/officeDocument/2006/relationships/image" Target="../media/02a72ba8_034c_11ed_a2de_00259070b487_444b1d3e_5a46_11f0_a775_047c1617b14324.jpeg"/><Relationship Id="rId25" Type="http://schemas.openxmlformats.org/officeDocument/2006/relationships/image" Target="../media/02a72ba0_034c_11ed_a2de_00259070b487_444b1d3a_5a46_11f0_a775_047c1617b14325.jpeg"/><Relationship Id="rId26" Type="http://schemas.openxmlformats.org/officeDocument/2006/relationships/image" Target="../media/02a72baa_034c_11ed_a2de_00259070b487_83eb96ed_5d58_11f0_a779_047c1617b14326.jpeg"/><Relationship Id="rId27" Type="http://schemas.openxmlformats.org/officeDocument/2006/relationships/image" Target="../media/02a72ba2_034c_11ed_a2de_00259070b487_444b1d3b_5a46_11f0_a775_047c1617b14327.jpeg"/><Relationship Id="rId28" Type="http://schemas.openxmlformats.org/officeDocument/2006/relationships/image" Target="../media/02a72bac_034c_11ed_a2de_00259070b487_444b1d3f_5a46_11f0_a775_047c1617b14328.jpeg"/><Relationship Id="rId29" Type="http://schemas.openxmlformats.org/officeDocument/2006/relationships/image" Target="../media/02a72ba4_034c_11ed_a2de_00259070b487_444b1d3c_5a46_11f0_a775_047c1617b14329.jpeg"/><Relationship Id="rId30" Type="http://schemas.openxmlformats.org/officeDocument/2006/relationships/image" Target="../media/75d5e8ca_2a90_11ed_a316_00259070b484_444b1d40_5a46_11f0_a775_047c1617b14330.jpeg"/><Relationship Id="rId31" Type="http://schemas.openxmlformats.org/officeDocument/2006/relationships/image" Target="../media/75d5e8c8_2a90_11ed_a316_00259070b484_444b1d41_5a46_11f0_a775_047c1617b14331.jpeg"/><Relationship Id="rId32" Type="http://schemas.openxmlformats.org/officeDocument/2006/relationships/image" Target="../media/1497ad4e_86a6_11e9_8101_003048fd731b_3e438478_cab9_11f0_a809_047c1617b14332.jpeg"/><Relationship Id="rId33" Type="http://schemas.openxmlformats.org/officeDocument/2006/relationships/image" Target="../media/1497ad50_86a6_11e9_8101_003048fd731b_3e438479_cab9_11f0_a809_047c1617b14333.jpeg"/><Relationship Id="rId34" Type="http://schemas.openxmlformats.org/officeDocument/2006/relationships/image" Target="../media/3e43846f_cab9_11f0_a809_047c1617b143_3e438476_cab9_11f0_a809_047c1617b14334.jpeg"/><Relationship Id="rId35" Type="http://schemas.openxmlformats.org/officeDocument/2006/relationships/image" Target="../media/3e438472_cab9_11f0_a809_047c1617b143_3e438477_cab9_11f0_a809_047c1617b14335.jpeg"/><Relationship Id="rId36" Type="http://schemas.openxmlformats.org/officeDocument/2006/relationships/image" Target="../media/d23ede4c_f5d0_11f0_a845_047c1617b143_3a28be09_f8f6_11f0_a84f_047c1617b14336.png"/><Relationship Id="rId37" Type="http://schemas.openxmlformats.org/officeDocument/2006/relationships/image" Target="../media/d23ede4e_f5d0_11f0_a845_047c1617b143_3a28be0a_f8f6_11f0_a84f_047c1617b14337.png"/><Relationship Id="rId38" Type="http://schemas.openxmlformats.org/officeDocument/2006/relationships/image" Target="../media/0e4aeb9b_1791_11f1_a87b_047c1617b143_b2231a24_1c4e_11f1_a881_047c1617b14338.png"/><Relationship Id="rId39" Type="http://schemas.openxmlformats.org/officeDocument/2006/relationships/image" Target="../media/0e4aeb9d_1791_11f1_a87b_047c1617b143_b2231a25_1c4e_11f1_a881_047c1617b14339.png"/><Relationship Id="rId40" Type="http://schemas.openxmlformats.org/officeDocument/2006/relationships/image" Target="../media/2e7902db_2bff_11f1_a895_047c1617b143_744bc630_2bfe_11f1_a895_047c1617b14340.png"/><Relationship Id="rId41" Type="http://schemas.openxmlformats.org/officeDocument/2006/relationships/image" Target="../media/2e7902de_2bff_11f1_a895_047c1617b143_744bc62f_2bfe_11f1_a895_047c1617b1434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J5*1606.00</f>
        <v>0</v>
      </c>
      <c r="L5" s="5"/>
    </row>
    <row r="6" spans="1:12" customHeight="1" ht="105" outlineLevel="4">
      <c r="A6" s="1"/>
      <c r="B6" s="1">
        <v>821192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J6*1287.00</f>
        <v>0</v>
      </c>
      <c r="L6" s="5"/>
    </row>
    <row r="7" spans="1:12" customHeight="1" ht="105" outlineLevel="4">
      <c r="A7" s="1"/>
      <c r="B7" s="1">
        <v>821193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J7*2979.00</f>
        <v>0</v>
      </c>
      <c r="L7" s="5"/>
    </row>
    <row r="8" spans="1:12" customHeight="1" ht="105" outlineLevel="4">
      <c r="A8" s="1"/>
      <c r="B8" s="1">
        <v>821194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-14</v>
      </c>
      <c r="H8" s="2">
        <v>0</v>
      </c>
      <c r="I8" s="1">
        <v>0</v>
      </c>
      <c r="J8" s="3" t="s">
        <v>17</v>
      </c>
      <c r="K8" s="2" t="str">
        <f>J8*1237.00</f>
        <v>0</v>
      </c>
      <c r="L8" s="5"/>
    </row>
    <row r="9" spans="1:12" customHeight="1" ht="105" outlineLevel="4">
      <c r="A9" s="1"/>
      <c r="B9" s="1">
        <v>821195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J9*1688.00</f>
        <v>0</v>
      </c>
      <c r="L9" s="5"/>
    </row>
    <row r="10" spans="1:12" customHeight="1" ht="105" outlineLevel="4">
      <c r="A10" s="1"/>
      <c r="B10" s="1">
        <v>821196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-144</v>
      </c>
      <c r="H10" s="2">
        <v>0</v>
      </c>
      <c r="I10" s="1">
        <v>0</v>
      </c>
      <c r="J10" s="3" t="s">
        <v>17</v>
      </c>
      <c r="K10" s="2" t="str">
        <f>J10*1427.00</f>
        <v>0</v>
      </c>
      <c r="L10" s="5"/>
    </row>
    <row r="11" spans="1:12" customHeight="1" ht="105" outlineLevel="4">
      <c r="A11" s="1"/>
      <c r="B11" s="1">
        <v>836191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J11*1480.00</f>
        <v>0</v>
      </c>
      <c r="L11" s="5"/>
    </row>
    <row r="12" spans="1:12" outlineLevel="2">
      <c r="A12" s="8" t="s">
        <v>43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825349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48</v>
      </c>
      <c r="H13" s="2">
        <v>0</v>
      </c>
      <c r="I13" s="1">
        <v>0</v>
      </c>
      <c r="J13" s="3" t="s">
        <v>17</v>
      </c>
      <c r="K13" s="2" t="str">
        <f>J13*840.00</f>
        <v>0</v>
      </c>
      <c r="L13" s="5"/>
    </row>
    <row r="14" spans="1:12" customHeight="1" ht="105" outlineLevel="4">
      <c r="A14" s="1"/>
      <c r="B14" s="1">
        <v>825350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-728</v>
      </c>
      <c r="H14" s="2">
        <v>0</v>
      </c>
      <c r="I14" s="1">
        <v>-720</v>
      </c>
      <c r="J14" s="3" t="s">
        <v>17</v>
      </c>
      <c r="K14" s="2" t="str">
        <f>J14*960.00</f>
        <v>0</v>
      </c>
      <c r="L14" s="5"/>
    </row>
    <row r="15" spans="1:12" customHeight="1" ht="105" outlineLevel="4">
      <c r="A15" s="1"/>
      <c r="B15" s="1">
        <v>825357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57</v>
      </c>
      <c r="H15" s="2">
        <v>0</v>
      </c>
      <c r="I15" s="1">
        <v>0</v>
      </c>
      <c r="J15" s="3" t="s">
        <v>17</v>
      </c>
      <c r="K15" s="2" t="str">
        <f>J15*1900.00</f>
        <v>0</v>
      </c>
      <c r="L15" s="5"/>
    </row>
    <row r="16" spans="1:12" customHeight="1" ht="105" outlineLevel="4">
      <c r="A16" s="1"/>
      <c r="B16" s="1">
        <v>825358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J16*0.00</f>
        <v>0</v>
      </c>
      <c r="L16" s="5"/>
    </row>
    <row r="17" spans="1:12" customHeight="1" ht="105" outlineLevel="4">
      <c r="A17" s="1"/>
      <c r="B17" s="1">
        <v>889573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J17*6634.80</f>
        <v>0</v>
      </c>
      <c r="L17" s="5"/>
    </row>
    <row r="18" spans="1:12" customHeight="1" ht="105" outlineLevel="4">
      <c r="A18" s="1"/>
      <c r="B18" s="1">
        <v>889574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1</v>
      </c>
      <c r="H18" s="2">
        <v>0</v>
      </c>
      <c r="I18" s="1">
        <v>0</v>
      </c>
      <c r="J18" s="3" t="s">
        <v>17</v>
      </c>
      <c r="K18" s="2" t="str">
        <f>J18*10508.90</f>
        <v>0</v>
      </c>
      <c r="L18" s="5"/>
    </row>
    <row r="19" spans="1:12" customHeight="1" ht="105" outlineLevel="4">
      <c r="A19" s="1"/>
      <c r="B19" s="1">
        <v>889575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3</v>
      </c>
      <c r="H19" s="2">
        <v>0</v>
      </c>
      <c r="I19" s="1">
        <v>0</v>
      </c>
      <c r="J19" s="3" t="s">
        <v>17</v>
      </c>
      <c r="K19" s="2" t="str">
        <f>J19*14956.80</f>
        <v>0</v>
      </c>
      <c r="L19" s="5"/>
    </row>
    <row r="20" spans="1:12" customHeight="1" ht="105" outlineLevel="4">
      <c r="A20" s="1"/>
      <c r="B20" s="1">
        <v>889576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2</v>
      </c>
      <c r="H20" s="2">
        <v>0</v>
      </c>
      <c r="I20" s="1">
        <v>0</v>
      </c>
      <c r="J20" s="3" t="s">
        <v>17</v>
      </c>
      <c r="K20" s="2" t="str">
        <f>J20*18602.90</f>
        <v>0</v>
      </c>
      <c r="L20" s="5"/>
    </row>
    <row r="21" spans="1:12" customHeight="1" ht="105" outlineLevel="4">
      <c r="A21" s="1"/>
      <c r="B21" s="1">
        <v>889577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1</v>
      </c>
      <c r="H21" s="2">
        <v>0</v>
      </c>
      <c r="I21" s="1">
        <v>0</v>
      </c>
      <c r="J21" s="3" t="s">
        <v>17</v>
      </c>
      <c r="K21" s="2" t="str">
        <f>J21*4297.80</f>
        <v>0</v>
      </c>
      <c r="L21" s="5"/>
    </row>
    <row r="22" spans="1:12" customHeight="1" ht="105" outlineLevel="4">
      <c r="A22" s="1"/>
      <c r="B22" s="1">
        <v>889578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7</v>
      </c>
      <c r="H22" s="2">
        <v>0</v>
      </c>
      <c r="I22" s="1">
        <v>0</v>
      </c>
      <c r="J22" s="3" t="s">
        <v>17</v>
      </c>
      <c r="K22" s="2" t="str">
        <f>J22*5589.80</f>
        <v>0</v>
      </c>
      <c r="L22" s="5"/>
    </row>
    <row r="23" spans="1:12" customHeight="1" ht="105" outlineLevel="4">
      <c r="A23" s="1"/>
      <c r="B23" s="1">
        <v>889579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J23*9790.70</f>
        <v>0</v>
      </c>
      <c r="L23" s="5"/>
    </row>
    <row r="24" spans="1:12" customHeight="1" ht="105" outlineLevel="4">
      <c r="A24" s="1"/>
      <c r="B24" s="1">
        <v>889580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3</v>
      </c>
      <c r="H24" s="2">
        <v>0</v>
      </c>
      <c r="I24" s="1">
        <v>0</v>
      </c>
      <c r="J24" s="3" t="s">
        <v>17</v>
      </c>
      <c r="K24" s="2" t="str">
        <f>J24*12657.80</f>
        <v>0</v>
      </c>
      <c r="L24" s="5"/>
    </row>
    <row r="25" spans="1:12" outlineLevel="4">
      <c r="A25" s="1"/>
      <c r="B25" s="1">
        <v>954693</v>
      </c>
      <c r="C25" s="1" t="s">
        <v>94</v>
      </c>
      <c r="D25" s="1"/>
      <c r="E25" s="2" t="s">
        <v>95</v>
      </c>
      <c r="F25" s="2"/>
      <c r="G25" s="2" t="s">
        <v>48</v>
      </c>
      <c r="H25" s="2">
        <v>0</v>
      </c>
      <c r="I25" s="1">
        <v>0</v>
      </c>
      <c r="J25" s="3" t="s">
        <v>17</v>
      </c>
      <c r="K25" s="2" t="str">
        <f>J25*0</f>
        <v>0</v>
      </c>
      <c r="L25" s="5"/>
    </row>
    <row r="26" spans="1:12" outlineLevel="4">
      <c r="A26" s="1"/>
      <c r="B26" s="1">
        <v>956349</v>
      </c>
      <c r="C26" s="1" t="s">
        <v>96</v>
      </c>
      <c r="D26" s="1" t="s">
        <v>97</v>
      </c>
      <c r="E26" s="2" t="s">
        <v>98</v>
      </c>
      <c r="F26" s="2"/>
      <c r="G26" s="2">
        <v>0</v>
      </c>
      <c r="H26" s="2">
        <v>0</v>
      </c>
      <c r="I26" s="1">
        <v>0</v>
      </c>
      <c r="J26" s="3" t="s">
        <v>17</v>
      </c>
      <c r="K26" s="2" t="str">
        <f>J26*0</f>
        <v>0</v>
      </c>
      <c r="L26" s="5"/>
    </row>
    <row r="27" spans="1:12" outlineLevel="2">
      <c r="A27" s="8" t="s">
        <v>99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868621</v>
      </c>
      <c r="C28" s="1" t="s">
        <v>100</v>
      </c>
      <c r="D28" s="1" t="s">
        <v>101</v>
      </c>
      <c r="E28" s="2" t="s">
        <v>102</v>
      </c>
      <c r="F28" s="2" t="s">
        <v>103</v>
      </c>
      <c r="G28" s="2" t="s">
        <v>104</v>
      </c>
      <c r="H28" s="2">
        <v>0</v>
      </c>
      <c r="I28" s="1">
        <v>0</v>
      </c>
      <c r="J28" s="3" t="s">
        <v>17</v>
      </c>
      <c r="K28" s="2" t="str">
        <f>J28*925.00</f>
        <v>0</v>
      </c>
      <c r="L28" s="5"/>
    </row>
    <row r="29" spans="1:12" customHeight="1" ht="105" outlineLevel="4">
      <c r="A29" s="1"/>
      <c r="B29" s="1">
        <v>868620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-40</v>
      </c>
      <c r="H29" s="2">
        <v>0</v>
      </c>
      <c r="I29" s="1">
        <v>0</v>
      </c>
      <c r="J29" s="3" t="s">
        <v>17</v>
      </c>
      <c r="K29" s="2" t="str">
        <f>J29*1073.00</f>
        <v>0</v>
      </c>
      <c r="L29" s="5"/>
    </row>
    <row r="30" spans="1:12" customHeight="1" ht="105" outlineLevel="4">
      <c r="A30" s="1"/>
      <c r="B30" s="1">
        <v>868626</v>
      </c>
      <c r="C30" s="1" t="s">
        <v>109</v>
      </c>
      <c r="D30" s="1"/>
      <c r="E30" s="2" t="s">
        <v>110</v>
      </c>
      <c r="F30" s="2" t="s">
        <v>111</v>
      </c>
      <c r="G30" s="2">
        <v>2</v>
      </c>
      <c r="H30" s="2">
        <v>0</v>
      </c>
      <c r="I30" s="1">
        <v>0</v>
      </c>
      <c r="J30" s="3" t="s">
        <v>17</v>
      </c>
      <c r="K30" s="2" t="str">
        <f>J30*8149.80</f>
        <v>0</v>
      </c>
      <c r="L30" s="5"/>
    </row>
    <row r="31" spans="1:12" customHeight="1" ht="105" outlineLevel="4">
      <c r="A31" s="1"/>
      <c r="B31" s="1">
        <v>868622</v>
      </c>
      <c r="C31" s="1" t="s">
        <v>112</v>
      </c>
      <c r="D31" s="1"/>
      <c r="E31" s="2" t="s">
        <v>113</v>
      </c>
      <c r="F31" s="2" t="s">
        <v>114</v>
      </c>
      <c r="G31" s="2">
        <v>0</v>
      </c>
      <c r="H31" s="2">
        <v>0</v>
      </c>
      <c r="I31" s="1">
        <v>0</v>
      </c>
      <c r="J31" s="3" t="s">
        <v>17</v>
      </c>
      <c r="K31" s="2" t="str">
        <f>J31*7503.12</f>
        <v>0</v>
      </c>
      <c r="L31" s="5"/>
    </row>
    <row r="32" spans="1:12" customHeight="1" ht="105" outlineLevel="4">
      <c r="A32" s="1"/>
      <c r="B32" s="1">
        <v>868627</v>
      </c>
      <c r="C32" s="1" t="s">
        <v>115</v>
      </c>
      <c r="D32" s="1"/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J32*9708.36</f>
        <v>0</v>
      </c>
      <c r="L32" s="5"/>
    </row>
    <row r="33" spans="1:12" customHeight="1" ht="105" outlineLevel="4">
      <c r="A33" s="1"/>
      <c r="B33" s="1">
        <v>868623</v>
      </c>
      <c r="C33" s="1" t="s">
        <v>118</v>
      </c>
      <c r="D33" s="1"/>
      <c r="E33" s="2" t="s">
        <v>119</v>
      </c>
      <c r="F33" s="2" t="s">
        <v>120</v>
      </c>
      <c r="G33" s="2">
        <v>0</v>
      </c>
      <c r="H33" s="2">
        <v>0</v>
      </c>
      <c r="I33" s="1">
        <v>0</v>
      </c>
      <c r="J33" s="3" t="s">
        <v>17</v>
      </c>
      <c r="K33" s="2" t="str">
        <f>J33*9126.96</f>
        <v>0</v>
      </c>
      <c r="L33" s="5"/>
    </row>
    <row r="34" spans="1:12" customHeight="1" ht="105" outlineLevel="4">
      <c r="A34" s="1"/>
      <c r="B34" s="1">
        <v>868628</v>
      </c>
      <c r="C34" s="1" t="s">
        <v>121</v>
      </c>
      <c r="D34" s="1"/>
      <c r="E34" s="2" t="s">
        <v>122</v>
      </c>
      <c r="F34" s="2" t="s">
        <v>123</v>
      </c>
      <c r="G34" s="2">
        <v>0</v>
      </c>
      <c r="H34" s="2">
        <v>0</v>
      </c>
      <c r="I34" s="1">
        <v>0</v>
      </c>
      <c r="J34" s="3" t="s">
        <v>17</v>
      </c>
      <c r="K34" s="2" t="str">
        <f>J34*13162.08</f>
        <v>0</v>
      </c>
      <c r="L34" s="5"/>
    </row>
    <row r="35" spans="1:12" customHeight="1" ht="105" outlineLevel="4">
      <c r="A35" s="1"/>
      <c r="B35" s="1">
        <v>868624</v>
      </c>
      <c r="C35" s="1" t="s">
        <v>124</v>
      </c>
      <c r="D35" s="1"/>
      <c r="E35" s="2" t="s">
        <v>125</v>
      </c>
      <c r="F35" s="2" t="s">
        <v>126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J35*12503.16</f>
        <v>0</v>
      </c>
      <c r="L35" s="5"/>
    </row>
    <row r="36" spans="1:12" customHeight="1" ht="105" outlineLevel="4">
      <c r="A36" s="1"/>
      <c r="B36" s="1">
        <v>868629</v>
      </c>
      <c r="C36" s="1" t="s">
        <v>127</v>
      </c>
      <c r="D36" s="1"/>
      <c r="E36" s="2" t="s">
        <v>128</v>
      </c>
      <c r="F36" s="2" t="s">
        <v>129</v>
      </c>
      <c r="G36" s="2">
        <v>1</v>
      </c>
      <c r="H36" s="2">
        <v>0</v>
      </c>
      <c r="I36" s="1">
        <v>0</v>
      </c>
      <c r="J36" s="3" t="s">
        <v>17</v>
      </c>
      <c r="K36" s="2" t="str">
        <f>J36*19416.72</f>
        <v>0</v>
      </c>
      <c r="L36" s="5"/>
    </row>
    <row r="37" spans="1:12" customHeight="1" ht="105" outlineLevel="4">
      <c r="A37" s="1"/>
      <c r="B37" s="1">
        <v>868625</v>
      </c>
      <c r="C37" s="1" t="s">
        <v>130</v>
      </c>
      <c r="D37" s="1"/>
      <c r="E37" s="2" t="s">
        <v>131</v>
      </c>
      <c r="F37" s="2" t="s">
        <v>132</v>
      </c>
      <c r="G37" s="2">
        <v>1</v>
      </c>
      <c r="H37" s="2">
        <v>0</v>
      </c>
      <c r="I37" s="1">
        <v>0</v>
      </c>
      <c r="J37" s="3" t="s">
        <v>17</v>
      </c>
      <c r="K37" s="2" t="str">
        <f>J37*19029.12</f>
        <v>0</v>
      </c>
      <c r="L37" s="5"/>
    </row>
    <row r="38" spans="1:12" customHeight="1" ht="105" outlineLevel="4">
      <c r="A38" s="1"/>
      <c r="B38" s="1">
        <v>869388</v>
      </c>
      <c r="C38" s="1" t="s">
        <v>133</v>
      </c>
      <c r="D38" s="1" t="s">
        <v>134</v>
      </c>
      <c r="E38" s="2" t="s">
        <v>135</v>
      </c>
      <c r="F38" s="2" t="s">
        <v>136</v>
      </c>
      <c r="G38" s="2">
        <v>-40</v>
      </c>
      <c r="H38" s="2">
        <v>0</v>
      </c>
      <c r="I38" s="1">
        <v>0</v>
      </c>
      <c r="J38" s="3" t="s">
        <v>17</v>
      </c>
      <c r="K38" s="2" t="str">
        <f>J38*799.80</f>
        <v>0</v>
      </c>
      <c r="L38" s="5"/>
    </row>
    <row r="39" spans="1:12" customHeight="1" ht="105" outlineLevel="4">
      <c r="A39" s="1"/>
      <c r="B39" s="1">
        <v>869387</v>
      </c>
      <c r="C39" s="1" t="s">
        <v>137</v>
      </c>
      <c r="D39" s="1" t="s">
        <v>138</v>
      </c>
      <c r="E39" s="2" t="s">
        <v>139</v>
      </c>
      <c r="F39" s="2" t="s">
        <v>140</v>
      </c>
      <c r="G39" s="2">
        <v>0</v>
      </c>
      <c r="H39" s="2">
        <v>0</v>
      </c>
      <c r="I39" s="1">
        <v>0</v>
      </c>
      <c r="J39" s="3" t="s">
        <v>17</v>
      </c>
      <c r="K39" s="2" t="str">
        <f>J39*954.00</f>
        <v>0</v>
      </c>
      <c r="L39" s="5"/>
    </row>
    <row r="40" spans="1:12" outlineLevel="2">
      <c r="A40" s="8" t="s">
        <v>141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883303</v>
      </c>
      <c r="C41" s="1" t="s">
        <v>142</v>
      </c>
      <c r="D41" s="1"/>
      <c r="E41" s="2" t="s">
        <v>143</v>
      </c>
      <c r="F41" s="2" t="s">
        <v>144</v>
      </c>
      <c r="G41" s="2">
        <v>-374</v>
      </c>
      <c r="H41" s="2">
        <v>0</v>
      </c>
      <c r="I41" s="1">
        <v>0</v>
      </c>
      <c r="J41" s="3" t="s">
        <v>17</v>
      </c>
      <c r="K41" s="2" t="str">
        <f>J41*851.00</f>
        <v>0</v>
      </c>
      <c r="L41" s="5"/>
    </row>
    <row r="42" spans="1:12" customHeight="1" ht="105" outlineLevel="4">
      <c r="A42" s="1"/>
      <c r="B42" s="1">
        <v>883304</v>
      </c>
      <c r="C42" s="1" t="s">
        <v>145</v>
      </c>
      <c r="D42" s="1"/>
      <c r="E42" s="2" t="s">
        <v>146</v>
      </c>
      <c r="F42" s="2" t="s">
        <v>147</v>
      </c>
      <c r="G42" s="2" t="s">
        <v>104</v>
      </c>
      <c r="H42" s="2">
        <v>0</v>
      </c>
      <c r="I42" s="1">
        <v>0</v>
      </c>
      <c r="J42" s="3" t="s">
        <v>17</v>
      </c>
      <c r="K42" s="2" t="str">
        <f>J42*989.75</f>
        <v>0</v>
      </c>
      <c r="L42" s="5"/>
    </row>
    <row r="43" spans="1:12" customHeight="1" ht="105" outlineLevel="4">
      <c r="A43" s="1"/>
      <c r="B43" s="1">
        <v>954113</v>
      </c>
      <c r="C43" s="1" t="s">
        <v>148</v>
      </c>
      <c r="D43" s="1"/>
      <c r="E43" s="2" t="s">
        <v>149</v>
      </c>
      <c r="F43" s="2" t="s">
        <v>103</v>
      </c>
      <c r="G43" s="2">
        <v>0</v>
      </c>
      <c r="H43" s="2">
        <v>0</v>
      </c>
      <c r="I43" s="1">
        <v>0</v>
      </c>
      <c r="J43" s="3" t="s">
        <v>17</v>
      </c>
      <c r="K43" s="2" t="str">
        <f>J43*925.00</f>
        <v>0</v>
      </c>
      <c r="L43" s="5"/>
    </row>
    <row r="44" spans="1:12" customHeight="1" ht="105" outlineLevel="4">
      <c r="A44" s="1"/>
      <c r="B44" s="1">
        <v>954114</v>
      </c>
      <c r="C44" s="1" t="s">
        <v>150</v>
      </c>
      <c r="D44" s="1"/>
      <c r="E44" s="2" t="s">
        <v>151</v>
      </c>
      <c r="F44" s="2" t="s">
        <v>152</v>
      </c>
      <c r="G44" s="2">
        <v>0</v>
      </c>
      <c r="H44" s="2">
        <v>0</v>
      </c>
      <c r="I44" s="1">
        <v>0</v>
      </c>
      <c r="J44" s="3" t="s">
        <v>17</v>
      </c>
      <c r="K44" s="2" t="str">
        <f>J44*814.00</f>
        <v>0</v>
      </c>
      <c r="L44" s="5"/>
    </row>
    <row r="45" spans="1:12" outlineLevel="2">
      <c r="A45" s="8" t="s">
        <v>153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954413</v>
      </c>
      <c r="C46" s="1" t="s">
        <v>154</v>
      </c>
      <c r="D46" s="1" t="s">
        <v>155</v>
      </c>
      <c r="E46" s="2" t="s">
        <v>156</v>
      </c>
      <c r="F46" s="2" t="s">
        <v>157</v>
      </c>
      <c r="G46" s="2" t="s">
        <v>158</v>
      </c>
      <c r="H46" s="2">
        <v>0</v>
      </c>
      <c r="I46" s="1">
        <v>-500</v>
      </c>
      <c r="J46" s="3" t="s">
        <v>17</v>
      </c>
      <c r="K46" s="2" t="str">
        <f>J46*880.00</f>
        <v>0</v>
      </c>
      <c r="L46" s="5"/>
    </row>
    <row r="47" spans="1:12" customHeight="1" ht="105" outlineLevel="4">
      <c r="A47" s="1"/>
      <c r="B47" s="1">
        <v>954414</v>
      </c>
      <c r="C47" s="1" t="s">
        <v>159</v>
      </c>
      <c r="D47" s="1" t="s">
        <v>160</v>
      </c>
      <c r="E47" s="2" t="s">
        <v>161</v>
      </c>
      <c r="F47" s="2" t="s">
        <v>162</v>
      </c>
      <c r="G47" s="2">
        <v>-86</v>
      </c>
      <c r="H47" s="2">
        <v>0</v>
      </c>
      <c r="I47" s="1">
        <v>0</v>
      </c>
      <c r="J47" s="3" t="s">
        <v>17</v>
      </c>
      <c r="K47" s="2" t="str">
        <f>J47*1000.00</f>
        <v>0</v>
      </c>
      <c r="L47" s="5"/>
    </row>
    <row r="48" spans="1:12" outlineLevel="2">
      <c r="A48" s="8" t="s">
        <v>163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954641</v>
      </c>
      <c r="C49" s="1" t="s">
        <v>164</v>
      </c>
      <c r="D49" s="1" t="s">
        <v>165</v>
      </c>
      <c r="E49" s="2" t="s">
        <v>166</v>
      </c>
      <c r="F49" s="2" t="s">
        <v>167</v>
      </c>
      <c r="G49" s="2" t="s">
        <v>104</v>
      </c>
      <c r="H49" s="2">
        <v>0</v>
      </c>
      <c r="I49" s="1">
        <v>0</v>
      </c>
      <c r="J49" s="3" t="s">
        <v>17</v>
      </c>
      <c r="K49" s="2" t="str">
        <f>J49*1700.00</f>
        <v>0</v>
      </c>
      <c r="L49" s="5"/>
    </row>
    <row r="50" spans="1:12" customHeight="1" ht="105" outlineLevel="4">
      <c r="A50" s="1"/>
      <c r="B50" s="1">
        <v>954642</v>
      </c>
      <c r="C50" s="1" t="s">
        <v>168</v>
      </c>
      <c r="D50" s="1" t="s">
        <v>169</v>
      </c>
      <c r="E50" s="2" t="s">
        <v>170</v>
      </c>
      <c r="F50" s="2" t="s">
        <v>171</v>
      </c>
      <c r="G50" s="2">
        <v>-119</v>
      </c>
      <c r="H50" s="2">
        <v>0</v>
      </c>
      <c r="I50" s="1">
        <v>0</v>
      </c>
      <c r="J50" s="3" t="s">
        <v>17</v>
      </c>
      <c r="K50" s="2" t="str">
        <f>J50*1850.00</f>
        <v>0</v>
      </c>
      <c r="L50" s="5"/>
    </row>
    <row r="51" spans="1:12" outlineLevel="2">
      <c r="A51" s="8" t="s">
        <v>172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954809</v>
      </c>
      <c r="C52" s="1" t="s">
        <v>173</v>
      </c>
      <c r="D52" s="1" t="s">
        <v>174</v>
      </c>
      <c r="E52" s="2" t="s">
        <v>175</v>
      </c>
      <c r="F52" s="2" t="s">
        <v>176</v>
      </c>
      <c r="G52" s="2" t="s">
        <v>57</v>
      </c>
      <c r="H52" s="2">
        <v>0</v>
      </c>
      <c r="I52" s="1">
        <v>0</v>
      </c>
      <c r="J52" s="3" t="s">
        <v>17</v>
      </c>
      <c r="K52" s="2" t="str">
        <f>J52*1450.00</f>
        <v>0</v>
      </c>
      <c r="L52" s="5"/>
    </row>
    <row r="53" spans="1:12" customHeight="1" ht="105" outlineLevel="4">
      <c r="A53" s="1"/>
      <c r="B53" s="1">
        <v>955862</v>
      </c>
      <c r="C53" s="1" t="s">
        <v>177</v>
      </c>
      <c r="D53" s="1" t="s">
        <v>174</v>
      </c>
      <c r="E53" s="2" t="s">
        <v>178</v>
      </c>
      <c r="F53" s="2" t="s">
        <v>179</v>
      </c>
      <c r="G53" s="2">
        <v>-21</v>
      </c>
      <c r="H53" s="2">
        <v>0</v>
      </c>
      <c r="I53" s="1">
        <v>0</v>
      </c>
      <c r="J53" s="3" t="s">
        <v>17</v>
      </c>
      <c r="K53" s="2" t="str">
        <f>J53*1600.00</f>
        <v>0</v>
      </c>
      <c r="L5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27:K27"/>
    <mergeCell ref="A40:K40"/>
    <mergeCell ref="A45:K45"/>
    <mergeCell ref="A48:K48"/>
    <mergeCell ref="A51:K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2026-05-11T14:55:05+03:00</dcterms:created>
  <dcterms:modified xsi:type="dcterms:W3CDTF">2026-05-11T14:55:05+03:00</dcterms:modified>
  <dc:title>Untitled Spreadsheet</dc:title>
  <dc:description/>
  <dc:subject/>
  <cp:keywords/>
  <cp:category/>
</cp:coreProperties>
</file>