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<sst xmlns="http://schemas.openxmlformats.org/spreadsheetml/2006/main" uniqueCount="252">
  <si>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</si>
  <si>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</si>
  <si>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</si>
  <si>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</si>
  <si>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</si>
  <si>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</si>
  <si>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</si>
  <si>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</si>
  <si>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</si>
  <si>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</si>
  <si>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</si>
  <si>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Манометры и комплектующие</t>
  </si>
  <si>
    <t>Манометры VIEIR</t>
  </si>
  <si>
    <t>KIP-240001</t>
  </si>
  <si>
    <t>YLA6</t>
  </si>
  <si>
    <t>Манометр радиальный 1/4 нижнее подключ  6 бар VR (1/100шт)</t>
  </si>
  <si>
    <t>179.99 руб.</t>
  </si>
  <si>
    <t>&gt;50</t>
  </si>
  <si>
    <t>шт</t>
  </si>
  <si>
    <t>KIP-240002</t>
  </si>
  <si>
    <t>YLA10</t>
  </si>
  <si>
    <t>Манометр радиальный 1/4 нижнее подключ 10 бар VR (1/100шт)</t>
  </si>
  <si>
    <t>&gt;25</t>
  </si>
  <si>
    <t>KIP-240003</t>
  </si>
  <si>
    <t>YLA16</t>
  </si>
  <si>
    <t>Манометр радиальный 1/4  нижнее подключ 16 бар VR (1/100шт)</t>
  </si>
  <si>
    <t>KIP-240004</t>
  </si>
  <si>
    <t>YLB6</t>
  </si>
  <si>
    <t>Манометр аксиальный 1/4 подключ сзади  6 бар VR (1/100шт)</t>
  </si>
  <si>
    <t>185.94 руб.</t>
  </si>
  <si>
    <t>KIP-240005</t>
  </si>
  <si>
    <t>YLB10</t>
  </si>
  <si>
    <t>Манометр аксиальный 1/4 подключ сзади 10 бар VR (1/100шт)</t>
  </si>
  <si>
    <t>KIP-240006</t>
  </si>
  <si>
    <t>YLB16</t>
  </si>
  <si>
    <t>Манометр аксиальный 1/4 подключ сзади 16 бар VR (1/100шт)</t>
  </si>
  <si>
    <t>KIP-240007</t>
  </si>
  <si>
    <t>YL20</t>
  </si>
  <si>
    <t>Манометр с верхним 1/4 подключением VIEIR 1/4 (1/100шт)</t>
  </si>
  <si>
    <t>251.39 руб.</t>
  </si>
  <si>
    <t>Манометры Росма</t>
  </si>
  <si>
    <t>VLC-1131001</t>
  </si>
  <si>
    <t>TM-510P.0406</t>
  </si>
  <si>
    <t>Манометр TM-510P Ду 100 с нижним подключением (150°) 1/2", 0-6 бар</t>
  </si>
  <si>
    <t>1 095.00 руб.</t>
  </si>
  <si>
    <t>VLC-1131002</t>
  </si>
  <si>
    <t>TM-510P.0410</t>
  </si>
  <si>
    <t>Манометр TM-510P Ду 100 с нижним подключением (150°) 1/2", 0-10 бар</t>
  </si>
  <si>
    <t>&gt;100</t>
  </si>
  <si>
    <t>VLC-1131003</t>
  </si>
  <si>
    <t>TM-510P.0416</t>
  </si>
  <si>
    <t>Манометр TM-510P Ду 100 с нижним подключением (150°) 1/2", 0-16 бар</t>
  </si>
  <si>
    <t>VLC-1131004</t>
  </si>
  <si>
    <t>TM-310P.0204</t>
  </si>
  <si>
    <t>Манометр TM-310P Dy 63 с нижним подключением 1/4", 0-4 бар</t>
  </si>
  <si>
    <t>572.00 руб.</t>
  </si>
  <si>
    <t>&gt;10</t>
  </si>
  <si>
    <t>VLC-1131005</t>
  </si>
  <si>
    <t>TM-310P.0206</t>
  </si>
  <si>
    <t>Манометр TM-310P Dy 63 с нижним подключением 1/4", 0-6 бар</t>
  </si>
  <si>
    <t>VLC-1131006</t>
  </si>
  <si>
    <t>TM-310P.0210</t>
  </si>
  <si>
    <t>Манометр TM-310P Dy 63 с нижним подключением 1/4", 0-10 бар</t>
  </si>
  <si>
    <t>VLC-1131007</t>
  </si>
  <si>
    <t>TM-310P.0216</t>
  </si>
  <si>
    <t>Манометр TM-310P Dy 63 с нижним подключением 1/4", 0-16 бар</t>
  </si>
  <si>
    <t>588.00 руб.</t>
  </si>
  <si>
    <t>VLC-1131008</t>
  </si>
  <si>
    <t>TM-310T.0204</t>
  </si>
  <si>
    <t>Манометр TM310T Dy 63 с задним подключением 1/4", 0-4 бар</t>
  </si>
  <si>
    <t>VLC-1131009</t>
  </si>
  <si>
    <t>TM-310T.0206</t>
  </si>
  <si>
    <t>Манометр TM310T Dy 63 с задним подключением 1/4", 0-6 бар</t>
  </si>
  <si>
    <t>VLC-1131010</t>
  </si>
  <si>
    <t>TM-310T.0210</t>
  </si>
  <si>
    <t>Манометр TM310T Dy 63 с задним подключением 1/4", 0-10 бар</t>
  </si>
  <si>
    <t>VLC-1131011</t>
  </si>
  <si>
    <t>TM-310T.0216</t>
  </si>
  <si>
    <t>Манометр TM310T Dy 63 с задним подключением 1/4", 0-16 бар</t>
  </si>
  <si>
    <t>Краны и оборудования для манометров</t>
  </si>
  <si>
    <t>KIP-210001</t>
  </si>
  <si>
    <t>кран для манометра Ду 15 (11Б18/38бк) М20*1,5</t>
  </si>
  <si>
    <t>372.13 руб.</t>
  </si>
  <si>
    <t>KIP-210002</t>
  </si>
  <si>
    <t>кран для манометра Ду 15 (11Б27п(м)1) G1/2хG1/2</t>
  </si>
  <si>
    <t>0.00 руб.</t>
  </si>
  <si>
    <t>KIP-210003</t>
  </si>
  <si>
    <t>кран для манометра Ду 15 (11Б27п(м)1) G1/2хМ20*1,5</t>
  </si>
  <si>
    <t>KIP-210004</t>
  </si>
  <si>
    <t>кран для манометра Ду 15 (11Б38бк) с площадкой</t>
  </si>
  <si>
    <t>520.03 руб.</t>
  </si>
  <si>
    <t>KIP-210005</t>
  </si>
  <si>
    <t>кран для манометра Ду 15 с ручкой (11Б18/38бк)</t>
  </si>
  <si>
    <t>477.19 руб.</t>
  </si>
  <si>
    <t>KIP-210006</t>
  </si>
  <si>
    <t>Переходник для манометра на метрическую резьбу М12 * М20</t>
  </si>
  <si>
    <t>130.56 руб.</t>
  </si>
  <si>
    <t>KIP-210007</t>
  </si>
  <si>
    <t>Переходник для манометра на трубную резьбу M20*G1/2</t>
  </si>
  <si>
    <t>137.53 руб.</t>
  </si>
  <si>
    <t>KIP-210008</t>
  </si>
  <si>
    <t>Переходник для манометра на трубную резьбу М12 * G1/2</t>
  </si>
  <si>
    <t>KIP-210009</t>
  </si>
  <si>
    <t>трубка демпферная ПРЯМАЯ для манометра М20*1,5/G1/2</t>
  </si>
  <si>
    <t>806.50 руб.</t>
  </si>
  <si>
    <t>KIP-210010</t>
  </si>
  <si>
    <t>трубка демпферная УГЛОВАЯ для манометра М20*1,5/G1/2</t>
  </si>
  <si>
    <t>804.61 руб.</t>
  </si>
  <si>
    <t>VLC-900122</t>
  </si>
  <si>
    <t>OR.1807.02</t>
  </si>
  <si>
    <t>Кран для маном. трехход.  1/4"</t>
  </si>
  <si>
    <t>1 506.00 руб.</t>
  </si>
  <si>
    <t>VLC-900123</t>
  </si>
  <si>
    <t>OR.1807.04</t>
  </si>
  <si>
    <t>Кран для маном. трехход.  1/2"</t>
  </si>
  <si>
    <t>1 892.00 руб.</t>
  </si>
  <si>
    <t>VLC-900124</t>
  </si>
  <si>
    <t>OR.1808.04</t>
  </si>
  <si>
    <t>Кран для маном. трехход. с фланцем 1/2"</t>
  </si>
  <si>
    <t>2 333.00 руб.</t>
  </si>
  <si>
    <t>VLC-900125</t>
  </si>
  <si>
    <t>OR.1808.02</t>
  </si>
  <si>
    <t>Кран для маном. трехход. с фланцем 1/4"</t>
  </si>
  <si>
    <t>2 046.00 руб.</t>
  </si>
  <si>
    <t>VLC-900126</t>
  </si>
  <si>
    <t>OR.1809.04</t>
  </si>
  <si>
    <t>Демпферная трубка 1/2"</t>
  </si>
  <si>
    <t>1 492.00 руб.</t>
  </si>
  <si>
    <t>VLC-900128</t>
  </si>
  <si>
    <t>VT.1807.RG.04</t>
  </si>
  <si>
    <t>Кран для манометра трехходовой 1/2"</t>
  </si>
  <si>
    <t>1 519.00 руб.</t>
  </si>
  <si>
    <t>VLC-900129</t>
  </si>
  <si>
    <t>VT.1808.RG.04</t>
  </si>
  <si>
    <t>Кран для манометра трехходовой с фланцем 1/2"</t>
  </si>
  <si>
    <t>2 082.00 руб.</t>
  </si>
  <si>
    <t>VLC-900130</t>
  </si>
  <si>
    <t>VT.1809.RN.04</t>
  </si>
  <si>
    <t>1 236.00 руб.</t>
  </si>
  <si>
    <t>Манометры Экомера</t>
  </si>
  <si>
    <t>KIP-250001</t>
  </si>
  <si>
    <t>МД02-100-G-1МПа-ЭИ</t>
  </si>
  <si>
    <t>Манометр Экомера МД02-100мм 0-10 бар нижнее подключение  G1/2</t>
  </si>
  <si>
    <t>702.00 руб.</t>
  </si>
  <si>
    <t>KIP-250002</t>
  </si>
  <si>
    <t>МД02-100-G-1,6МПа-ЭИ</t>
  </si>
  <si>
    <t>Манометр Экомера МД02-100мм 0-16 бар нижнее подключение G1/2</t>
  </si>
  <si>
    <t>KIP-250003</t>
  </si>
  <si>
    <t>МД02-100-G-0,6МПа-ЭИ</t>
  </si>
  <si>
    <t>Манометр Экомера МД02-100мм 0-6 бар нижнее подключение G1/2</t>
  </si>
  <si>
    <t>KIP-250004</t>
  </si>
  <si>
    <t>МД02-100-G-2,5МПа-ЭИ</t>
  </si>
  <si>
    <t xml:space="preserve">Манометр Экомера МД02-100мм 0-25 бар нижнее подключение G1/2 </t>
  </si>
  <si>
    <t>KIP-250005</t>
  </si>
  <si>
    <t>Манометр Экомера МД02-100мм 0-6 бар нижнее подключение 20х1,5</t>
  </si>
  <si>
    <t>KIP-250006</t>
  </si>
  <si>
    <t>Манометр Экомера МД02-100мм 0-10 бар нижнее подключение 20х1,5</t>
  </si>
  <si>
    <t>KIP-250007</t>
  </si>
  <si>
    <t>Манометр Экомера МД02-100мм 0-16 бар нижнее подключение 20х1,5</t>
  </si>
  <si>
    <t>KIP-250008</t>
  </si>
  <si>
    <t>Манометр Экомера МД02-63мм 0-6 бар нижнее подключение G1/4</t>
  </si>
  <si>
    <t>401.40 руб.</t>
  </si>
  <si>
    <t>KIP-250009</t>
  </si>
  <si>
    <t>Манометр Экомера МД02-63мм 0-10 бар нижнее подключение G1/4</t>
  </si>
  <si>
    <t>KIP-250010</t>
  </si>
  <si>
    <t>Манометр Экомера МД02-63мм 0-16 бар нижнее подключение G1/4</t>
  </si>
  <si>
    <t>KIP-250011</t>
  </si>
  <si>
    <t>Манометр Экомера МД02-63мм 0-6 бар заднее подключение G1/4</t>
  </si>
  <si>
    <t>KIP-250012</t>
  </si>
  <si>
    <t>Манометр Экомера МД02-63мм 0-10 бар заднее подключение G1/4</t>
  </si>
  <si>
    <t>KIP-250013</t>
  </si>
  <si>
    <t>Манометр Экомера МД02-63мм 0-16 бар заднее подключение G1/4</t>
  </si>
  <si>
    <t>Манометры МЕТЕР</t>
  </si>
  <si>
    <t>KIP-270029</t>
  </si>
  <si>
    <t>Манометр ДМ-02, Ду 63, ниж подключ 0-6 бар, трубная резьба  G1/4 (аналог Росма TM-310P.0206)</t>
  </si>
  <si>
    <t>448.56 руб.</t>
  </si>
  <si>
    <t>KIP-270050</t>
  </si>
  <si>
    <t xml:space="preserve">Манометр ДМ-02, Ду 100, ниж подключение, 0-10 бар, трубная резьба G1/2 (аналог Росма TM-510P.0410) </t>
  </si>
  <si>
    <t>1 011.50 руб.</t>
  </si>
  <si>
    <t>KIP-270052</t>
  </si>
  <si>
    <t>Манометр ДМ-02, Ду 100 ниж подключение, 0-16 бар, трубная резьба G1/2 (аналог Росма TM-510P.0416)</t>
  </si>
  <si>
    <t>KIP-270055</t>
  </si>
  <si>
    <t xml:space="preserve">Манометр ДМ-02, Ду 100 ниж подключение, 0-25 бар, трубная резьба G1/2 </t>
  </si>
  <si>
    <t>889.08 руб.</t>
  </si>
  <si>
    <t>KIP-270057</t>
  </si>
  <si>
    <t>Манометр ДМ-02, Ду 100 ниж подключение, 0-6 бар, трубная резьба G1/2 (аналог Росма TM-510P.0406)</t>
  </si>
  <si>
    <t>Манометры ZEGOR</t>
  </si>
  <si>
    <t>ZGR-000109</t>
  </si>
  <si>
    <t>YB-V6</t>
  </si>
  <si>
    <t>Манометр радиальный (низ) до 6 бар, сталь, диаметр 40 мм, резьба 1/4" (1/200шт)</t>
  </si>
  <si>
    <t>226.56 руб.</t>
  </si>
  <si>
    <t>ZGR-000110</t>
  </si>
  <si>
    <t>YB-V12</t>
  </si>
  <si>
    <t>Манометр радиальный (низ) до 12 бар, сталь, диаметр 50 мм, резьба 1/4" (1/200шт)</t>
  </si>
  <si>
    <t>250.23 руб.</t>
  </si>
  <si>
    <t>ZGR-000111</t>
  </si>
  <si>
    <t>YB-H12</t>
  </si>
  <si>
    <t>Манометр аксиальный (зад) до 12 бар, сталь, диаметр 50 мм, резьба 1/4" (1/200шт)</t>
  </si>
  <si>
    <t>263.11 руб.</t>
  </si>
  <si>
    <t>ZGR-000125</t>
  </si>
  <si>
    <t>YB-H6</t>
  </si>
  <si>
    <t>Манометр аксиальный (зад) до 6 бар, сталь, диаметр 40 мм, резьба 1/4" (1/200шт)</t>
  </si>
  <si>
    <t>243.37 руб.</t>
  </si>
  <si>
    <t>Манометры VALTEC</t>
  </si>
  <si>
    <t>VLC-1131012</t>
  </si>
  <si>
    <t>VT.TM40.D.01</t>
  </si>
  <si>
    <t>Манометр VT.TM40 Dy 40 с нижним подключением 1/8",  0-10 бар (для подпиточного клапана)</t>
  </si>
  <si>
    <t>405.00 руб.</t>
  </si>
  <si>
    <t>VLC-1131013</t>
  </si>
  <si>
    <t>VT.TM50.D.02</t>
  </si>
  <si>
    <t>Манометр VT.TM50 Dy 50 с нижним подключением 1/4", 0-10 бар (для  самоочищающегося фильтра)</t>
  </si>
  <si>
    <t>545.00 руб.</t>
  </si>
  <si>
    <t>VLC-1131014</t>
  </si>
  <si>
    <t>VT.TM40.VC.02</t>
  </si>
  <si>
    <t>Манометр Ду 40 с верхним подключением , 1/4", 0-6 бар (для редуктора давления)</t>
  </si>
  <si>
    <t>513.00 руб.</t>
  </si>
  <si>
    <t>VLC-1144015</t>
  </si>
  <si>
    <t>VT.088.0.R</t>
  </si>
  <si>
    <t>Манометр для редуктора VT.088.N (1 /100шт)</t>
  </si>
  <si>
    <t>311.00 руб.</t>
  </si>
  <si>
    <t>VLC-900951</t>
  </si>
  <si>
    <t>VT.TM40.DC.01</t>
  </si>
  <si>
    <t>Манометр-индикатор с нижним радиальным подключением; 40мм; 0…6 бар; 1/8"</t>
  </si>
  <si>
    <t>442.00 руб.</t>
  </si>
  <si>
    <t>VLC-900952</t>
  </si>
  <si>
    <t>VT.TM40.DF.01</t>
  </si>
  <si>
    <t>Манометр-индикатор с нижним радиальным подключением; 40мм; 0…4 бар; 1/8"</t>
  </si>
  <si>
    <t>VLC-900953</t>
  </si>
  <si>
    <t>VT.TM40.T.01</t>
  </si>
  <si>
    <t>Манометр-индикатор с осевым подключением; 40мм; 0…10 бар; 1/8"</t>
  </si>
  <si>
    <t>VLC-900954</t>
  </si>
  <si>
    <t>VT.TM40.TC.01</t>
  </si>
  <si>
    <t>Манометр-индикатор с осевым подключением; 40мм; 0…6 бар; 1/8"</t>
  </si>
  <si>
    <t>VLC-900955</t>
  </si>
  <si>
    <t>VT.TM40.TF.01</t>
  </si>
  <si>
    <t>Манометр-индикатор с осевым подключением; 40мм; 0…4 бар; 1/8"</t>
  </si>
  <si>
    <t>VLC-900956</t>
  </si>
  <si>
    <t>VT.TM50.DC.02</t>
  </si>
  <si>
    <t>Манометр-индикатор с нижним радиальным подключением; 50мм; 0…6 бар; 1/4"</t>
  </si>
  <si>
    <t>515.00 руб.</t>
  </si>
  <si>
    <t>VLC-900957</t>
  </si>
  <si>
    <t>VT.TM50.DF.02</t>
  </si>
  <si>
    <t>Манометр-индикатор с нижним радиальным подключением; 50мм; 0…4 бар; 1/4"</t>
  </si>
  <si>
    <t>VLC-900958</t>
  </si>
  <si>
    <t>VT.TM50.T.02</t>
  </si>
  <si>
    <t>Манометр-индикатор с осевым подключением; 50мм; 0…10 бар; 1/4"</t>
  </si>
  <si>
    <t>VLC-900959</t>
  </si>
  <si>
    <t>VT.TM50.TC.02</t>
  </si>
  <si>
    <t>Манометр-индикатор с осевым подключением; 50мм; 0…6 бар; 1/4"</t>
  </si>
  <si>
    <t>VLC-900960</t>
  </si>
  <si>
    <t>VT.TM50.TF.02</t>
  </si>
  <si>
    <t>Манометр-индикатор с осевым подключением; 50мм; 0…4 бар; 1/4"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</si>
</sst>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af17011_86a6_11e9_8101_003048fd731b_9960d447_27b4_11ed_a30e_00259070b4871.jpeg"/><Relationship Id="rId2" Type="http://schemas.openxmlformats.org/officeDocument/2006/relationships/image" Target="../media/1af17015_86a6_11e9_8101_003048fd731b_9960d448_27b4_11ed_a30e_00259070b4872.jpeg"/><Relationship Id="rId3" Type="http://schemas.openxmlformats.org/officeDocument/2006/relationships/image" Target="../media/1af17019_86a6_11e9_8101_003048fd731b_9960d446_27b4_11ed_a30e_00259070b4873.jpeg"/><Relationship Id="rId4" Type="http://schemas.openxmlformats.org/officeDocument/2006/relationships/image" Target="../media/1af1701d_86a6_11e9_8101_003048fd731b_9960d443_27b4_11ed_a30e_00259070b4874.jpeg"/><Relationship Id="rId5" Type="http://schemas.openxmlformats.org/officeDocument/2006/relationships/image" Target="../media/1af17021_86a6_11e9_8101_003048fd731b_9960d444_27b4_11ed_a30e_00259070b4875.jpeg"/><Relationship Id="rId6" Type="http://schemas.openxmlformats.org/officeDocument/2006/relationships/image" Target="../media/1af17025_86a6_11e9_8101_003048fd731b_9960d445_27b4_11ed_a30e_00259070b4876.jpeg"/><Relationship Id="rId7" Type="http://schemas.openxmlformats.org/officeDocument/2006/relationships/image" Target="../media/32cd962c_0918_11eb_81b8_003048fd731b_9960d449_27b4_11ed_a30e_00259070b4877.jpeg"/><Relationship Id="rId8" Type="http://schemas.openxmlformats.org/officeDocument/2006/relationships/image" Target="../media/1af16fb5_86a6_11e9_8101_003048fd731b_634a430f_f953_11e9_810b_003048fd731b8.jpeg"/><Relationship Id="rId9" Type="http://schemas.openxmlformats.org/officeDocument/2006/relationships/image" Target="../media/1af16fb8_86a6_11e9_8101_003048fd731b_634a4310_f953_11e9_810b_003048fd731b9.jpeg"/><Relationship Id="rId10" Type="http://schemas.openxmlformats.org/officeDocument/2006/relationships/image" Target="../media/1af16fbb_86a6_11e9_8101_003048fd731b_634a4311_f953_11e9_810b_003048fd731b10.jpeg"/><Relationship Id="rId11" Type="http://schemas.openxmlformats.org/officeDocument/2006/relationships/image" Target="../media/1af16fbe_86a6_11e9_8101_003048fd731b_9960d44c_27b4_11ed_a30e_00259070b48711.jpeg"/><Relationship Id="rId12" Type="http://schemas.openxmlformats.org/officeDocument/2006/relationships/image" Target="../media/1af16fc1_86a6_11e9_8101_003048fd731b_9960d44d_27b4_11ed_a30e_00259070b48712.jpeg"/><Relationship Id="rId13" Type="http://schemas.openxmlformats.org/officeDocument/2006/relationships/image" Target="../media/1af16fc4_86a6_11e9_8101_003048fd731b_9960d44a_27b4_11ed_a30e_00259070b48713.jpeg"/><Relationship Id="rId14" Type="http://schemas.openxmlformats.org/officeDocument/2006/relationships/image" Target="../media/1af16fc7_86a6_11e9_8101_003048fd731b_9960d44b_27b4_11ed_a30e_00259070b48714.jpeg"/><Relationship Id="rId15" Type="http://schemas.openxmlformats.org/officeDocument/2006/relationships/image" Target="../media/1af16fca_86a6_11e9_8101_003048fd731b_9960d450_27b4_11ed_a30e_00259070b48715.jpeg"/><Relationship Id="rId16" Type="http://schemas.openxmlformats.org/officeDocument/2006/relationships/image" Target="../media/1af16fcd_86a6_11e9_8101_003048fd731b_9960d451_27b4_11ed_a30e_00259070b48716.jpeg"/><Relationship Id="rId17" Type="http://schemas.openxmlformats.org/officeDocument/2006/relationships/image" Target="../media/1af16fd0_86a6_11e9_8101_003048fd731b_9960d44e_27b4_11ed_a30e_00259070b48717.jpeg"/><Relationship Id="rId18" Type="http://schemas.openxmlformats.org/officeDocument/2006/relationships/image" Target="../media/1af16fd3_86a6_11e9_8101_003048fd731b_9960d44f_27b4_11ed_a30e_00259070b48718.jpeg"/><Relationship Id="rId19" Type="http://schemas.openxmlformats.org/officeDocument/2006/relationships/image" Target="../media/1af16f77_86a6_11e9_8101_003048fd731b_46b00c9f_57f4_11ea_810f_003048fd731b19.jpeg"/><Relationship Id="rId20" Type="http://schemas.openxmlformats.org/officeDocument/2006/relationships/image" Target="../media/1af16f79_86a6_11e9_8101_003048fd731b_46b00ca0_57f4_11ea_810f_003048fd731b20.jpeg"/><Relationship Id="rId21" Type="http://schemas.openxmlformats.org/officeDocument/2006/relationships/image" Target="../media/1af16f7b_86a6_11e9_8101_003048fd731b_46b00ca1_57f4_11ea_810f_003048fd731b21.jpeg"/><Relationship Id="rId22" Type="http://schemas.openxmlformats.org/officeDocument/2006/relationships/image" Target="../media/1af16f7d_86a6_11e9_8101_003048fd731b_46b00ca2_57f4_11ea_810f_003048fd731b22.jpeg"/><Relationship Id="rId23" Type="http://schemas.openxmlformats.org/officeDocument/2006/relationships/image" Target="../media/1af16f7f_86a6_11e9_8101_003048fd731b_46b00ca3_57f4_11ea_810f_003048fd731b23.png"/><Relationship Id="rId24" Type="http://schemas.openxmlformats.org/officeDocument/2006/relationships/image" Target="../media/1af16f81_86a6_11e9_8101_003048fd731b_365b9b86_0312_11ef_a5a4_047c1617b14324.jpeg"/><Relationship Id="rId25" Type="http://schemas.openxmlformats.org/officeDocument/2006/relationships/image" Target="../media/1af16f83_86a6_11e9_8101_003048fd731b_365b9b87_0312_11ef_a5a4_047c1617b14325.jpeg"/><Relationship Id="rId26" Type="http://schemas.openxmlformats.org/officeDocument/2006/relationships/image" Target="../media/1af16f85_86a6_11e9_8101_003048fd731b_365b9b88_0312_11ef_a5a4_047c1617b14326.jpeg"/><Relationship Id="rId27" Type="http://schemas.openxmlformats.org/officeDocument/2006/relationships/image" Target="../media/1af16f87_86a6_11e9_8101_003048fd731b_46b00ca4_57f4_11ea_810f_003048fd731b27.jpeg"/><Relationship Id="rId28" Type="http://schemas.openxmlformats.org/officeDocument/2006/relationships/image" Target="../media/1af16f89_86a6_11e9_8101_003048fd731b_46b00ca5_57f4_11ea_810f_003048fd731b28.jpeg"/><Relationship Id="rId29" Type="http://schemas.openxmlformats.org/officeDocument/2006/relationships/image" Target="../media/662b1544_3466_11eb_81f3_003048fd731b_9960d46a_27b4_11ed_a30e_00259070b48729.jpeg"/><Relationship Id="rId30" Type="http://schemas.openxmlformats.org/officeDocument/2006/relationships/image" Target="../media/662b1546_3466_11eb_81f3_003048fd731b_9960d46b_27b4_11ed_a30e_00259070b48730.jpeg"/><Relationship Id="rId31" Type="http://schemas.openxmlformats.org/officeDocument/2006/relationships/image" Target="../media/662b1548_3466_11eb_81f3_003048fd731b_9960d467_27b4_11ed_a30e_00259070b48731.jpeg"/><Relationship Id="rId32" Type="http://schemas.openxmlformats.org/officeDocument/2006/relationships/image" Target="../media/662b154a_3466_11eb_81f3_003048fd731b_9960d468_27b4_11ed_a30e_00259070b48732.jpeg"/><Relationship Id="rId33" Type="http://schemas.openxmlformats.org/officeDocument/2006/relationships/image" Target="../media/662b154c_3466_11eb_81f3_003048fd731b_9960d469_27b4_11ed_a30e_00259070b48733.jpeg"/><Relationship Id="rId34" Type="http://schemas.openxmlformats.org/officeDocument/2006/relationships/image" Target="../media/662b1550_3466_11eb_81f3_003048fd731b_365b9b89_0312_11ef_a5a4_047c1617b14334.jpeg"/><Relationship Id="rId35" Type="http://schemas.openxmlformats.org/officeDocument/2006/relationships/image" Target="../media/662b1552_3466_11eb_81f3_003048fd731b_365b9b8d_0312_11ef_a5a4_047c1617b14335.jpeg"/><Relationship Id="rId36" Type="http://schemas.openxmlformats.org/officeDocument/2006/relationships/image" Target="../media/662b1554_3466_11eb_81f3_003048fd731b_365b9b91_0312_11ef_a5a4_047c1617b14336.jpeg"/><Relationship Id="rId37" Type="http://schemas.openxmlformats.org/officeDocument/2006/relationships/image" Target="../media/f6f0cea7_c48a_11ea_8158_003048fd731b_444b1d32_5a46_11f0_a775_047c1617b14337.jpeg"/><Relationship Id="rId38" Type="http://schemas.openxmlformats.org/officeDocument/2006/relationships/image" Target="../media/f6f0cea9_c48a_11ea_8158_003048fd731b_444b1d33_5a46_11f0_a775_047c1617b14338.jpeg"/><Relationship Id="rId39" Type="http://schemas.openxmlformats.org/officeDocument/2006/relationships/image" Target="../media/b5898a37_f05e_11ec_a2c1_00259070b487_444b1d35_5a46_11f0_a775_047c1617b14339.jpeg"/><Relationship Id="rId40" Type="http://schemas.openxmlformats.org/officeDocument/2006/relationships/image" Target="../media/80f81268_6cb4_11ee_a4dc_047c1617b143_444b1d34_5a46_11f0_a775_047c1617b14340.jpeg"/><Relationship Id="rId41" Type="http://schemas.openxmlformats.org/officeDocument/2006/relationships/image" Target="../media/80f8126a_6cb4_11ee_a4dc_047c1617b143_444b1d31_5a46_11f0_a775_047c1617b14341.jpeg"/><Relationship Id="rId42" Type="http://schemas.openxmlformats.org/officeDocument/2006/relationships/image" Target="../media/80f8126c_6cb4_11ee_a4dc_047c1617b143_444b1d2f_5a46_11f0_a775_047c1617b14342.jpeg"/><Relationship Id="rId43" Type="http://schemas.openxmlformats.org/officeDocument/2006/relationships/image" Target="../media/80f8126e_6cb4_11ee_a4dc_047c1617b143_444b1d30_5a46_11f0_a775_047c1617b14343.jpeg"/><Relationship Id="rId44" Type="http://schemas.openxmlformats.org/officeDocument/2006/relationships/image" Target="../media/80f81270_6cb4_11ee_a4dc_047c1617b143_444b1d38_5a46_11f0_a775_047c1617b14344.jpeg"/><Relationship Id="rId45" Type="http://schemas.openxmlformats.org/officeDocument/2006/relationships/image" Target="../media/80f81272_6cb4_11ee_a4dc_047c1617b143_444b1d36_5a46_11f0_a775_047c1617b14345.jpeg"/><Relationship Id="rId46" Type="http://schemas.openxmlformats.org/officeDocument/2006/relationships/image" Target="../media/80f81274_6cb4_11ee_a4dc_047c1617b143_444b1d37_5a46_11f0_a775_047c1617b14346.jpeg"/><Relationship Id="rId47" Type="http://schemas.openxmlformats.org/officeDocument/2006/relationships/image" Target="../media/a9c98f97_6cec_11ee_a4dc_047c1617b143_365b9b99_0312_11ef_a5a4_047c1617b14347.jpeg"/><Relationship Id="rId48" Type="http://schemas.openxmlformats.org/officeDocument/2006/relationships/image" Target="../media/a9c98f99_6cec_11ee_a4dc_047c1617b143_365b9b95_0312_11ef_a5a4_047c1617b14348.jpeg"/><Relationship Id="rId49" Type="http://schemas.openxmlformats.org/officeDocument/2006/relationships/image" Target="../media/a9c98f9b_6cec_11ee_a4dc_047c1617b143_365b9b97_0312_11ef_a5a4_047c1617b14349.jpeg"/><Relationship Id="rId50" Type="http://schemas.openxmlformats.org/officeDocument/2006/relationships/image" Target="../media/da0c0749_5cb2_11eb_8229_003048fd731b_9960d438_27b4_11ed_a30e_00259070b48750.jpeg"/><Relationship Id="rId51" Type="http://schemas.openxmlformats.org/officeDocument/2006/relationships/image" Target="../media/da0c0773_5cb2_11eb_8229_003048fd731b_9960d43e_27b4_11ed_a30e_00259070b48751.jpeg"/><Relationship Id="rId52" Type="http://schemas.openxmlformats.org/officeDocument/2006/relationships/image" Target="../media/da0c0777_5cb2_11eb_8229_003048fd731b_9960d440_27b4_11ed_a30e_00259070b48752.jpeg"/><Relationship Id="rId53" Type="http://schemas.openxmlformats.org/officeDocument/2006/relationships/image" Target="../media/da0c077d_5cb2_11eb_8229_003048fd731b_9960d43b_27b4_11ed_a30e_00259070b48753.jpeg"/><Relationship Id="rId54" Type="http://schemas.openxmlformats.org/officeDocument/2006/relationships/image" Target="../media/da0c0781_5cb2_11eb_8229_003048fd731b_9960d43d_27b4_11ed_a30e_00259070b48754.jpeg"/><Relationship Id="rId55" Type="http://schemas.openxmlformats.org/officeDocument/2006/relationships/image" Target="../media/5540d7b7_f5a0_11eb_8302_003048fd731b_a15553c2_602e_11ec_a20b_00259070b48755.jpeg"/><Relationship Id="rId56" Type="http://schemas.openxmlformats.org/officeDocument/2006/relationships/image" Target="../media/5540d7b9_f5a0_11eb_8302_003048fd731b_a15553c3_602e_11ec_a20b_00259070b48756.jpeg"/><Relationship Id="rId57" Type="http://schemas.openxmlformats.org/officeDocument/2006/relationships/image" Target="../media/5540d7bb_f5a0_11eb_8302_003048fd731b_a15553c4_602e_11ec_a20b_00259070b48757.jpeg"/><Relationship Id="rId58" Type="http://schemas.openxmlformats.org/officeDocument/2006/relationships/image" Target="../media/29b1cbcd_3e5b_11ec_836e_003048fd731b_a15553c5_602e_11ec_a20b_00259070b48758.jpeg"/><Relationship Id="rId59" Type="http://schemas.openxmlformats.org/officeDocument/2006/relationships/image" Target="../media/1af16f8c_86a6_11e9_8101_003048fd731b_9960d452_27b4_11ed_a30e_00259070b48759.jpeg"/><Relationship Id="rId60" Type="http://schemas.openxmlformats.org/officeDocument/2006/relationships/image" Target="../media/1af16f8f_86a6_11e9_8101_003048fd731b_9960d459_27b4_11ed_a30e_00259070b48760.jpeg"/><Relationship Id="rId61" Type="http://schemas.openxmlformats.org/officeDocument/2006/relationships/image" Target="../media/1af16f92_86a6_11e9_8101_003048fd731b_9960d460_27b4_11ed_a30e_00259070b48761.jpeg"/><Relationship Id="rId62" Type="http://schemas.openxmlformats.org/officeDocument/2006/relationships/image" Target="../media/27dd1eb1_86a6_11e9_8101_003048fd731b_d9a655f4_f1e4_11ef_a6e1_047c1617b14362.jpeg"/><Relationship Id="rId63" Type="http://schemas.openxmlformats.org/officeDocument/2006/relationships/image" Target="../media/2a5d659b_54b7_11f0_a76e_047c1617b143_579e232e_5a46_11f0_a775_047c1617b14363.jpeg"/><Relationship Id="rId64" Type="http://schemas.openxmlformats.org/officeDocument/2006/relationships/image" Target="../media/2a5d659d_54b7_11f0_a76e_047c1617b143_579e2332_5a46_11f0_a775_047c1617b14364.jpeg"/><Relationship Id="rId65" Type="http://schemas.openxmlformats.org/officeDocument/2006/relationships/image" Target="../media/2a5d659f_54b7_11f0_a76e_047c1617b143_579e2336_5a46_11f0_a775_047c1617b14365.jpeg"/><Relationship Id="rId66" Type="http://schemas.openxmlformats.org/officeDocument/2006/relationships/image" Target="../media/2a5d65a1_54b7_11f0_a76e_047c1617b143_579e233a_5a46_11f0_a775_047c1617b14366.jpeg"/><Relationship Id="rId67" Type="http://schemas.openxmlformats.org/officeDocument/2006/relationships/image" Target="../media/2a5d65a3_54b7_11f0_a76e_047c1617b143_579e233e_5a46_11f0_a775_047c1617b14367.jpeg"/><Relationship Id="rId68" Type="http://schemas.openxmlformats.org/officeDocument/2006/relationships/image" Target="../media/2a5d65a5_54b7_11f0_a76e_047c1617b143_579e2342_5a46_11f0_a775_047c1617b14368.jpeg"/><Relationship Id="rId69" Type="http://schemas.openxmlformats.org/officeDocument/2006/relationships/image" Target="../media/2a5d65a7_54b7_11f0_a76e_047c1617b143_579e2346_5a46_11f0_a775_047c1617b14369.jpeg"/><Relationship Id="rId70" Type="http://schemas.openxmlformats.org/officeDocument/2006/relationships/image" Target="../media/2a5d65a9_54b7_11f0_a76e_047c1617b143_579e234a_5a46_11f0_a775_047c1617b14370.jpeg"/><Relationship Id="rId71" Type="http://schemas.openxmlformats.org/officeDocument/2006/relationships/image" Target="../media/2a5d65ab_54b7_11f0_a76e_047c1617b143_579e234e_5a46_11f0_a775_047c1617b14371.jpeg"/><Relationship Id="rId72" Type="http://schemas.openxmlformats.org/officeDocument/2006/relationships/image" Target="../media/2a5d65ad_54b7_11f0_a76e_047c1617b143_579e2352_5a46_11f0_a775_047c1617b1437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7" name="Image_44" descr="Image_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8" name="Image_45" descr="Image_4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3" name="Image_50" descr="Image_5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4" name="Image_51" descr="Image_51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5" name="Image_52" descr="Image_5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6" name="Image_53" descr="Image_5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8" name="Image_55" descr="Image_5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9" name="Image_56" descr="Image_56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3" name="Image_61" descr="Image_61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4" name="Image_62" descr="Image_62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5" name="Image_64" descr="Image_6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6" name="Image_65" descr="Image_6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7" name="Image_66" descr="Image_6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8" name="Image_67" descr="Image_6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9" name="Image_69" descr="Image_69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0" name="Image_70" descr="Image_7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3" name="Image_73" descr="Image_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4" name="Image_74" descr="Image_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5" name="Image_75" descr="Image_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6" name="Image_76" descr="Image_76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7" name="Image_77" descr="Image_77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8" name="Image_78" descr="Image_78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9" name="Image_79" descr="Image_79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0" name="Image_80" descr="Image_80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1" name="Image_81" descr="Image_81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2" name="Image_82" descr="Image_82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821295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J5*179.99</f>
        <v>0</v>
      </c>
      <c r="L5" s="5"/>
    </row>
    <row r="6" spans="1:12" customHeight="1" ht="105" outlineLevel="4">
      <c r="A6" s="1"/>
      <c r="B6" s="1">
        <v>821296</v>
      </c>
      <c r="C6" s="1" t="s">
        <v>19</v>
      </c>
      <c r="D6" s="1" t="s">
        <v>20</v>
      </c>
      <c r="E6" s="2" t="s">
        <v>21</v>
      </c>
      <c r="F6" s="2" t="s">
        <v>16</v>
      </c>
      <c r="G6" s="2" t="s">
        <v>22</v>
      </c>
      <c r="H6" s="2">
        <v>0</v>
      </c>
      <c r="I6" s="1">
        <v>0</v>
      </c>
      <c r="J6" s="3" t="s">
        <v>18</v>
      </c>
      <c r="K6" s="2" t="str">
        <f>J6*179.99</f>
        <v>0</v>
      </c>
      <c r="L6" s="5"/>
    </row>
    <row r="7" spans="1:12" customHeight="1" ht="105" outlineLevel="4">
      <c r="A7" s="1"/>
      <c r="B7" s="1">
        <v>821297</v>
      </c>
      <c r="C7" s="1" t="s">
        <v>23</v>
      </c>
      <c r="D7" s="1" t="s">
        <v>24</v>
      </c>
      <c r="E7" s="2" t="s">
        <v>25</v>
      </c>
      <c r="F7" s="2" t="s">
        <v>16</v>
      </c>
      <c r="G7" s="2" t="s">
        <v>17</v>
      </c>
      <c r="H7" s="2">
        <v>0</v>
      </c>
      <c r="I7" s="1">
        <v>0</v>
      </c>
      <c r="J7" s="3" t="s">
        <v>18</v>
      </c>
      <c r="K7" s="2" t="str">
        <f>J7*179.99</f>
        <v>0</v>
      </c>
      <c r="L7" s="5"/>
    </row>
    <row r="8" spans="1:12" customHeight="1" ht="105" outlineLevel="4">
      <c r="A8" s="1"/>
      <c r="B8" s="1">
        <v>821298</v>
      </c>
      <c r="C8" s="1" t="s">
        <v>26</v>
      </c>
      <c r="D8" s="1" t="s">
        <v>27</v>
      </c>
      <c r="E8" s="2" t="s">
        <v>28</v>
      </c>
      <c r="F8" s="2" t="s">
        <v>29</v>
      </c>
      <c r="G8" s="2" t="s">
        <v>17</v>
      </c>
      <c r="H8" s="2">
        <v>0</v>
      </c>
      <c r="I8" s="1">
        <v>0</v>
      </c>
      <c r="J8" s="3" t="s">
        <v>18</v>
      </c>
      <c r="K8" s="2" t="str">
        <f>J8*185.94</f>
        <v>0</v>
      </c>
      <c r="L8" s="5"/>
    </row>
    <row r="9" spans="1:12" customHeight="1" ht="105" outlineLevel="4">
      <c r="A9" s="1"/>
      <c r="B9" s="1">
        <v>821299</v>
      </c>
      <c r="C9" s="1" t="s">
        <v>30</v>
      </c>
      <c r="D9" s="1" t="s">
        <v>31</v>
      </c>
      <c r="E9" s="2" t="s">
        <v>32</v>
      </c>
      <c r="F9" s="2" t="s">
        <v>29</v>
      </c>
      <c r="G9" s="2" t="s">
        <v>17</v>
      </c>
      <c r="H9" s="2">
        <v>0</v>
      </c>
      <c r="I9" s="1">
        <v>0</v>
      </c>
      <c r="J9" s="3" t="s">
        <v>18</v>
      </c>
      <c r="K9" s="2" t="str">
        <f>J9*185.94</f>
        <v>0</v>
      </c>
      <c r="L9" s="5"/>
    </row>
    <row r="10" spans="1:12" customHeight="1" ht="105" outlineLevel="4">
      <c r="A10" s="1"/>
      <c r="B10" s="1">
        <v>821300</v>
      </c>
      <c r="C10" s="1" t="s">
        <v>33</v>
      </c>
      <c r="D10" s="1" t="s">
        <v>34</v>
      </c>
      <c r="E10" s="2" t="s">
        <v>35</v>
      </c>
      <c r="F10" s="2" t="s">
        <v>29</v>
      </c>
      <c r="G10" s="2" t="s">
        <v>17</v>
      </c>
      <c r="H10" s="2">
        <v>0</v>
      </c>
      <c r="I10" s="1">
        <v>0</v>
      </c>
      <c r="J10" s="3" t="s">
        <v>18</v>
      </c>
      <c r="K10" s="2" t="str">
        <f>J10*185.94</f>
        <v>0</v>
      </c>
      <c r="L10" s="5"/>
    </row>
    <row r="11" spans="1:12" customHeight="1" ht="105" outlineLevel="4">
      <c r="A11" s="1"/>
      <c r="B11" s="1">
        <v>829321</v>
      </c>
      <c r="C11" s="1" t="s">
        <v>36</v>
      </c>
      <c r="D11" s="1" t="s">
        <v>37</v>
      </c>
      <c r="E11" s="2" t="s">
        <v>38</v>
      </c>
      <c r="F11" s="2" t="s">
        <v>39</v>
      </c>
      <c r="G11" s="2" t="s">
        <v>17</v>
      </c>
      <c r="H11" s="2">
        <v>0</v>
      </c>
      <c r="I11" s="1">
        <v>0</v>
      </c>
      <c r="J11" s="3" t="s">
        <v>18</v>
      </c>
      <c r="K11" s="2" t="str">
        <f>J11*251.39</f>
        <v>0</v>
      </c>
      <c r="L11" s="5"/>
    </row>
    <row r="12" spans="1:12" outlineLevel="2">
      <c r="A12" s="8" t="s">
        <v>40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5"/>
    </row>
    <row r="13" spans="1:12" customHeight="1" ht="105" outlineLevel="4">
      <c r="A13" s="1"/>
      <c r="B13" s="1">
        <v>821255</v>
      </c>
      <c r="C13" s="1" t="s">
        <v>41</v>
      </c>
      <c r="D13" s="1" t="s">
        <v>42</v>
      </c>
      <c r="E13" s="2" t="s">
        <v>43</v>
      </c>
      <c r="F13" s="2" t="s">
        <v>44</v>
      </c>
      <c r="G13" s="2">
        <v>1</v>
      </c>
      <c r="H13" s="2" t="s">
        <v>17</v>
      </c>
      <c r="I13" s="1">
        <v>0</v>
      </c>
      <c r="J13" s="3" t="s">
        <v>18</v>
      </c>
      <c r="K13" s="2" t="str">
        <f>J13*1095.00</f>
        <v>0</v>
      </c>
      <c r="L13" s="5"/>
    </row>
    <row r="14" spans="1:12" customHeight="1" ht="105" outlineLevel="4">
      <c r="A14" s="1"/>
      <c r="B14" s="1">
        <v>821256</v>
      </c>
      <c r="C14" s="1" t="s">
        <v>45</v>
      </c>
      <c r="D14" s="1" t="s">
        <v>46</v>
      </c>
      <c r="E14" s="2" t="s">
        <v>47</v>
      </c>
      <c r="F14" s="2" t="s">
        <v>44</v>
      </c>
      <c r="G14" s="2">
        <v>0</v>
      </c>
      <c r="H14" s="2" t="s">
        <v>48</v>
      </c>
      <c r="I14" s="1">
        <v>0</v>
      </c>
      <c r="J14" s="3" t="s">
        <v>18</v>
      </c>
      <c r="K14" s="2" t="str">
        <f>J14*1095.00</f>
        <v>0</v>
      </c>
      <c r="L14" s="5"/>
    </row>
    <row r="15" spans="1:12" customHeight="1" ht="105" outlineLevel="4">
      <c r="A15" s="1"/>
      <c r="B15" s="1">
        <v>821257</v>
      </c>
      <c r="C15" s="1" t="s">
        <v>49</v>
      </c>
      <c r="D15" s="1" t="s">
        <v>50</v>
      </c>
      <c r="E15" s="2" t="s">
        <v>51</v>
      </c>
      <c r="F15" s="2" t="s">
        <v>44</v>
      </c>
      <c r="G15" s="2">
        <v>0</v>
      </c>
      <c r="H15" s="2" t="s">
        <v>48</v>
      </c>
      <c r="I15" s="1">
        <v>0</v>
      </c>
      <c r="J15" s="3" t="s">
        <v>18</v>
      </c>
      <c r="K15" s="2" t="str">
        <f>J15*1095.00</f>
        <v>0</v>
      </c>
      <c r="L15" s="5"/>
    </row>
    <row r="16" spans="1:12" customHeight="1" ht="105" outlineLevel="4">
      <c r="A16" s="1"/>
      <c r="B16" s="1">
        <v>821258</v>
      </c>
      <c r="C16" s="1" t="s">
        <v>52</v>
      </c>
      <c r="D16" s="1" t="s">
        <v>53</v>
      </c>
      <c r="E16" s="2" t="s">
        <v>54</v>
      </c>
      <c r="F16" s="2" t="s">
        <v>55</v>
      </c>
      <c r="G16" s="2">
        <v>0</v>
      </c>
      <c r="H16" s="2" t="s">
        <v>56</v>
      </c>
      <c r="I16" s="1">
        <v>0</v>
      </c>
      <c r="J16" s="3" t="s">
        <v>18</v>
      </c>
      <c r="K16" s="2" t="str">
        <f>J16*572.00</f>
        <v>0</v>
      </c>
      <c r="L16" s="5"/>
    </row>
    <row r="17" spans="1:12" customHeight="1" ht="105" outlineLevel="4">
      <c r="A17" s="1"/>
      <c r="B17" s="1">
        <v>821259</v>
      </c>
      <c r="C17" s="1" t="s">
        <v>57</v>
      </c>
      <c r="D17" s="1" t="s">
        <v>58</v>
      </c>
      <c r="E17" s="2" t="s">
        <v>59</v>
      </c>
      <c r="F17" s="2" t="s">
        <v>55</v>
      </c>
      <c r="G17" s="2">
        <v>0</v>
      </c>
      <c r="H17" s="2" t="s">
        <v>48</v>
      </c>
      <c r="I17" s="1">
        <v>0</v>
      </c>
      <c r="J17" s="3" t="s">
        <v>18</v>
      </c>
      <c r="K17" s="2" t="str">
        <f>J17*572.00</f>
        <v>0</v>
      </c>
      <c r="L17" s="5"/>
    </row>
    <row r="18" spans="1:12" customHeight="1" ht="105" outlineLevel="4">
      <c r="A18" s="1"/>
      <c r="B18" s="1">
        <v>821260</v>
      </c>
      <c r="C18" s="1" t="s">
        <v>60</v>
      </c>
      <c r="D18" s="1" t="s">
        <v>61</v>
      </c>
      <c r="E18" s="2" t="s">
        <v>62</v>
      </c>
      <c r="F18" s="2" t="s">
        <v>55</v>
      </c>
      <c r="G18" s="2">
        <v>-2</v>
      </c>
      <c r="H18" s="2" t="s">
        <v>48</v>
      </c>
      <c r="I18" s="1">
        <v>0</v>
      </c>
      <c r="J18" s="3" t="s">
        <v>18</v>
      </c>
      <c r="K18" s="2" t="str">
        <f>J18*572.00</f>
        <v>0</v>
      </c>
      <c r="L18" s="5"/>
    </row>
    <row r="19" spans="1:12" customHeight="1" ht="105" outlineLevel="4">
      <c r="A19" s="1"/>
      <c r="B19" s="1">
        <v>821261</v>
      </c>
      <c r="C19" s="1" t="s">
        <v>63</v>
      </c>
      <c r="D19" s="1" t="s">
        <v>64</v>
      </c>
      <c r="E19" s="2" t="s">
        <v>65</v>
      </c>
      <c r="F19" s="2" t="s">
        <v>66</v>
      </c>
      <c r="G19" s="2">
        <v>0</v>
      </c>
      <c r="H19" s="2" t="s">
        <v>17</v>
      </c>
      <c r="I19" s="1">
        <v>0</v>
      </c>
      <c r="J19" s="3" t="s">
        <v>18</v>
      </c>
      <c r="K19" s="2" t="str">
        <f>J19*588.00</f>
        <v>0</v>
      </c>
      <c r="L19" s="5"/>
    </row>
    <row r="20" spans="1:12" customHeight="1" ht="105" outlineLevel="4">
      <c r="A20" s="1"/>
      <c r="B20" s="1">
        <v>821262</v>
      </c>
      <c r="C20" s="1" t="s">
        <v>67</v>
      </c>
      <c r="D20" s="1" t="s">
        <v>68</v>
      </c>
      <c r="E20" s="2" t="s">
        <v>69</v>
      </c>
      <c r="F20" s="2" t="s">
        <v>55</v>
      </c>
      <c r="G20" s="2">
        <v>0</v>
      </c>
      <c r="H20" s="2" t="s">
        <v>22</v>
      </c>
      <c r="I20" s="1">
        <v>0</v>
      </c>
      <c r="J20" s="3" t="s">
        <v>18</v>
      </c>
      <c r="K20" s="2" t="str">
        <f>J20*572.00</f>
        <v>0</v>
      </c>
      <c r="L20" s="5"/>
    </row>
    <row r="21" spans="1:12" customHeight="1" ht="105" outlineLevel="4">
      <c r="A21" s="1"/>
      <c r="B21" s="1">
        <v>821263</v>
      </c>
      <c r="C21" s="1" t="s">
        <v>70</v>
      </c>
      <c r="D21" s="1" t="s">
        <v>71</v>
      </c>
      <c r="E21" s="2" t="s">
        <v>72</v>
      </c>
      <c r="F21" s="2" t="s">
        <v>55</v>
      </c>
      <c r="G21" s="2">
        <v>0</v>
      </c>
      <c r="H21" s="2" t="s">
        <v>48</v>
      </c>
      <c r="I21" s="1">
        <v>0</v>
      </c>
      <c r="J21" s="3" t="s">
        <v>18</v>
      </c>
      <c r="K21" s="2" t="str">
        <f>J21*572.00</f>
        <v>0</v>
      </c>
      <c r="L21" s="5"/>
    </row>
    <row r="22" spans="1:12" customHeight="1" ht="105" outlineLevel="4">
      <c r="A22" s="1"/>
      <c r="B22" s="1">
        <v>821264</v>
      </c>
      <c r="C22" s="1" t="s">
        <v>73</v>
      </c>
      <c r="D22" s="1" t="s">
        <v>74</v>
      </c>
      <c r="E22" s="2" t="s">
        <v>75</v>
      </c>
      <c r="F22" s="2" t="s">
        <v>55</v>
      </c>
      <c r="G22" s="2">
        <v>0</v>
      </c>
      <c r="H22" s="2" t="s">
        <v>48</v>
      </c>
      <c r="I22" s="1">
        <v>0</v>
      </c>
      <c r="J22" s="3" t="s">
        <v>18</v>
      </c>
      <c r="K22" s="2" t="str">
        <f>J22*572.00</f>
        <v>0</v>
      </c>
      <c r="L22" s="5"/>
    </row>
    <row r="23" spans="1:12" customHeight="1" ht="105" outlineLevel="4">
      <c r="A23" s="1"/>
      <c r="B23" s="1">
        <v>821265</v>
      </c>
      <c r="C23" s="1" t="s">
        <v>76</v>
      </c>
      <c r="D23" s="1" t="s">
        <v>77</v>
      </c>
      <c r="E23" s="2" t="s">
        <v>78</v>
      </c>
      <c r="F23" s="2" t="s">
        <v>66</v>
      </c>
      <c r="G23" s="2">
        <v>0</v>
      </c>
      <c r="H23" s="2" t="s">
        <v>48</v>
      </c>
      <c r="I23" s="1">
        <v>0</v>
      </c>
      <c r="J23" s="3" t="s">
        <v>18</v>
      </c>
      <c r="K23" s="2" t="str">
        <f>J23*588.00</f>
        <v>0</v>
      </c>
      <c r="L23" s="5"/>
    </row>
    <row r="24" spans="1:12" outlineLevel="2">
      <c r="A24" s="8" t="s">
        <v>79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5"/>
    </row>
    <row r="25" spans="1:12" customHeight="1" ht="105" outlineLevel="4">
      <c r="A25" s="1"/>
      <c r="B25" s="1">
        <v>821227</v>
      </c>
      <c r="C25" s="1" t="s">
        <v>80</v>
      </c>
      <c r="D25" s="1"/>
      <c r="E25" s="2" t="s">
        <v>81</v>
      </c>
      <c r="F25" s="2" t="s">
        <v>82</v>
      </c>
      <c r="G25" s="2">
        <v>0</v>
      </c>
      <c r="H25" s="2">
        <v>0</v>
      </c>
      <c r="I25" s="1">
        <v>0</v>
      </c>
      <c r="J25" s="3" t="s">
        <v>18</v>
      </c>
      <c r="K25" s="2" t="str">
        <f>J25*372.13</f>
        <v>0</v>
      </c>
      <c r="L25" s="5"/>
    </row>
    <row r="26" spans="1:12" customHeight="1" ht="105" outlineLevel="4">
      <c r="A26" s="1"/>
      <c r="B26" s="1">
        <v>821228</v>
      </c>
      <c r="C26" s="1" t="s">
        <v>83</v>
      </c>
      <c r="D26" s="1"/>
      <c r="E26" s="2" t="s">
        <v>84</v>
      </c>
      <c r="F26" s="2" t="s">
        <v>85</v>
      </c>
      <c r="G26" s="2" t="s">
        <v>22</v>
      </c>
      <c r="H26" s="2">
        <v>0</v>
      </c>
      <c r="I26" s="1">
        <v>0</v>
      </c>
      <c r="J26" s="3" t="s">
        <v>18</v>
      </c>
      <c r="K26" s="2" t="str">
        <f>J26*0.00</f>
        <v>0</v>
      </c>
      <c r="L26" s="5"/>
    </row>
    <row r="27" spans="1:12" customHeight="1" ht="105" outlineLevel="4">
      <c r="A27" s="1"/>
      <c r="B27" s="1">
        <v>821229</v>
      </c>
      <c r="C27" s="1" t="s">
        <v>86</v>
      </c>
      <c r="D27" s="1"/>
      <c r="E27" s="2" t="s">
        <v>87</v>
      </c>
      <c r="F27" s="2" t="s">
        <v>85</v>
      </c>
      <c r="G27" s="2" t="s">
        <v>22</v>
      </c>
      <c r="H27" s="2">
        <v>0</v>
      </c>
      <c r="I27" s="1">
        <v>0</v>
      </c>
      <c r="J27" s="3" t="s">
        <v>18</v>
      </c>
      <c r="K27" s="2" t="str">
        <f>J27*0.00</f>
        <v>0</v>
      </c>
      <c r="L27" s="5"/>
    </row>
    <row r="28" spans="1:12" customHeight="1" ht="105" outlineLevel="4">
      <c r="A28" s="1"/>
      <c r="B28" s="1">
        <v>821230</v>
      </c>
      <c r="C28" s="1" t="s">
        <v>88</v>
      </c>
      <c r="D28" s="1"/>
      <c r="E28" s="2" t="s">
        <v>89</v>
      </c>
      <c r="F28" s="2" t="s">
        <v>90</v>
      </c>
      <c r="G28" s="2">
        <v>5</v>
      </c>
      <c r="H28" s="2">
        <v>0</v>
      </c>
      <c r="I28" s="1">
        <v>0</v>
      </c>
      <c r="J28" s="3" t="s">
        <v>18</v>
      </c>
      <c r="K28" s="2" t="str">
        <f>J28*520.03</f>
        <v>0</v>
      </c>
      <c r="L28" s="5"/>
    </row>
    <row r="29" spans="1:12" customHeight="1" ht="105" outlineLevel="4">
      <c r="A29" s="1"/>
      <c r="B29" s="1">
        <v>821231</v>
      </c>
      <c r="C29" s="1" t="s">
        <v>91</v>
      </c>
      <c r="D29" s="1"/>
      <c r="E29" s="2" t="s">
        <v>92</v>
      </c>
      <c r="F29" s="2" t="s">
        <v>93</v>
      </c>
      <c r="G29" s="2">
        <v>0</v>
      </c>
      <c r="H29" s="2">
        <v>0</v>
      </c>
      <c r="I29" s="1">
        <v>0</v>
      </c>
      <c r="J29" s="3" t="s">
        <v>18</v>
      </c>
      <c r="K29" s="2" t="str">
        <f>J29*477.19</f>
        <v>0</v>
      </c>
      <c r="L29" s="5"/>
    </row>
    <row r="30" spans="1:12" customHeight="1" ht="105" outlineLevel="4">
      <c r="A30" s="1"/>
      <c r="B30" s="1">
        <v>821232</v>
      </c>
      <c r="C30" s="1" t="s">
        <v>94</v>
      </c>
      <c r="D30" s="1"/>
      <c r="E30" s="2" t="s">
        <v>95</v>
      </c>
      <c r="F30" s="2" t="s">
        <v>96</v>
      </c>
      <c r="G30" s="2">
        <v>0</v>
      </c>
      <c r="H30" s="2">
        <v>0</v>
      </c>
      <c r="I30" s="1">
        <v>0</v>
      </c>
      <c r="J30" s="3" t="s">
        <v>18</v>
      </c>
      <c r="K30" s="2" t="str">
        <f>J30*130.56</f>
        <v>0</v>
      </c>
      <c r="L30" s="5"/>
    </row>
    <row r="31" spans="1:12" customHeight="1" ht="105" outlineLevel="4">
      <c r="A31" s="1"/>
      <c r="B31" s="1">
        <v>821233</v>
      </c>
      <c r="C31" s="1" t="s">
        <v>97</v>
      </c>
      <c r="D31" s="1"/>
      <c r="E31" s="2" t="s">
        <v>98</v>
      </c>
      <c r="F31" s="2" t="s">
        <v>99</v>
      </c>
      <c r="G31" s="2">
        <v>0</v>
      </c>
      <c r="H31" s="2">
        <v>0</v>
      </c>
      <c r="I31" s="1">
        <v>0</v>
      </c>
      <c r="J31" s="3" t="s">
        <v>18</v>
      </c>
      <c r="K31" s="2" t="str">
        <f>J31*137.53</f>
        <v>0</v>
      </c>
      <c r="L31" s="5"/>
    </row>
    <row r="32" spans="1:12" customHeight="1" ht="105" outlineLevel="4">
      <c r="A32" s="1"/>
      <c r="B32" s="1">
        <v>821234</v>
      </c>
      <c r="C32" s="1" t="s">
        <v>100</v>
      </c>
      <c r="D32" s="1"/>
      <c r="E32" s="2" t="s">
        <v>101</v>
      </c>
      <c r="F32" s="2" t="s">
        <v>96</v>
      </c>
      <c r="G32" s="2">
        <v>0</v>
      </c>
      <c r="H32" s="2">
        <v>0</v>
      </c>
      <c r="I32" s="1">
        <v>0</v>
      </c>
      <c r="J32" s="3" t="s">
        <v>18</v>
      </c>
      <c r="K32" s="2" t="str">
        <f>J32*130.56</f>
        <v>0</v>
      </c>
      <c r="L32" s="5"/>
    </row>
    <row r="33" spans="1:12" customHeight="1" ht="105" outlineLevel="4">
      <c r="A33" s="1"/>
      <c r="B33" s="1">
        <v>821235</v>
      </c>
      <c r="C33" s="1" t="s">
        <v>102</v>
      </c>
      <c r="D33" s="1"/>
      <c r="E33" s="2" t="s">
        <v>103</v>
      </c>
      <c r="F33" s="2" t="s">
        <v>104</v>
      </c>
      <c r="G33" s="2">
        <v>0</v>
      </c>
      <c r="H33" s="2">
        <v>0</v>
      </c>
      <c r="I33" s="1">
        <v>0</v>
      </c>
      <c r="J33" s="3" t="s">
        <v>18</v>
      </c>
      <c r="K33" s="2" t="str">
        <f>J33*806.50</f>
        <v>0</v>
      </c>
      <c r="L33" s="5"/>
    </row>
    <row r="34" spans="1:12" customHeight="1" ht="105" outlineLevel="4">
      <c r="A34" s="1"/>
      <c r="B34" s="1">
        <v>821236</v>
      </c>
      <c r="C34" s="1" t="s">
        <v>105</v>
      </c>
      <c r="D34" s="1"/>
      <c r="E34" s="2" t="s">
        <v>106</v>
      </c>
      <c r="F34" s="2" t="s">
        <v>107</v>
      </c>
      <c r="G34" s="2">
        <v>0</v>
      </c>
      <c r="H34" s="2">
        <v>0</v>
      </c>
      <c r="I34" s="1">
        <v>0</v>
      </c>
      <c r="J34" s="3" t="s">
        <v>18</v>
      </c>
      <c r="K34" s="2" t="str">
        <f>J34*804.61</f>
        <v>0</v>
      </c>
      <c r="L34" s="5"/>
    </row>
    <row r="35" spans="1:12" customHeight="1" ht="105" outlineLevel="4">
      <c r="A35" s="1"/>
      <c r="B35" s="1">
        <v>836197</v>
      </c>
      <c r="C35" s="1" t="s">
        <v>108</v>
      </c>
      <c r="D35" s="1" t="s">
        <v>109</v>
      </c>
      <c r="E35" s="2" t="s">
        <v>110</v>
      </c>
      <c r="F35" s="2" t="s">
        <v>111</v>
      </c>
      <c r="G35" s="2">
        <v>0</v>
      </c>
      <c r="H35" s="2">
        <v>0</v>
      </c>
      <c r="I35" s="1">
        <v>0</v>
      </c>
      <c r="J35" s="3" t="s">
        <v>18</v>
      </c>
      <c r="K35" s="2" t="str">
        <f>J35*1506.00</f>
        <v>0</v>
      </c>
      <c r="L35" s="5"/>
    </row>
    <row r="36" spans="1:12" customHeight="1" ht="105" outlineLevel="4">
      <c r="A36" s="1"/>
      <c r="B36" s="1">
        <v>836198</v>
      </c>
      <c r="C36" s="1" t="s">
        <v>112</v>
      </c>
      <c r="D36" s="1" t="s">
        <v>113</v>
      </c>
      <c r="E36" s="2" t="s">
        <v>114</v>
      </c>
      <c r="F36" s="2" t="s">
        <v>115</v>
      </c>
      <c r="G36" s="2">
        <v>0</v>
      </c>
      <c r="H36" s="2">
        <v>0</v>
      </c>
      <c r="I36" s="1">
        <v>0</v>
      </c>
      <c r="J36" s="3" t="s">
        <v>18</v>
      </c>
      <c r="K36" s="2" t="str">
        <f>J36*1892.00</f>
        <v>0</v>
      </c>
      <c r="L36" s="5"/>
    </row>
    <row r="37" spans="1:12" customHeight="1" ht="105" outlineLevel="4">
      <c r="A37" s="1"/>
      <c r="B37" s="1">
        <v>836199</v>
      </c>
      <c r="C37" s="1" t="s">
        <v>116</v>
      </c>
      <c r="D37" s="1" t="s">
        <v>117</v>
      </c>
      <c r="E37" s="2" t="s">
        <v>118</v>
      </c>
      <c r="F37" s="2" t="s">
        <v>119</v>
      </c>
      <c r="G37" s="2">
        <v>0</v>
      </c>
      <c r="H37" s="2" t="s">
        <v>56</v>
      </c>
      <c r="I37" s="1">
        <v>0</v>
      </c>
      <c r="J37" s="3" t="s">
        <v>18</v>
      </c>
      <c r="K37" s="2" t="str">
        <f>J37*2333.00</f>
        <v>0</v>
      </c>
      <c r="L37" s="5"/>
    </row>
    <row r="38" spans="1:12" customHeight="1" ht="105" outlineLevel="4">
      <c r="A38" s="1"/>
      <c r="B38" s="1">
        <v>836200</v>
      </c>
      <c r="C38" s="1" t="s">
        <v>120</v>
      </c>
      <c r="D38" s="1" t="s">
        <v>121</v>
      </c>
      <c r="E38" s="2" t="s">
        <v>122</v>
      </c>
      <c r="F38" s="2" t="s">
        <v>123</v>
      </c>
      <c r="G38" s="2">
        <v>0</v>
      </c>
      <c r="H38" s="2">
        <v>0</v>
      </c>
      <c r="I38" s="1">
        <v>0</v>
      </c>
      <c r="J38" s="3" t="s">
        <v>18</v>
      </c>
      <c r="K38" s="2" t="str">
        <f>J38*2046.00</f>
        <v>0</v>
      </c>
      <c r="L38" s="5"/>
    </row>
    <row r="39" spans="1:12" customHeight="1" ht="105" outlineLevel="4">
      <c r="A39" s="1"/>
      <c r="B39" s="1">
        <v>836201</v>
      </c>
      <c r="C39" s="1" t="s">
        <v>124</v>
      </c>
      <c r="D39" s="1" t="s">
        <v>125</v>
      </c>
      <c r="E39" s="2" t="s">
        <v>126</v>
      </c>
      <c r="F39" s="2" t="s">
        <v>127</v>
      </c>
      <c r="G39" s="2">
        <v>0</v>
      </c>
      <c r="H39" s="2">
        <v>0</v>
      </c>
      <c r="I39" s="1">
        <v>0</v>
      </c>
      <c r="J39" s="3" t="s">
        <v>18</v>
      </c>
      <c r="K39" s="2" t="str">
        <f>J39*1492.00</f>
        <v>0</v>
      </c>
      <c r="L39" s="5"/>
    </row>
    <row r="40" spans="1:12" customHeight="1" ht="105" outlineLevel="4">
      <c r="A40" s="1"/>
      <c r="B40" s="1">
        <v>836202</v>
      </c>
      <c r="C40" s="1" t="s">
        <v>128</v>
      </c>
      <c r="D40" s="1" t="s">
        <v>129</v>
      </c>
      <c r="E40" s="2" t="s">
        <v>130</v>
      </c>
      <c r="F40" s="2" t="s">
        <v>131</v>
      </c>
      <c r="G40" s="2">
        <v>0</v>
      </c>
      <c r="H40" s="2">
        <v>0</v>
      </c>
      <c r="I40" s="1">
        <v>0</v>
      </c>
      <c r="J40" s="3" t="s">
        <v>18</v>
      </c>
      <c r="K40" s="2" t="str">
        <f>J40*1519.00</f>
        <v>0</v>
      </c>
      <c r="L40" s="5"/>
    </row>
    <row r="41" spans="1:12" customHeight="1" ht="105" outlineLevel="4">
      <c r="A41" s="1"/>
      <c r="B41" s="1">
        <v>836203</v>
      </c>
      <c r="C41" s="1" t="s">
        <v>132</v>
      </c>
      <c r="D41" s="1" t="s">
        <v>133</v>
      </c>
      <c r="E41" s="2" t="s">
        <v>134</v>
      </c>
      <c r="F41" s="2" t="s">
        <v>135</v>
      </c>
      <c r="G41" s="2">
        <v>0</v>
      </c>
      <c r="H41" s="2">
        <v>0</v>
      </c>
      <c r="I41" s="1">
        <v>0</v>
      </c>
      <c r="J41" s="3" t="s">
        <v>18</v>
      </c>
      <c r="K41" s="2" t="str">
        <f>J41*2082.00</f>
        <v>0</v>
      </c>
      <c r="L41" s="5"/>
    </row>
    <row r="42" spans="1:12" customHeight="1" ht="105" outlineLevel="4">
      <c r="A42" s="1"/>
      <c r="B42" s="1">
        <v>836204</v>
      </c>
      <c r="C42" s="1" t="s">
        <v>136</v>
      </c>
      <c r="D42" s="1" t="s">
        <v>137</v>
      </c>
      <c r="E42" s="2" t="s">
        <v>126</v>
      </c>
      <c r="F42" s="2" t="s">
        <v>138</v>
      </c>
      <c r="G42" s="2">
        <v>0</v>
      </c>
      <c r="H42" s="2" t="s">
        <v>56</v>
      </c>
      <c r="I42" s="1">
        <v>0</v>
      </c>
      <c r="J42" s="3" t="s">
        <v>18</v>
      </c>
      <c r="K42" s="2" t="str">
        <f>J42*1236.00</f>
        <v>0</v>
      </c>
      <c r="L42" s="5"/>
    </row>
    <row r="43" spans="1:12" outlineLevel="2">
      <c r="A43" s="8" t="s">
        <v>139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5"/>
    </row>
    <row r="44" spans="1:12" customHeight="1" ht="105" outlineLevel="4">
      <c r="A44" s="1"/>
      <c r="B44" s="1">
        <v>827997</v>
      </c>
      <c r="C44" s="1" t="s">
        <v>140</v>
      </c>
      <c r="D44" s="1" t="s">
        <v>141</v>
      </c>
      <c r="E44" s="2" t="s">
        <v>142</v>
      </c>
      <c r="F44" s="2" t="s">
        <v>143</v>
      </c>
      <c r="G44" s="2" t="s">
        <v>56</v>
      </c>
      <c r="H44" s="2">
        <v>0</v>
      </c>
      <c r="I44" s="1">
        <v>0</v>
      </c>
      <c r="J44" s="3" t="s">
        <v>18</v>
      </c>
      <c r="K44" s="2" t="str">
        <f>J44*702.00</f>
        <v>0</v>
      </c>
      <c r="L44" s="5"/>
    </row>
    <row r="45" spans="1:12" customHeight="1" ht="105" outlineLevel="4">
      <c r="A45" s="1"/>
      <c r="B45" s="1">
        <v>827998</v>
      </c>
      <c r="C45" s="1" t="s">
        <v>144</v>
      </c>
      <c r="D45" s="1" t="s">
        <v>145</v>
      </c>
      <c r="E45" s="2" t="s">
        <v>146</v>
      </c>
      <c r="F45" s="2" t="s">
        <v>143</v>
      </c>
      <c r="G45" s="2">
        <v>10</v>
      </c>
      <c r="H45" s="2">
        <v>0</v>
      </c>
      <c r="I45" s="1">
        <v>0</v>
      </c>
      <c r="J45" s="3" t="s">
        <v>18</v>
      </c>
      <c r="K45" s="2" t="str">
        <f>J45*702.00</f>
        <v>0</v>
      </c>
      <c r="L45" s="5"/>
    </row>
    <row r="46" spans="1:12" customHeight="1" ht="105" outlineLevel="4">
      <c r="A46" s="1"/>
      <c r="B46" s="1">
        <v>868603</v>
      </c>
      <c r="C46" s="1" t="s">
        <v>147</v>
      </c>
      <c r="D46" s="1" t="s">
        <v>148</v>
      </c>
      <c r="E46" s="2" t="s">
        <v>149</v>
      </c>
      <c r="F46" s="2" t="s">
        <v>143</v>
      </c>
      <c r="G46" s="2" t="s">
        <v>22</v>
      </c>
      <c r="H46" s="2">
        <v>0</v>
      </c>
      <c r="I46" s="1">
        <v>0</v>
      </c>
      <c r="J46" s="3" t="s">
        <v>18</v>
      </c>
      <c r="K46" s="2" t="str">
        <f>J46*702.00</f>
        <v>0</v>
      </c>
      <c r="L46" s="5"/>
    </row>
    <row r="47" spans="1:12" customHeight="1" ht="105" outlineLevel="4">
      <c r="A47" s="1"/>
      <c r="B47" s="1">
        <v>880002</v>
      </c>
      <c r="C47" s="1" t="s">
        <v>150</v>
      </c>
      <c r="D47" s="1" t="s">
        <v>151</v>
      </c>
      <c r="E47" s="2" t="s">
        <v>152</v>
      </c>
      <c r="F47" s="2" t="s">
        <v>143</v>
      </c>
      <c r="G47" s="2">
        <v>0</v>
      </c>
      <c r="H47" s="2">
        <v>0</v>
      </c>
      <c r="I47" s="1">
        <v>0</v>
      </c>
      <c r="J47" s="3" t="s">
        <v>18</v>
      </c>
      <c r="K47" s="2" t="str">
        <f>J47*702.00</f>
        <v>0</v>
      </c>
      <c r="L47" s="5"/>
    </row>
    <row r="48" spans="1:12" customHeight="1" ht="105" outlineLevel="4">
      <c r="A48" s="1"/>
      <c r="B48" s="1">
        <v>880003</v>
      </c>
      <c r="C48" s="1" t="s">
        <v>153</v>
      </c>
      <c r="D48" s="1"/>
      <c r="E48" s="2" t="s">
        <v>154</v>
      </c>
      <c r="F48" s="2" t="s">
        <v>143</v>
      </c>
      <c r="G48" s="2">
        <v>0</v>
      </c>
      <c r="H48" s="2">
        <v>0</v>
      </c>
      <c r="I48" s="1">
        <v>0</v>
      </c>
      <c r="J48" s="3" t="s">
        <v>18</v>
      </c>
      <c r="K48" s="2" t="str">
        <f>J48*702.00</f>
        <v>0</v>
      </c>
      <c r="L48" s="5"/>
    </row>
    <row r="49" spans="1:12" customHeight="1" ht="105" outlineLevel="4">
      <c r="A49" s="1"/>
      <c r="B49" s="1">
        <v>880004</v>
      </c>
      <c r="C49" s="1" t="s">
        <v>155</v>
      </c>
      <c r="D49" s="1"/>
      <c r="E49" s="2" t="s">
        <v>156</v>
      </c>
      <c r="F49" s="2" t="s">
        <v>143</v>
      </c>
      <c r="G49" s="2">
        <v>7</v>
      </c>
      <c r="H49" s="2">
        <v>0</v>
      </c>
      <c r="I49" s="1">
        <v>0</v>
      </c>
      <c r="J49" s="3" t="s">
        <v>18</v>
      </c>
      <c r="K49" s="2" t="str">
        <f>J49*702.00</f>
        <v>0</v>
      </c>
      <c r="L49" s="5"/>
    </row>
    <row r="50" spans="1:12" customHeight="1" ht="105" outlineLevel="4">
      <c r="A50" s="1"/>
      <c r="B50" s="1">
        <v>880005</v>
      </c>
      <c r="C50" s="1" t="s">
        <v>157</v>
      </c>
      <c r="D50" s="1"/>
      <c r="E50" s="2" t="s">
        <v>158</v>
      </c>
      <c r="F50" s="2" t="s">
        <v>143</v>
      </c>
      <c r="G50" s="2">
        <v>10</v>
      </c>
      <c r="H50" s="2">
        <v>0</v>
      </c>
      <c r="I50" s="1">
        <v>0</v>
      </c>
      <c r="J50" s="3" t="s">
        <v>18</v>
      </c>
      <c r="K50" s="2" t="str">
        <f>J50*702.00</f>
        <v>0</v>
      </c>
      <c r="L50" s="5"/>
    </row>
    <row r="51" spans="1:12" customHeight="1" ht="105" outlineLevel="4">
      <c r="A51" s="1"/>
      <c r="B51" s="1">
        <v>880006</v>
      </c>
      <c r="C51" s="1" t="s">
        <v>159</v>
      </c>
      <c r="D51" s="1"/>
      <c r="E51" s="2" t="s">
        <v>160</v>
      </c>
      <c r="F51" s="2" t="s">
        <v>161</v>
      </c>
      <c r="G51" s="2" t="s">
        <v>22</v>
      </c>
      <c r="H51" s="2">
        <v>0</v>
      </c>
      <c r="I51" s="1">
        <v>0</v>
      </c>
      <c r="J51" s="3" t="s">
        <v>18</v>
      </c>
      <c r="K51" s="2" t="str">
        <f>J51*401.40</f>
        <v>0</v>
      </c>
      <c r="L51" s="5"/>
    </row>
    <row r="52" spans="1:12" customHeight="1" ht="105" outlineLevel="4">
      <c r="A52" s="1"/>
      <c r="B52" s="1">
        <v>880007</v>
      </c>
      <c r="C52" s="1" t="s">
        <v>162</v>
      </c>
      <c r="D52" s="1"/>
      <c r="E52" s="2" t="s">
        <v>163</v>
      </c>
      <c r="F52" s="2" t="s">
        <v>161</v>
      </c>
      <c r="G52" s="2">
        <v>3</v>
      </c>
      <c r="H52" s="2">
        <v>0</v>
      </c>
      <c r="I52" s="1">
        <v>0</v>
      </c>
      <c r="J52" s="3" t="s">
        <v>18</v>
      </c>
      <c r="K52" s="2" t="str">
        <f>J52*401.40</f>
        <v>0</v>
      </c>
      <c r="L52" s="5"/>
    </row>
    <row r="53" spans="1:12" customHeight="1" ht="105" outlineLevel="4">
      <c r="A53" s="1"/>
      <c r="B53" s="1">
        <v>880008</v>
      </c>
      <c r="C53" s="1" t="s">
        <v>164</v>
      </c>
      <c r="D53" s="1"/>
      <c r="E53" s="2" t="s">
        <v>165</v>
      </c>
      <c r="F53" s="2" t="s">
        <v>161</v>
      </c>
      <c r="G53" s="2" t="s">
        <v>22</v>
      </c>
      <c r="H53" s="2">
        <v>0</v>
      </c>
      <c r="I53" s="1">
        <v>0</v>
      </c>
      <c r="J53" s="3" t="s">
        <v>18</v>
      </c>
      <c r="K53" s="2" t="str">
        <f>J53*401.40</f>
        <v>0</v>
      </c>
      <c r="L53" s="5"/>
    </row>
    <row r="54" spans="1:12" customHeight="1" ht="105" outlineLevel="4">
      <c r="A54" s="1"/>
      <c r="B54" s="1">
        <v>880009</v>
      </c>
      <c r="C54" s="1" t="s">
        <v>166</v>
      </c>
      <c r="D54" s="1"/>
      <c r="E54" s="2" t="s">
        <v>167</v>
      </c>
      <c r="F54" s="2" t="s">
        <v>161</v>
      </c>
      <c r="G54" s="2">
        <v>10</v>
      </c>
      <c r="H54" s="2">
        <v>0</v>
      </c>
      <c r="I54" s="1">
        <v>0</v>
      </c>
      <c r="J54" s="3" t="s">
        <v>18</v>
      </c>
      <c r="K54" s="2" t="str">
        <f>J54*401.40</f>
        <v>0</v>
      </c>
      <c r="L54" s="5"/>
    </row>
    <row r="55" spans="1:12" customHeight="1" ht="105" outlineLevel="4">
      <c r="A55" s="1"/>
      <c r="B55" s="1">
        <v>880010</v>
      </c>
      <c r="C55" s="1" t="s">
        <v>168</v>
      </c>
      <c r="D55" s="1"/>
      <c r="E55" s="2" t="s">
        <v>169</v>
      </c>
      <c r="F55" s="2" t="s">
        <v>161</v>
      </c>
      <c r="G55" s="2" t="s">
        <v>56</v>
      </c>
      <c r="H55" s="2">
        <v>0</v>
      </c>
      <c r="I55" s="1">
        <v>0</v>
      </c>
      <c r="J55" s="3" t="s">
        <v>18</v>
      </c>
      <c r="K55" s="2" t="str">
        <f>J55*401.40</f>
        <v>0</v>
      </c>
      <c r="L55" s="5"/>
    </row>
    <row r="56" spans="1:12" customHeight="1" ht="105" outlineLevel="4">
      <c r="A56" s="1"/>
      <c r="B56" s="1">
        <v>880011</v>
      </c>
      <c r="C56" s="1" t="s">
        <v>170</v>
      </c>
      <c r="D56" s="1"/>
      <c r="E56" s="2" t="s">
        <v>171</v>
      </c>
      <c r="F56" s="2" t="s">
        <v>161</v>
      </c>
      <c r="G56" s="2">
        <v>10</v>
      </c>
      <c r="H56" s="2">
        <v>0</v>
      </c>
      <c r="I56" s="1">
        <v>0</v>
      </c>
      <c r="J56" s="3" t="s">
        <v>18</v>
      </c>
      <c r="K56" s="2" t="str">
        <f>J56*401.40</f>
        <v>0</v>
      </c>
      <c r="L56" s="5"/>
    </row>
    <row r="57" spans="1:12" outlineLevel="2">
      <c r="A57" s="8" t="s">
        <v>172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5"/>
    </row>
    <row r="58" spans="1:12" customHeight="1" ht="105" outlineLevel="4">
      <c r="A58" s="1"/>
      <c r="B58" s="1">
        <v>830680</v>
      </c>
      <c r="C58" s="1" t="s">
        <v>173</v>
      </c>
      <c r="D58" s="1"/>
      <c r="E58" s="2" t="s">
        <v>174</v>
      </c>
      <c r="F58" s="2" t="s">
        <v>175</v>
      </c>
      <c r="G58" s="2">
        <v>1</v>
      </c>
      <c r="H58" s="2">
        <v>0</v>
      </c>
      <c r="I58" s="1">
        <v>0</v>
      </c>
      <c r="J58" s="3" t="s">
        <v>18</v>
      </c>
      <c r="K58" s="2" t="str">
        <f>J58*448.56</f>
        <v>0</v>
      </c>
      <c r="L58" s="5"/>
    </row>
    <row r="59" spans="1:12" customHeight="1" ht="105" outlineLevel="4">
      <c r="A59" s="1"/>
      <c r="B59" s="1">
        <v>830701</v>
      </c>
      <c r="C59" s="1" t="s">
        <v>176</v>
      </c>
      <c r="D59" s="1"/>
      <c r="E59" s="2" t="s">
        <v>177</v>
      </c>
      <c r="F59" s="2" t="s">
        <v>178</v>
      </c>
      <c r="G59" s="2">
        <v>1</v>
      </c>
      <c r="H59" s="2">
        <v>0</v>
      </c>
      <c r="I59" s="1">
        <v>0</v>
      </c>
      <c r="J59" s="3" t="s">
        <v>18</v>
      </c>
      <c r="K59" s="2" t="str">
        <f>J59*1011.50</f>
        <v>0</v>
      </c>
      <c r="L59" s="5"/>
    </row>
    <row r="60" spans="1:12" customHeight="1" ht="105" outlineLevel="4">
      <c r="A60" s="1"/>
      <c r="B60" s="1">
        <v>830703</v>
      </c>
      <c r="C60" s="1" t="s">
        <v>179</v>
      </c>
      <c r="D60" s="1"/>
      <c r="E60" s="2" t="s">
        <v>180</v>
      </c>
      <c r="F60" s="2" t="s">
        <v>178</v>
      </c>
      <c r="G60" s="2" t="s">
        <v>56</v>
      </c>
      <c r="H60" s="2">
        <v>0</v>
      </c>
      <c r="I60" s="1">
        <v>0</v>
      </c>
      <c r="J60" s="3" t="s">
        <v>18</v>
      </c>
      <c r="K60" s="2" t="str">
        <f>J60*1011.50</f>
        <v>0</v>
      </c>
      <c r="L60" s="5"/>
    </row>
    <row r="61" spans="1:12" customHeight="1" ht="105" outlineLevel="4">
      <c r="A61" s="1"/>
      <c r="B61" s="1">
        <v>830706</v>
      </c>
      <c r="C61" s="1" t="s">
        <v>181</v>
      </c>
      <c r="D61" s="1"/>
      <c r="E61" s="2" t="s">
        <v>182</v>
      </c>
      <c r="F61" s="2" t="s">
        <v>183</v>
      </c>
      <c r="G61" s="2">
        <v>0</v>
      </c>
      <c r="H61" s="2">
        <v>0</v>
      </c>
      <c r="I61" s="1">
        <v>0</v>
      </c>
      <c r="J61" s="3" t="s">
        <v>18</v>
      </c>
      <c r="K61" s="2" t="str">
        <f>J61*889.08</f>
        <v>0</v>
      </c>
      <c r="L61" s="5"/>
    </row>
    <row r="62" spans="1:12" customHeight="1" ht="105" outlineLevel="4">
      <c r="A62" s="1"/>
      <c r="B62" s="1">
        <v>830708</v>
      </c>
      <c r="C62" s="1" t="s">
        <v>184</v>
      </c>
      <c r="D62" s="1"/>
      <c r="E62" s="2" t="s">
        <v>185</v>
      </c>
      <c r="F62" s="2" t="s">
        <v>178</v>
      </c>
      <c r="G62" s="2">
        <v>0</v>
      </c>
      <c r="H62" s="2">
        <v>0</v>
      </c>
      <c r="I62" s="1">
        <v>0</v>
      </c>
      <c r="J62" s="3" t="s">
        <v>18</v>
      </c>
      <c r="K62" s="2" t="str">
        <f>J62*1011.50</f>
        <v>0</v>
      </c>
      <c r="L62" s="5"/>
    </row>
    <row r="63" spans="1:12" outlineLevel="2">
      <c r="A63" s="8" t="s">
        <v>186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5"/>
    </row>
    <row r="64" spans="1:12" customHeight="1" ht="105" outlineLevel="4">
      <c r="A64" s="1"/>
      <c r="B64" s="1">
        <v>837048</v>
      </c>
      <c r="C64" s="1" t="s">
        <v>187</v>
      </c>
      <c r="D64" s="1" t="s">
        <v>188</v>
      </c>
      <c r="E64" s="2" t="s">
        <v>189</v>
      </c>
      <c r="F64" s="2" t="s">
        <v>190</v>
      </c>
      <c r="G64" s="2" t="s">
        <v>17</v>
      </c>
      <c r="H64" s="2">
        <v>0</v>
      </c>
      <c r="I64" s="1">
        <v>0</v>
      </c>
      <c r="J64" s="3" t="s">
        <v>18</v>
      </c>
      <c r="K64" s="2" t="str">
        <f>J64*226.56</f>
        <v>0</v>
      </c>
      <c r="L64" s="5"/>
    </row>
    <row r="65" spans="1:12" customHeight="1" ht="105" outlineLevel="4">
      <c r="A65" s="1"/>
      <c r="B65" s="1">
        <v>837049</v>
      </c>
      <c r="C65" s="1" t="s">
        <v>191</v>
      </c>
      <c r="D65" s="1" t="s">
        <v>192</v>
      </c>
      <c r="E65" s="2" t="s">
        <v>193</v>
      </c>
      <c r="F65" s="2" t="s">
        <v>194</v>
      </c>
      <c r="G65" s="2" t="s">
        <v>22</v>
      </c>
      <c r="H65" s="2">
        <v>0</v>
      </c>
      <c r="I65" s="1">
        <v>0</v>
      </c>
      <c r="J65" s="3" t="s">
        <v>18</v>
      </c>
      <c r="K65" s="2" t="str">
        <f>J65*250.23</f>
        <v>0</v>
      </c>
      <c r="L65" s="5"/>
    </row>
    <row r="66" spans="1:12" customHeight="1" ht="105" outlineLevel="4">
      <c r="A66" s="1"/>
      <c r="B66" s="1">
        <v>837050</v>
      </c>
      <c r="C66" s="1" t="s">
        <v>195</v>
      </c>
      <c r="D66" s="1" t="s">
        <v>196</v>
      </c>
      <c r="E66" s="2" t="s">
        <v>197</v>
      </c>
      <c r="F66" s="2" t="s">
        <v>198</v>
      </c>
      <c r="G66" s="2" t="s">
        <v>22</v>
      </c>
      <c r="H66" s="2">
        <v>0</v>
      </c>
      <c r="I66" s="1">
        <v>0</v>
      </c>
      <c r="J66" s="3" t="s">
        <v>18</v>
      </c>
      <c r="K66" s="2" t="str">
        <f>J66*263.11</f>
        <v>0</v>
      </c>
      <c r="L66" s="5"/>
    </row>
    <row r="67" spans="1:12" customHeight="1" ht="105" outlineLevel="4">
      <c r="A67" s="1"/>
      <c r="B67" s="1">
        <v>837291</v>
      </c>
      <c r="C67" s="1" t="s">
        <v>199</v>
      </c>
      <c r="D67" s="1" t="s">
        <v>200</v>
      </c>
      <c r="E67" s="2" t="s">
        <v>201</v>
      </c>
      <c r="F67" s="2" t="s">
        <v>202</v>
      </c>
      <c r="G67" s="2" t="s">
        <v>22</v>
      </c>
      <c r="H67" s="2">
        <v>0</v>
      </c>
      <c r="I67" s="1">
        <v>0</v>
      </c>
      <c r="J67" s="3" t="s">
        <v>18</v>
      </c>
      <c r="K67" s="2" t="str">
        <f>J67*243.37</f>
        <v>0</v>
      </c>
      <c r="L67" s="5"/>
    </row>
    <row r="68" spans="1:12" outlineLevel="2">
      <c r="A68" s="8" t="s">
        <v>203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5"/>
    </row>
    <row r="69" spans="1:12" customHeight="1" ht="105" outlineLevel="4">
      <c r="A69" s="1"/>
      <c r="B69" s="1">
        <v>821237</v>
      </c>
      <c r="C69" s="1" t="s">
        <v>204</v>
      </c>
      <c r="D69" s="1" t="s">
        <v>205</v>
      </c>
      <c r="E69" s="2" t="s">
        <v>206</v>
      </c>
      <c r="F69" s="2" t="s">
        <v>207</v>
      </c>
      <c r="G69" s="2">
        <v>10</v>
      </c>
      <c r="H69" s="2" t="s">
        <v>48</v>
      </c>
      <c r="I69" s="1">
        <v>0</v>
      </c>
      <c r="J69" s="3" t="s">
        <v>18</v>
      </c>
      <c r="K69" s="2" t="str">
        <f>J69*405.00</f>
        <v>0</v>
      </c>
      <c r="L69" s="5"/>
    </row>
    <row r="70" spans="1:12" customHeight="1" ht="105" outlineLevel="4">
      <c r="A70" s="1"/>
      <c r="B70" s="1">
        <v>821238</v>
      </c>
      <c r="C70" s="1" t="s">
        <v>208</v>
      </c>
      <c r="D70" s="1" t="s">
        <v>209</v>
      </c>
      <c r="E70" s="2" t="s">
        <v>210</v>
      </c>
      <c r="F70" s="2" t="s">
        <v>211</v>
      </c>
      <c r="G70" s="2">
        <v>0</v>
      </c>
      <c r="H70" s="2" t="s">
        <v>48</v>
      </c>
      <c r="I70" s="1">
        <v>0</v>
      </c>
      <c r="J70" s="3" t="s">
        <v>18</v>
      </c>
      <c r="K70" s="2" t="str">
        <f>J70*545.00</f>
        <v>0</v>
      </c>
      <c r="L70" s="5"/>
    </row>
    <row r="71" spans="1:12" customHeight="1" ht="105" outlineLevel="4">
      <c r="A71" s="1"/>
      <c r="B71" s="1">
        <v>821239</v>
      </c>
      <c r="C71" s="1" t="s">
        <v>212</v>
      </c>
      <c r="D71" s="1" t="s">
        <v>213</v>
      </c>
      <c r="E71" s="2" t="s">
        <v>214</v>
      </c>
      <c r="F71" s="2" t="s">
        <v>215</v>
      </c>
      <c r="G71" s="2">
        <v>7</v>
      </c>
      <c r="H71" s="2" t="s">
        <v>48</v>
      </c>
      <c r="I71" s="1">
        <v>0</v>
      </c>
      <c r="J71" s="3" t="s">
        <v>18</v>
      </c>
      <c r="K71" s="2" t="str">
        <f>J71*513.00</f>
        <v>0</v>
      </c>
      <c r="L71" s="5"/>
    </row>
    <row r="72" spans="1:12" customHeight="1" ht="105" outlineLevel="4">
      <c r="A72" s="1"/>
      <c r="B72" s="1">
        <v>821413</v>
      </c>
      <c r="C72" s="1" t="s">
        <v>216</v>
      </c>
      <c r="D72" s="1" t="s">
        <v>217</v>
      </c>
      <c r="E72" s="2" t="s">
        <v>218</v>
      </c>
      <c r="F72" s="2" t="s">
        <v>219</v>
      </c>
      <c r="G72" s="2">
        <v>8</v>
      </c>
      <c r="H72" s="2">
        <v>0</v>
      </c>
      <c r="I72" s="1">
        <v>0</v>
      </c>
      <c r="J72" s="3" t="s">
        <v>18</v>
      </c>
      <c r="K72" s="2" t="str">
        <f>J72*311.00</f>
        <v>0</v>
      </c>
      <c r="L72" s="5"/>
    </row>
    <row r="73" spans="1:12" customHeight="1" ht="105" outlineLevel="4">
      <c r="A73" s="1"/>
      <c r="B73" s="1">
        <v>890015</v>
      </c>
      <c r="C73" s="1" t="s">
        <v>220</v>
      </c>
      <c r="D73" s="1" t="s">
        <v>221</v>
      </c>
      <c r="E73" s="2" t="s">
        <v>222</v>
      </c>
      <c r="F73" s="2" t="s">
        <v>223</v>
      </c>
      <c r="G73" s="2">
        <v>0</v>
      </c>
      <c r="H73" s="2" t="s">
        <v>48</v>
      </c>
      <c r="I73" s="1">
        <v>0</v>
      </c>
      <c r="J73" s="3" t="s">
        <v>18</v>
      </c>
      <c r="K73" s="2" t="str">
        <f>J73*442.00</f>
        <v>0</v>
      </c>
      <c r="L73" s="5"/>
    </row>
    <row r="74" spans="1:12" customHeight="1" ht="105" outlineLevel="4">
      <c r="A74" s="1"/>
      <c r="B74" s="1">
        <v>890016</v>
      </c>
      <c r="C74" s="1" t="s">
        <v>224</v>
      </c>
      <c r="D74" s="1" t="s">
        <v>225</v>
      </c>
      <c r="E74" s="2" t="s">
        <v>226</v>
      </c>
      <c r="F74" s="2" t="s">
        <v>223</v>
      </c>
      <c r="G74" s="2">
        <v>0</v>
      </c>
      <c r="H74" s="2" t="s">
        <v>48</v>
      </c>
      <c r="I74" s="1">
        <v>0</v>
      </c>
      <c r="J74" s="3" t="s">
        <v>18</v>
      </c>
      <c r="K74" s="2" t="str">
        <f>J74*442.00</f>
        <v>0</v>
      </c>
      <c r="L74" s="5"/>
    </row>
    <row r="75" spans="1:12" customHeight="1" ht="105" outlineLevel="4">
      <c r="A75" s="1"/>
      <c r="B75" s="1">
        <v>890017</v>
      </c>
      <c r="C75" s="1" t="s">
        <v>227</v>
      </c>
      <c r="D75" s="1" t="s">
        <v>228</v>
      </c>
      <c r="E75" s="2" t="s">
        <v>229</v>
      </c>
      <c r="F75" s="2" t="s">
        <v>223</v>
      </c>
      <c r="G75" s="2">
        <v>0</v>
      </c>
      <c r="H75" s="2" t="s">
        <v>48</v>
      </c>
      <c r="I75" s="1">
        <v>0</v>
      </c>
      <c r="J75" s="3" t="s">
        <v>18</v>
      </c>
      <c r="K75" s="2" t="str">
        <f>J75*442.00</f>
        <v>0</v>
      </c>
      <c r="L75" s="5"/>
    </row>
    <row r="76" spans="1:12" customHeight="1" ht="105" outlineLevel="4">
      <c r="A76" s="1"/>
      <c r="B76" s="1">
        <v>890018</v>
      </c>
      <c r="C76" s="1" t="s">
        <v>230</v>
      </c>
      <c r="D76" s="1" t="s">
        <v>231</v>
      </c>
      <c r="E76" s="2" t="s">
        <v>232</v>
      </c>
      <c r="F76" s="2" t="s">
        <v>223</v>
      </c>
      <c r="G76" s="2">
        <v>0</v>
      </c>
      <c r="H76" s="2" t="s">
        <v>48</v>
      </c>
      <c r="I76" s="1">
        <v>0</v>
      </c>
      <c r="J76" s="3" t="s">
        <v>18</v>
      </c>
      <c r="K76" s="2" t="str">
        <f>J76*442.00</f>
        <v>0</v>
      </c>
      <c r="L76" s="5"/>
    </row>
    <row r="77" spans="1:12" customHeight="1" ht="105" outlineLevel="4">
      <c r="A77" s="1"/>
      <c r="B77" s="1">
        <v>890019</v>
      </c>
      <c r="C77" s="1" t="s">
        <v>233</v>
      </c>
      <c r="D77" s="1" t="s">
        <v>234</v>
      </c>
      <c r="E77" s="2" t="s">
        <v>235</v>
      </c>
      <c r="F77" s="2" t="s">
        <v>223</v>
      </c>
      <c r="G77" s="2">
        <v>0</v>
      </c>
      <c r="H77" s="2" t="s">
        <v>48</v>
      </c>
      <c r="I77" s="1">
        <v>0</v>
      </c>
      <c r="J77" s="3" t="s">
        <v>18</v>
      </c>
      <c r="K77" s="2" t="str">
        <f>J77*442.00</f>
        <v>0</v>
      </c>
      <c r="L77" s="5"/>
    </row>
    <row r="78" spans="1:12" customHeight="1" ht="105" outlineLevel="4">
      <c r="A78" s="1"/>
      <c r="B78" s="1">
        <v>890020</v>
      </c>
      <c r="C78" s="1" t="s">
        <v>236</v>
      </c>
      <c r="D78" s="1" t="s">
        <v>237</v>
      </c>
      <c r="E78" s="2" t="s">
        <v>238</v>
      </c>
      <c r="F78" s="2" t="s">
        <v>239</v>
      </c>
      <c r="G78" s="2">
        <v>0</v>
      </c>
      <c r="H78" s="2">
        <v>0</v>
      </c>
      <c r="I78" s="1">
        <v>0</v>
      </c>
      <c r="J78" s="3" t="s">
        <v>18</v>
      </c>
      <c r="K78" s="2" t="str">
        <f>J78*515.00</f>
        <v>0</v>
      </c>
      <c r="L78" s="5"/>
    </row>
    <row r="79" spans="1:12" customHeight="1" ht="105" outlineLevel="4">
      <c r="A79" s="1"/>
      <c r="B79" s="1">
        <v>890021</v>
      </c>
      <c r="C79" s="1" t="s">
        <v>240</v>
      </c>
      <c r="D79" s="1" t="s">
        <v>241</v>
      </c>
      <c r="E79" s="2" t="s">
        <v>242</v>
      </c>
      <c r="F79" s="2" t="s">
        <v>239</v>
      </c>
      <c r="G79" s="2">
        <v>0</v>
      </c>
      <c r="H79" s="2" t="s">
        <v>22</v>
      </c>
      <c r="I79" s="1">
        <v>0</v>
      </c>
      <c r="J79" s="3" t="s">
        <v>18</v>
      </c>
      <c r="K79" s="2" t="str">
        <f>J79*515.00</f>
        <v>0</v>
      </c>
      <c r="L79" s="5"/>
    </row>
    <row r="80" spans="1:12" customHeight="1" ht="105" outlineLevel="4">
      <c r="A80" s="1"/>
      <c r="B80" s="1">
        <v>890022</v>
      </c>
      <c r="C80" s="1" t="s">
        <v>243</v>
      </c>
      <c r="D80" s="1" t="s">
        <v>244</v>
      </c>
      <c r="E80" s="2" t="s">
        <v>245</v>
      </c>
      <c r="F80" s="2" t="s">
        <v>239</v>
      </c>
      <c r="G80" s="2">
        <v>0</v>
      </c>
      <c r="H80" s="2" t="s">
        <v>48</v>
      </c>
      <c r="I80" s="1">
        <v>0</v>
      </c>
      <c r="J80" s="3" t="s">
        <v>18</v>
      </c>
      <c r="K80" s="2" t="str">
        <f>J80*515.00</f>
        <v>0</v>
      </c>
      <c r="L80" s="5"/>
    </row>
    <row r="81" spans="1:12" customHeight="1" ht="105" outlineLevel="4">
      <c r="A81" s="1"/>
      <c r="B81" s="1">
        <v>890023</v>
      </c>
      <c r="C81" s="1" t="s">
        <v>246</v>
      </c>
      <c r="D81" s="1" t="s">
        <v>247</v>
      </c>
      <c r="E81" s="2" t="s">
        <v>248</v>
      </c>
      <c r="F81" s="2" t="s">
        <v>239</v>
      </c>
      <c r="G81" s="2">
        <v>0</v>
      </c>
      <c r="H81" s="2">
        <v>0</v>
      </c>
      <c r="I81" s="1">
        <v>0</v>
      </c>
      <c r="J81" s="3" t="s">
        <v>18</v>
      </c>
      <c r="K81" s="2" t="str">
        <f>J81*515.00</f>
        <v>0</v>
      </c>
      <c r="L81" s="5"/>
    </row>
    <row r="82" spans="1:12" customHeight="1" ht="105" outlineLevel="4">
      <c r="A82" s="1"/>
      <c r="B82" s="1">
        <v>890024</v>
      </c>
      <c r="C82" s="1" t="s">
        <v>249</v>
      </c>
      <c r="D82" s="1" t="s">
        <v>250</v>
      </c>
      <c r="E82" s="2" t="s">
        <v>251</v>
      </c>
      <c r="F82" s="2" t="s">
        <v>239</v>
      </c>
      <c r="G82" s="2">
        <v>0</v>
      </c>
      <c r="H82" s="2" t="s">
        <v>17</v>
      </c>
      <c r="I82" s="1">
        <v>0</v>
      </c>
      <c r="J82" s="3" t="s">
        <v>18</v>
      </c>
      <c r="K82" s="2" t="str">
        <f>J82*515.00</f>
        <v>0</v>
      </c>
      <c r="L8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2:K12"/>
    <mergeCell ref="A24:K24"/>
    <mergeCell ref="A43:K43"/>
    <mergeCell ref="A57:K57"/>
    <mergeCell ref="A63:K63"/>
    <mergeCell ref="A68:K6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2026-03-11T05:32:56+03:00</dcterms:created>
  <dcterms:modified xsi:type="dcterms:W3CDTF">2026-03-11T05:32:56+03:00</dcterms:modified>
  <dc:title>Untitled Spreadsheet</dc:title>
  <dc:description/>
  <dc:subject/>
  <cp:keywords/>
  <cp:category/>
</cp:coreProperties>
</file>