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<sst xmlns="http://schemas.openxmlformats.org/spreadsheetml/2006/main" uniqueCount="237">
  <si>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</si>
  <si>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</si>
  <si>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</si>
  <si>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</si>
  <si>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</si>
  <si>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</si>
  <si>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</si>
  <si>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</si>
  <si>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</si>
  <si>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</si>
  <si>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</si>
  <si>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</si>
  <si>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Инструменты для полипропилена VALTEC</t>
  </si>
  <si>
    <t>VLC-340001</t>
  </si>
  <si>
    <t>VTp.788.0.050110</t>
  </si>
  <si>
    <t>Резак для полипропиленовых труб (50–110 мм)</t>
  </si>
  <si>
    <t>11 962.00 руб.</t>
  </si>
  <si>
    <t>шт</t>
  </si>
  <si>
    <t>VLC-340003</t>
  </si>
  <si>
    <t>VTp.799.E.020040</t>
  </si>
  <si>
    <t>Комплект сварочного оборудования VALTEC ER-04, 20-40 мм (1500вт)   (1 /5шт)</t>
  </si>
  <si>
    <t>8 661.00 руб.</t>
  </si>
  <si>
    <t>&gt;50</t>
  </si>
  <si>
    <t>VLC-340004</t>
  </si>
  <si>
    <t>VTp.799.E.050075</t>
  </si>
  <si>
    <t>Комплект сварочного оборудования VALTEC ER-03, 50-75 мм (2000вт)   (1 /5шт)</t>
  </si>
  <si>
    <t>17 859.00 руб.</t>
  </si>
  <si>
    <t>&gt;10</t>
  </si>
  <si>
    <t>VLC-340005</t>
  </si>
  <si>
    <t>VTp.795.0.2025</t>
  </si>
  <si>
    <t>Торцеватель для армированной трубы 20+25  (15 /180шт)</t>
  </si>
  <si>
    <t>900.00 руб.</t>
  </si>
  <si>
    <t>VLC-340006</t>
  </si>
  <si>
    <t>VTp.795.E.020</t>
  </si>
  <si>
    <t>Торцеватель для армированной трубы 20 мм (под эл./инструмент)  (16 /192шт)</t>
  </si>
  <si>
    <t>862.00 руб.</t>
  </si>
  <si>
    <t>&gt;25</t>
  </si>
  <si>
    <t>VLC-340007</t>
  </si>
  <si>
    <t>VTp.795.E.025</t>
  </si>
  <si>
    <t>Торцеватель для армированной трубы 25 мм (под эл./инструмент)  (12 /144шт)</t>
  </si>
  <si>
    <t>934.00 руб.</t>
  </si>
  <si>
    <t>VLC-340008</t>
  </si>
  <si>
    <t>VTp.795.E.032</t>
  </si>
  <si>
    <t>Торцеватель для армированной трубы 32 мм (под эл./инструмент)  (8 /96шт)</t>
  </si>
  <si>
    <t>1 188.00 руб.</t>
  </si>
  <si>
    <t>VLC-340009</t>
  </si>
  <si>
    <t>VTp.795.E.040</t>
  </si>
  <si>
    <t>Торцеватель для армированной трубы 40 мм (под эл./инструмент)  (6 /72шт)</t>
  </si>
  <si>
    <t>1 406.00 руб.</t>
  </si>
  <si>
    <t>VLC-340010</t>
  </si>
  <si>
    <t>VTp.795.E.050</t>
  </si>
  <si>
    <t>Торцеватель для армированной трубы 50 мм (под эл./инструмент)   (4 /48шт)</t>
  </si>
  <si>
    <t>1 799.00 руб.</t>
  </si>
  <si>
    <t>&gt;100</t>
  </si>
  <si>
    <t>VLC-340011</t>
  </si>
  <si>
    <t>VTp.795.0.5063</t>
  </si>
  <si>
    <t>Торцеватель для армированной трубы 50-63</t>
  </si>
  <si>
    <t>3 241.00 руб.</t>
  </si>
  <si>
    <t>VLC-340012</t>
  </si>
  <si>
    <t>VTp.795.0.0075</t>
  </si>
  <si>
    <t>Торцеватель для армированной трубы 75</t>
  </si>
  <si>
    <t>4 193.00 руб.</t>
  </si>
  <si>
    <t>VLC-340013</t>
  </si>
  <si>
    <t>VTp.795.0.0090</t>
  </si>
  <si>
    <t>Торцеватель для армированной трубы 90</t>
  </si>
  <si>
    <t>4 428.00 руб.</t>
  </si>
  <si>
    <t>VLC-340014</t>
  </si>
  <si>
    <t>VTp.797.R.000020</t>
  </si>
  <si>
    <t>Сварочный ремонтный комплект для ППР 9мм</t>
  </si>
  <si>
    <t>2 220.00 руб.</t>
  </si>
  <si>
    <t>VLC-340015</t>
  </si>
  <si>
    <t>VTp.797.W.000020</t>
  </si>
  <si>
    <t>Комплект сварочных насадок для ППР 20мм</t>
  </si>
  <si>
    <t>648.00 руб.</t>
  </si>
  <si>
    <t>VLC-340016</t>
  </si>
  <si>
    <t>VTp.797.W.000025</t>
  </si>
  <si>
    <t>Комплект сварочных насадок для ППР 25мм</t>
  </si>
  <si>
    <t>725.00 руб.</t>
  </si>
  <si>
    <t>VLC-340017</t>
  </si>
  <si>
    <t>VTp.797.W.000032</t>
  </si>
  <si>
    <t>Комплект сварочных насадок для ППР 32мм</t>
  </si>
  <si>
    <t>839.00 руб.</t>
  </si>
  <si>
    <t>VLC-340018</t>
  </si>
  <si>
    <t>VTp.797.W.000040</t>
  </si>
  <si>
    <t>Комплект сварочных насадок для ППР 40мм</t>
  </si>
  <si>
    <t>957.00 руб.</t>
  </si>
  <si>
    <t>VLC-340019</t>
  </si>
  <si>
    <t>VTp.797.W.000050</t>
  </si>
  <si>
    <t>Комплект сварочных насадок для ППР 50мм</t>
  </si>
  <si>
    <t>1 559.00 руб.</t>
  </si>
  <si>
    <t>VLC-340020</t>
  </si>
  <si>
    <t>VTp.797.W.000063</t>
  </si>
  <si>
    <t>Комплект сварочных насадок для ППР 63мм</t>
  </si>
  <si>
    <t>2 345.00 руб.</t>
  </si>
  <si>
    <t>VLC-340021</t>
  </si>
  <si>
    <t>VTp.797.W.000075</t>
  </si>
  <si>
    <t>Комплект сварочных насадок для ППР 75мм</t>
  </si>
  <si>
    <t>2 893.00 руб.</t>
  </si>
  <si>
    <t>VLC-340022</t>
  </si>
  <si>
    <t>VTp.797.W.000090</t>
  </si>
  <si>
    <t>Комплект сварочных насадок для ППР 90мм</t>
  </si>
  <si>
    <t>3 549.00 руб.</t>
  </si>
  <si>
    <t>VLC-340023</t>
  </si>
  <si>
    <t>VTp.799.L.020032</t>
  </si>
  <si>
    <t>Комплект сварочного оборудования VALTEC, мини 20-32 мм (750вт)</t>
  </si>
  <si>
    <t>5 518.00 руб.</t>
  </si>
  <si>
    <t>VLC-900536</t>
  </si>
  <si>
    <t>VTp.795.0.3240</t>
  </si>
  <si>
    <t>Торцеватель для армированной трубы 32+40</t>
  </si>
  <si>
    <t>1 998.00 руб.</t>
  </si>
  <si>
    <t>VLC-901113</t>
  </si>
  <si>
    <t>VTp.795.EH.020</t>
  </si>
  <si>
    <t>Торцеватель для армированной трубы 20 мм. под шуруповерт</t>
  </si>
  <si>
    <t>716.00 руб.</t>
  </si>
  <si>
    <t>VLC-901114</t>
  </si>
  <si>
    <t>VTp.795.EH.025</t>
  </si>
  <si>
    <t>Торцеватель для армированной трубы 25 мм. под шуруповерт</t>
  </si>
  <si>
    <t>809.00 руб.</t>
  </si>
  <si>
    <t>VLC-901115</t>
  </si>
  <si>
    <t>VTp.795.EH.032</t>
  </si>
  <si>
    <t>Торцеватель для армированной трубы 32 мм. под шуруповерт</t>
  </si>
  <si>
    <t>945.00 руб.</t>
  </si>
  <si>
    <t>VLC-901116</t>
  </si>
  <si>
    <t>VTp.795.EH.040</t>
  </si>
  <si>
    <t>Торцеватель для армированной трубы 40 мм. под шуруповерт</t>
  </si>
  <si>
    <t>1 216.00 руб.</t>
  </si>
  <si>
    <t>VLC-901117</t>
  </si>
  <si>
    <t>VTp.795.EH.050</t>
  </si>
  <si>
    <t>Торцеватель для армированной трубы 50 мм. под шуруповерт</t>
  </si>
  <si>
    <t>1 638.00 руб.</t>
  </si>
  <si>
    <t>Инструмент для полипропилена VIEIR</t>
  </si>
  <si>
    <t>INS-210001</t>
  </si>
  <si>
    <t>P-32</t>
  </si>
  <si>
    <t>Комплект свар. оборудования VR (800Вт) 20-32 пластик кейс (1/10шт)</t>
  </si>
  <si>
    <t>1 062.81 руб.</t>
  </si>
  <si>
    <t>INS-210002</t>
  </si>
  <si>
    <t>A-7</t>
  </si>
  <si>
    <t>Комплект свар. оборудования VR (1500Вт) 20-40,  кейс (1/10шт)</t>
  </si>
  <si>
    <t>2 315.25 руб.</t>
  </si>
  <si>
    <t>INS-210003</t>
  </si>
  <si>
    <t>A-1</t>
  </si>
  <si>
    <t>Комплект свар. оборудования VR (2000Вт) 20-63 желез кейс (уровень, рулетка, ножницы) (1/5шт)</t>
  </si>
  <si>
    <t>3 852.87 руб.</t>
  </si>
  <si>
    <t>INS-210004</t>
  </si>
  <si>
    <t>B-8</t>
  </si>
  <si>
    <t>Комплект свар. оборудования VR (1200Вт) 20-63 желез кейс (1/10шт)</t>
  </si>
  <si>
    <t>1 652.28 руб.</t>
  </si>
  <si>
    <t>INS-210006</t>
  </si>
  <si>
    <t>V-3</t>
  </si>
  <si>
    <t>Комплект свар. оборудования VR (1400Вт) 20-63 желез кейс (1/5шт)</t>
  </si>
  <si>
    <t>3 253.11 руб.</t>
  </si>
  <si>
    <t>INS-210007</t>
  </si>
  <si>
    <t>A-9</t>
  </si>
  <si>
    <t>Комплект свар. оборудования компакт с цилинд нагрев эл-т  и регулир по вылету насадкам VR (1400Вт) 2</t>
  </si>
  <si>
    <t>2 959.11 руб.</t>
  </si>
  <si>
    <t>INS-210013</t>
  </si>
  <si>
    <t>V-2</t>
  </si>
  <si>
    <t>Комплект свар. оборудования VIEIR (2000Вт) 20-63 метал кейс (уровень, рулетка, ножницы) (1/5шт)</t>
  </si>
  <si>
    <t>4 796.61 руб.</t>
  </si>
  <si>
    <t>INS-210014</t>
  </si>
  <si>
    <t>V-4</t>
  </si>
  <si>
    <t xml:space="preserve">Комплект свар. оборудования VIEIR (800Вт) 20-32 </t>
  </si>
  <si>
    <t>990.78 руб.</t>
  </si>
  <si>
    <t>INS-210015</t>
  </si>
  <si>
    <t>V-5</t>
  </si>
  <si>
    <t xml:space="preserve">Комплект свар. оборудования VIEIR (800Вт) 20-32 метал кейс </t>
  </si>
  <si>
    <t>1 531.74 руб.</t>
  </si>
  <si>
    <t>INS-210016</t>
  </si>
  <si>
    <t>A-6</t>
  </si>
  <si>
    <t>Комплект свар. оборудования VR (2500Вт) 75-110 , кейс (1/10шт)</t>
  </si>
  <si>
    <t>6 121.08 руб.</t>
  </si>
  <si>
    <t>INS-210017</t>
  </si>
  <si>
    <t>A-4</t>
  </si>
  <si>
    <t>Сварочный аппарат (20-63)(2200 вт.)  VIEIR  (5/1шт)</t>
  </si>
  <si>
    <t>5 047.98 руб.</t>
  </si>
  <si>
    <t>INS-210018</t>
  </si>
  <si>
    <t>A-5</t>
  </si>
  <si>
    <t>Сварочный аппарат(20-63) (1500 вт.)  SPLAV  (5/1шт)</t>
  </si>
  <si>
    <t>4 808.37 руб.</t>
  </si>
  <si>
    <t>INS-210019</t>
  </si>
  <si>
    <t>A-8</t>
  </si>
  <si>
    <t>Сварочный аппарат (20-63)(1400 вт.)  VIEIR  (10/1шт)</t>
  </si>
  <si>
    <t>2 954.70 руб.</t>
  </si>
  <si>
    <t>INS-210021</t>
  </si>
  <si>
    <t>V-6</t>
  </si>
  <si>
    <t>Сварочный аппарат (20-32)(800 вт.)  VIEIR  (20/1шт)</t>
  </si>
  <si>
    <t>1 572.90 руб.</t>
  </si>
  <si>
    <t>VER-000719</t>
  </si>
  <si>
    <t>V-7</t>
  </si>
  <si>
    <t>Сварочный аппарат с электрон. рег. темп. (20-63)(1000Вт) (5/1шт)</t>
  </si>
  <si>
    <t>2 646.00 руб.</t>
  </si>
  <si>
    <t>Инструмент для полипропилена Frap</t>
  </si>
  <si>
    <t>INS-220002</t>
  </si>
  <si>
    <t>Комплект свар. оборудования FRAP (800вт) 20-32 желез кейс</t>
  </si>
  <si>
    <t>1 801.66 руб.</t>
  </si>
  <si>
    <t>Насадки на сварочный аппарат</t>
  </si>
  <si>
    <t>INS-240001</t>
  </si>
  <si>
    <t>Ф-20</t>
  </si>
  <si>
    <t>РХ насадка (20)</t>
  </si>
  <si>
    <t>97.02 руб.</t>
  </si>
  <si>
    <t>INS-240002</t>
  </si>
  <si>
    <t>Ф-25</t>
  </si>
  <si>
    <t>РХ насадка (25)</t>
  </si>
  <si>
    <t>130.83 руб.</t>
  </si>
  <si>
    <t>INS-240003</t>
  </si>
  <si>
    <t>Ф-32</t>
  </si>
  <si>
    <t>РХ насадка (32)</t>
  </si>
  <si>
    <t>166.11 руб.</t>
  </si>
  <si>
    <t>INS-240004</t>
  </si>
  <si>
    <t>Ф-40</t>
  </si>
  <si>
    <t>РХ насадка (40)</t>
  </si>
  <si>
    <t>226.38 руб.</t>
  </si>
  <si>
    <t>INS-240005</t>
  </si>
  <si>
    <t>Ф-50</t>
  </si>
  <si>
    <t>РХ насадка (50)</t>
  </si>
  <si>
    <t>263.13 руб.</t>
  </si>
  <si>
    <t>INS-240006</t>
  </si>
  <si>
    <t>Ф-63</t>
  </si>
  <si>
    <t>РХ насадка (63)</t>
  </si>
  <si>
    <t>324.87 руб.</t>
  </si>
  <si>
    <t>INS-240007</t>
  </si>
  <si>
    <t>РХ насадка (75)</t>
  </si>
  <si>
    <t>1 174.53 руб.</t>
  </si>
  <si>
    <t>INS-240008</t>
  </si>
  <si>
    <t>РХ насадка (90)</t>
  </si>
  <si>
    <t>1 563.15 руб.</t>
  </si>
  <si>
    <t>INS-240009</t>
  </si>
  <si>
    <t>РХ насадка (110)</t>
  </si>
  <si>
    <t>2 130.27 руб.</t>
  </si>
  <si>
    <t>INS-240020</t>
  </si>
  <si>
    <t>VG3</t>
  </si>
  <si>
    <t>Винт для насадок с шестигранником</t>
  </si>
  <si>
    <t>7.35 руб.</t>
  </si>
  <si>
    <t>VLC-900652</t>
  </si>
  <si>
    <t>VTp.797.W.000110</t>
  </si>
  <si>
    <t>Комплект сварочных насадок для ППР 110мм</t>
  </si>
  <si>
    <t>4 400.00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</si>
</sst>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7c_86a6_11e9_8101_003048fd731b_f51b3d29_281b_11ed_a30f_00259070b4871.jpeg"/><Relationship Id="rId2" Type="http://schemas.openxmlformats.org/officeDocument/2006/relationships/image" Target="../media/a0a45681_86a6_11e9_8101_003048fd731b_f51b3cb1_281b_11ed_a30f_00259070b4872.jpeg"/><Relationship Id="rId3" Type="http://schemas.openxmlformats.org/officeDocument/2006/relationships/image" Target="../media/a0a45684_86a6_11e9_8101_003048fd731b_f51b3cb8_281b_11ed_a30f_00259070b4873.jpeg"/><Relationship Id="rId4" Type="http://schemas.openxmlformats.org/officeDocument/2006/relationships/image" Target="../media/a0a45687_86a6_11e9_8101_003048fd731b_f51b3cff_281b_11ed_a30f_00259070b4874.jpeg"/><Relationship Id="rId5" Type="http://schemas.openxmlformats.org/officeDocument/2006/relationships/image" Target="../media/a0a4568b_86a6_11e9_8101_003048fd731b_4396be25_0312_11ef_a5a4_047c1617b1435.jpeg"/><Relationship Id="rId6" Type="http://schemas.openxmlformats.org/officeDocument/2006/relationships/image" Target="../media/a0a4568f_86a6_11e9_8101_003048fd731b_4396be29_0312_11ef_a5a4_047c1617b1436.jpeg"/><Relationship Id="rId7" Type="http://schemas.openxmlformats.org/officeDocument/2006/relationships/image" Target="../media/a0a45693_86a6_11e9_8101_003048fd731b_4396be2d_0312_11ef_a5a4_047c1617b1437.jpeg"/><Relationship Id="rId8" Type="http://schemas.openxmlformats.org/officeDocument/2006/relationships/image" Target="../media/a0a45697_86a6_11e9_8101_003048fd731b_4396be31_0312_11ef_a5a4_047c1617b1438.jpeg"/><Relationship Id="rId9" Type="http://schemas.openxmlformats.org/officeDocument/2006/relationships/image" Target="../media/a0a4569b_86a6_11e9_8101_003048fd731b_4396be35_0312_11ef_a5a4_047c1617b1439.jpeg"/><Relationship Id="rId10" Type="http://schemas.openxmlformats.org/officeDocument/2006/relationships/image" Target="../media/a0a4569f_86a6_11e9_8101_003048fd731b_4396be23_0312_11ef_a5a4_047c1617b14310.jpeg"/><Relationship Id="rId11" Type="http://schemas.openxmlformats.org/officeDocument/2006/relationships/image" Target="../media/a0a456a1_86a6_11e9_8101_003048fd731b_4396be1d_0312_11ef_a5a4_047c1617b14311.jpeg"/><Relationship Id="rId12" Type="http://schemas.openxmlformats.org/officeDocument/2006/relationships/image" Target="../media/a0a456a3_86a6_11e9_8101_003048fd731b_4396be1f_0312_11ef_a5a4_047c1617b14312.jpeg"/><Relationship Id="rId13" Type="http://schemas.openxmlformats.org/officeDocument/2006/relationships/image" Target="../media/a0a456a5_86a6_11e9_8101_003048fd731b_f51b3d1b_281b_11ed_a30f_00259070b48713.jpeg"/><Relationship Id="rId14" Type="http://schemas.openxmlformats.org/officeDocument/2006/relationships/image" Target="../media/a0a456a7_86a6_11e9_8101_003048fd731b_f51b3cbf_281b_11ed_a30f_00259070b48714.jpeg"/><Relationship Id="rId15" Type="http://schemas.openxmlformats.org/officeDocument/2006/relationships/image" Target="../media/a0a456a9_86a6_11e9_8101_003048fd731b_f51b3cc6_281b_11ed_a30f_00259070b48715.jpeg"/><Relationship Id="rId16" Type="http://schemas.openxmlformats.org/officeDocument/2006/relationships/image" Target="../media/a0a456ab_86a6_11e9_8101_003048fd731b_f51b3ccd_281b_11ed_a30f_00259070b48716.jpeg"/><Relationship Id="rId17" Type="http://schemas.openxmlformats.org/officeDocument/2006/relationships/image" Target="../media/a0a456ad_86a6_11e9_8101_003048fd731b_f51b3cd4_281b_11ed_a30f_00259070b48717.jpeg"/><Relationship Id="rId18" Type="http://schemas.openxmlformats.org/officeDocument/2006/relationships/image" Target="../media/a0a456af_86a6_11e9_8101_003048fd731b_f51b3cdb_281b_11ed_a30f_00259070b48718.jpeg"/><Relationship Id="rId19" Type="http://schemas.openxmlformats.org/officeDocument/2006/relationships/image" Target="../media/a0a456b1_86a6_11e9_8101_003048fd731b_f51b3ce2_281b_11ed_a30f_00259070b48719.jpeg"/><Relationship Id="rId20" Type="http://schemas.openxmlformats.org/officeDocument/2006/relationships/image" Target="../media/a0a456b3_86a6_11e9_8101_003048fd731b_f51b3ce9_281b_11ed_a30f_00259070b48720.jpeg"/><Relationship Id="rId21" Type="http://schemas.openxmlformats.org/officeDocument/2006/relationships/image" Target="../media/a0a456b5_86a6_11e9_8101_003048fd731b_f51b3cf0_281b_11ed_a30f_00259070b48721.jpeg"/><Relationship Id="rId22" Type="http://schemas.openxmlformats.org/officeDocument/2006/relationships/image" Target="../media/ccf1937b_ffba_11e9_810b_003048fd731b_f51b3d22_281b_11ed_a30f_00259070b48722.jpeg"/><Relationship Id="rId23" Type="http://schemas.openxmlformats.org/officeDocument/2006/relationships/image" Target="../media/75c1f4ad_c7a6_11ed_a3fe_047c1617b143_4396be21_0312_11ef_a5a4_047c1617b14323.jpeg"/><Relationship Id="rId24" Type="http://schemas.openxmlformats.org/officeDocument/2006/relationships/image" Target="../media/b7995f9f_96ee_11f0_a7c5_047c1617b143_fafd76d0_b70d_11f0_a7ef_047c1617b14324.jpeg"/><Relationship Id="rId25" Type="http://schemas.openxmlformats.org/officeDocument/2006/relationships/image" Target="../media/b7995fa1_96ee_11f0_a7c5_047c1617b143_fafd76d4_b70d_11f0_a7ef_047c1617b14325.jpeg"/><Relationship Id="rId26" Type="http://schemas.openxmlformats.org/officeDocument/2006/relationships/image" Target="../media/b7995fa3_96ee_11f0_a7c5_047c1617b143_fafd76d8_b70d_11f0_a7ef_047c1617b14326.jpeg"/><Relationship Id="rId27" Type="http://schemas.openxmlformats.org/officeDocument/2006/relationships/image" Target="../media/b7995fa5_96ee_11f0_a7c5_047c1617b143_fafd76dc_b70d_11f0_a7ef_047c1617b14327.jpeg"/><Relationship Id="rId28" Type="http://schemas.openxmlformats.org/officeDocument/2006/relationships/image" Target="../media/b7995fa7_96ee_11f0_a7c5_047c1617b143_fafd76e0_b70d_11f0_a7ef_047c1617b14328.jpeg"/><Relationship Id="rId29" Type="http://schemas.openxmlformats.org/officeDocument/2006/relationships/image" Target="../media/a0a45648_86a6_11e9_8101_003048fd731b_f51b3d30_281b_11ed_a30f_00259070b48729.jpeg"/><Relationship Id="rId30" Type="http://schemas.openxmlformats.org/officeDocument/2006/relationships/image" Target="../media/a0a4564c_86a6_11e9_8101_003048fd731b_f51b3d37_281b_11ed_a30f_00259070b48730.jpeg"/><Relationship Id="rId31" Type="http://schemas.openxmlformats.org/officeDocument/2006/relationships/image" Target="../media/a0a45650_86a6_11e9_8101_003048fd731b_f51b3d3e_281b_11ed_a30f_00259070b48731.jpeg"/><Relationship Id="rId32" Type="http://schemas.openxmlformats.org/officeDocument/2006/relationships/image" Target="../media/e825a812_3767_11ea_810f_003048fd731b_4396be12_0312_11ef_a5a4_047c1617b14332.jpeg"/><Relationship Id="rId33" Type="http://schemas.openxmlformats.org/officeDocument/2006/relationships/image" Target="../media/e825a816_3767_11ea_810f_003048fd731b_f51b3d3b_281b_11ed_a30f_00259070b48733.jpeg"/><Relationship Id="rId34" Type="http://schemas.openxmlformats.org/officeDocument/2006/relationships/image" Target="../media/e825a818_3767_11ea_810f_003048fd731b_4396be10_0312_11ef_a5a4_047c1617b14334.jpeg"/><Relationship Id="rId35" Type="http://schemas.openxmlformats.org/officeDocument/2006/relationships/image" Target="../media/6bbade7f_7c9e_11ea_8111_003048fd731b_f51b3d40_281b_11ed_a30f_00259070b48735.jpeg"/><Relationship Id="rId36" Type="http://schemas.openxmlformats.org/officeDocument/2006/relationships/image" Target="../media/394360e7_c40a_11ea_8158_003048fd731b_4396be14_0312_11ef_a5a4_047c1617b14336.jpeg"/><Relationship Id="rId37" Type="http://schemas.openxmlformats.org/officeDocument/2006/relationships/image" Target="../media/394360e9_c40a_11ea_8158_003048fd731b_4396be16_0312_11ef_a5a4_047c1617b14337.jpeg"/><Relationship Id="rId38" Type="http://schemas.openxmlformats.org/officeDocument/2006/relationships/image" Target="../media/5ead0d43_a0be_11ea_812a_003048fd731b_f51b3d46_281b_11ed_a30f_00259070b48738.jpeg"/><Relationship Id="rId39" Type="http://schemas.openxmlformats.org/officeDocument/2006/relationships/image" Target="../media/1fcb3156_5f91_11eb_822d_003048fd731b_f51b3d42_281b_11ed_a30f_00259070b48739.jpeg"/><Relationship Id="rId40" Type="http://schemas.openxmlformats.org/officeDocument/2006/relationships/image" Target="../media/1fcb3158_5f91_11eb_822d_003048fd731b_f51b3d44_281b_11ed_a30f_00259070b48740.jpeg"/><Relationship Id="rId41" Type="http://schemas.openxmlformats.org/officeDocument/2006/relationships/image" Target="../media/1fcb315a_5f91_11eb_822d_003048fd731b_f51b3d39_281b_11ed_a30f_00259070b48741.jpeg"/><Relationship Id="rId42" Type="http://schemas.openxmlformats.org/officeDocument/2006/relationships/image" Target="../media/1fcb315e_5f91_11eb_822d_003048fd731b_4396be18_0312_11ef_a5a4_047c1617b14342.jpeg"/><Relationship Id="rId43" Type="http://schemas.openxmlformats.org/officeDocument/2006/relationships/image" Target="../media/a2f573f9_c27f_11ee_a54c_047c1617b143_4396bf79_0312_11ef_a5a4_047c1617b14343.png"/><Relationship Id="rId44" Type="http://schemas.openxmlformats.org/officeDocument/2006/relationships/image" Target="../media/a0a45657_86a6_11e9_8101_003048fd731b_5352f055_57f4_11ea_810f_003048fd731b44.jpeg"/><Relationship Id="rId45" Type="http://schemas.openxmlformats.org/officeDocument/2006/relationships/image" Target="../media/a0a45669_86a6_11e9_8101_003048fd731b_5352f05e_57f4_11ea_810f_003048fd731b45.jpeg"/><Relationship Id="rId46" Type="http://schemas.openxmlformats.org/officeDocument/2006/relationships/image" Target="../media/a0a4566b_86a6_11e9_8101_003048fd731b_5352f05f_57f4_11ea_810f_003048fd731b46.jpeg"/><Relationship Id="rId47" Type="http://schemas.openxmlformats.org/officeDocument/2006/relationships/image" Target="../media/a0a4566d_86a6_11e9_8101_003048fd731b_5352f060_57f4_11ea_810f_003048fd731b47.jpeg"/><Relationship Id="rId48" Type="http://schemas.openxmlformats.org/officeDocument/2006/relationships/image" Target="../media/a0a4566f_86a6_11e9_8101_003048fd731b_5352f061_57f4_11ea_810f_003048fd731b48.jpeg"/><Relationship Id="rId49" Type="http://schemas.openxmlformats.org/officeDocument/2006/relationships/image" Target="../media/a0a45671_86a6_11e9_8101_003048fd731b_5352f062_57f4_11ea_810f_003048fd731b49.jpeg"/><Relationship Id="rId50" Type="http://schemas.openxmlformats.org/officeDocument/2006/relationships/image" Target="../media/a0a45673_86a6_11e9_8101_003048fd731b_5352f063_57f4_11ea_810f_003048fd731b50.jpeg"/><Relationship Id="rId51" Type="http://schemas.openxmlformats.org/officeDocument/2006/relationships/image" Target="../media/a0a45675_86a6_11e9_8101_003048fd731b_5352f064_57f4_11ea_810f_003048fd731b51.jpeg"/><Relationship Id="rId52" Type="http://schemas.openxmlformats.org/officeDocument/2006/relationships/image" Target="../media/a0a45677_86a6_11e9_8101_003048fd731b_5352f065_57f4_11ea_810f_003048fd731b52.jpeg"/><Relationship Id="rId53" Type="http://schemas.openxmlformats.org/officeDocument/2006/relationships/image" Target="../media/a0a45679_86a6_11e9_8101_003048fd731b_5352f05d_57f4_11ea_810f_003048fd731b53.jpeg"/><Relationship Id="rId54" Type="http://schemas.openxmlformats.org/officeDocument/2006/relationships/image" Target="../media/bde62662_091f_11eb_81b8_003048fd731b_f51b3d48_281b_11ed_a30f_00259070b48754.jpeg"/><Relationship Id="rId55" Type="http://schemas.openxmlformats.org/officeDocument/2006/relationships/image" Target="../media/54e1daa0_3459_11ef_a5e4_047c1617b143_4e2a73f0_fcc7_11ef_a6ef_047c1617b143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7</v>
      </c>
      <c r="I5" s="1">
        <v>0</v>
      </c>
      <c r="J5" s="3" t="s">
        <v>17</v>
      </c>
      <c r="K5" s="2" t="str">
        <f>J5*11962.00</f>
        <v>0</v>
      </c>
      <c r="L5" s="5"/>
    </row>
    <row r="6" spans="1:12" customHeight="1" ht="105" outlineLevel="4">
      <c r="A6" s="1"/>
      <c r="B6" s="1">
        <v>822512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 t="s">
        <v>22</v>
      </c>
      <c r="I6" s="1">
        <v>0</v>
      </c>
      <c r="J6" s="3" t="s">
        <v>17</v>
      </c>
      <c r="K6" s="2" t="str">
        <f>J6*8661.00</f>
        <v>0</v>
      </c>
      <c r="L6" s="5"/>
    </row>
    <row r="7" spans="1:12" customHeight="1" ht="105" outlineLevel="4">
      <c r="A7" s="1"/>
      <c r="B7" s="1">
        <v>822513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17</v>
      </c>
      <c r="K7" s="2" t="str">
        <f>J7*17859.00</f>
        <v>0</v>
      </c>
      <c r="L7" s="5"/>
    </row>
    <row r="8" spans="1:12" customHeight="1" ht="105" outlineLevel="4">
      <c r="A8" s="1"/>
      <c r="B8" s="1">
        <v>822514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1</v>
      </c>
      <c r="H8" s="2">
        <v>0</v>
      </c>
      <c r="I8" s="1">
        <v>0</v>
      </c>
      <c r="J8" s="3" t="s">
        <v>17</v>
      </c>
      <c r="K8" s="2" t="str">
        <f>J8*900.00</f>
        <v>0</v>
      </c>
      <c r="L8" s="5"/>
    </row>
    <row r="9" spans="1:12" customHeight="1" ht="105" outlineLevel="4">
      <c r="A9" s="1"/>
      <c r="B9" s="1">
        <v>822515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4</v>
      </c>
      <c r="H9" s="2" t="s">
        <v>36</v>
      </c>
      <c r="I9" s="1">
        <v>0</v>
      </c>
      <c r="J9" s="3" t="s">
        <v>17</v>
      </c>
      <c r="K9" s="2" t="str">
        <f>J9*862.00</f>
        <v>0</v>
      </c>
      <c r="L9" s="5"/>
    </row>
    <row r="10" spans="1:12" customHeight="1" ht="105" outlineLevel="4">
      <c r="A10" s="1"/>
      <c r="B10" s="1">
        <v>822516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4</v>
      </c>
      <c r="H10" s="2" t="s">
        <v>27</v>
      </c>
      <c r="I10" s="1">
        <v>0</v>
      </c>
      <c r="J10" s="3" t="s">
        <v>17</v>
      </c>
      <c r="K10" s="2" t="str">
        <f>J10*934.00</f>
        <v>0</v>
      </c>
      <c r="L10" s="5"/>
    </row>
    <row r="11" spans="1:12" customHeight="1" ht="105" outlineLevel="4">
      <c r="A11" s="1"/>
      <c r="B11" s="1">
        <v>822517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17</v>
      </c>
      <c r="K11" s="2" t="str">
        <f>J11*1188.00</f>
        <v>0</v>
      </c>
      <c r="L11" s="5"/>
    </row>
    <row r="12" spans="1:12" customHeight="1" ht="105" outlineLevel="4">
      <c r="A12" s="1"/>
      <c r="B12" s="1">
        <v>822518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2</v>
      </c>
      <c r="H12" s="2" t="s">
        <v>22</v>
      </c>
      <c r="I12" s="1">
        <v>0</v>
      </c>
      <c r="J12" s="3" t="s">
        <v>17</v>
      </c>
      <c r="K12" s="2" t="str">
        <f>J12*1406.00</f>
        <v>0</v>
      </c>
      <c r="L12" s="5"/>
    </row>
    <row r="13" spans="1:12" customHeight="1" ht="105" outlineLevel="4">
      <c r="A13" s="1"/>
      <c r="B13" s="1">
        <v>822519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1</v>
      </c>
      <c r="H13" s="2" t="s">
        <v>53</v>
      </c>
      <c r="I13" s="1">
        <v>0</v>
      </c>
      <c r="J13" s="3" t="s">
        <v>17</v>
      </c>
      <c r="K13" s="2" t="str">
        <f>J13*1799.00</f>
        <v>0</v>
      </c>
      <c r="L13" s="5"/>
    </row>
    <row r="14" spans="1:12" customHeight="1" ht="105" outlineLevel="4">
      <c r="A14" s="1"/>
      <c r="B14" s="1">
        <v>822520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3</v>
      </c>
      <c r="I14" s="1">
        <v>0</v>
      </c>
      <c r="J14" s="3" t="s">
        <v>17</v>
      </c>
      <c r="K14" s="2" t="str">
        <f>J14*3241.00</f>
        <v>0</v>
      </c>
      <c r="L14" s="5"/>
    </row>
    <row r="15" spans="1:12" customHeight="1" ht="105" outlineLevel="4">
      <c r="A15" s="1"/>
      <c r="B15" s="1">
        <v>822521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2</v>
      </c>
      <c r="I15" s="1">
        <v>0</v>
      </c>
      <c r="J15" s="3" t="s">
        <v>17</v>
      </c>
      <c r="K15" s="2" t="str">
        <f>J15*4193.00</f>
        <v>0</v>
      </c>
      <c r="L15" s="5"/>
    </row>
    <row r="16" spans="1:12" customHeight="1" ht="105" outlineLevel="4">
      <c r="A16" s="1"/>
      <c r="B16" s="1">
        <v>822522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2</v>
      </c>
      <c r="I16" s="1">
        <v>0</v>
      </c>
      <c r="J16" s="3" t="s">
        <v>17</v>
      </c>
      <c r="K16" s="2" t="str">
        <f>J16*4428.00</f>
        <v>0</v>
      </c>
      <c r="L16" s="5"/>
    </row>
    <row r="17" spans="1:12" customHeight="1" ht="105" outlineLevel="4">
      <c r="A17" s="1"/>
      <c r="B17" s="1">
        <v>822523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3</v>
      </c>
      <c r="H17" s="2" t="s">
        <v>36</v>
      </c>
      <c r="I17" s="1">
        <v>0</v>
      </c>
      <c r="J17" s="3" t="s">
        <v>17</v>
      </c>
      <c r="K17" s="2" t="str">
        <f>J17*2220.00</f>
        <v>0</v>
      </c>
      <c r="L17" s="5"/>
    </row>
    <row r="18" spans="1:12" customHeight="1" ht="105" outlineLevel="4">
      <c r="A18" s="1"/>
      <c r="B18" s="1">
        <v>822524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27</v>
      </c>
      <c r="H18" s="2" t="s">
        <v>53</v>
      </c>
      <c r="I18" s="1">
        <v>0</v>
      </c>
      <c r="J18" s="3" t="s">
        <v>17</v>
      </c>
      <c r="K18" s="2" t="str">
        <f>J18*648.00</f>
        <v>0</v>
      </c>
      <c r="L18" s="5"/>
    </row>
    <row r="19" spans="1:12" customHeight="1" ht="105" outlineLevel="4">
      <c r="A19" s="1"/>
      <c r="B19" s="1">
        <v>822525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27</v>
      </c>
      <c r="H19" s="2" t="s">
        <v>53</v>
      </c>
      <c r="I19" s="1">
        <v>0</v>
      </c>
      <c r="J19" s="3" t="s">
        <v>17</v>
      </c>
      <c r="K19" s="2" t="str">
        <f>J19*725.00</f>
        <v>0</v>
      </c>
      <c r="L19" s="5"/>
    </row>
    <row r="20" spans="1:12" customHeight="1" ht="105" outlineLevel="4">
      <c r="A20" s="1"/>
      <c r="B20" s="1">
        <v>822526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6</v>
      </c>
      <c r="H20" s="2" t="s">
        <v>22</v>
      </c>
      <c r="I20" s="1">
        <v>0</v>
      </c>
      <c r="J20" s="3" t="s">
        <v>17</v>
      </c>
      <c r="K20" s="2" t="str">
        <f>J20*839.00</f>
        <v>0</v>
      </c>
      <c r="L20" s="5"/>
    </row>
    <row r="21" spans="1:12" customHeight="1" ht="105" outlineLevel="4">
      <c r="A21" s="1"/>
      <c r="B21" s="1">
        <v>822527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5</v>
      </c>
      <c r="H21" s="2" t="s">
        <v>36</v>
      </c>
      <c r="I21" s="1">
        <v>0</v>
      </c>
      <c r="J21" s="3" t="s">
        <v>17</v>
      </c>
      <c r="K21" s="2" t="str">
        <f>J21*957.00</f>
        <v>0</v>
      </c>
      <c r="L21" s="5"/>
    </row>
    <row r="22" spans="1:12" customHeight="1" ht="105" outlineLevel="4">
      <c r="A22" s="1"/>
      <c r="B22" s="1">
        <v>822528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2</v>
      </c>
      <c r="H22" s="2" t="s">
        <v>27</v>
      </c>
      <c r="I22" s="1">
        <v>0</v>
      </c>
      <c r="J22" s="3" t="s">
        <v>17</v>
      </c>
      <c r="K22" s="2" t="str">
        <f>J22*1559.00</f>
        <v>0</v>
      </c>
      <c r="L22" s="5"/>
    </row>
    <row r="23" spans="1:12" customHeight="1" ht="105" outlineLevel="4">
      <c r="A23" s="1"/>
      <c r="B23" s="1">
        <v>822529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2</v>
      </c>
      <c r="H23" s="2" t="s">
        <v>27</v>
      </c>
      <c r="I23" s="1">
        <v>0</v>
      </c>
      <c r="J23" s="3" t="s">
        <v>17</v>
      </c>
      <c r="K23" s="2" t="str">
        <f>J23*2345.00</f>
        <v>0</v>
      </c>
      <c r="L23" s="5"/>
    </row>
    <row r="24" spans="1:12" customHeight="1" ht="105" outlineLevel="4">
      <c r="A24" s="1"/>
      <c r="B24" s="1">
        <v>822530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1</v>
      </c>
      <c r="H24" s="2">
        <v>7</v>
      </c>
      <c r="I24" s="1">
        <v>0</v>
      </c>
      <c r="J24" s="3" t="s">
        <v>17</v>
      </c>
      <c r="K24" s="2" t="str">
        <f>J24*2893.00</f>
        <v>0</v>
      </c>
      <c r="L24" s="5"/>
    </row>
    <row r="25" spans="1:12" customHeight="1" ht="105" outlineLevel="4">
      <c r="A25" s="1"/>
      <c r="B25" s="1">
        <v>822531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1</v>
      </c>
      <c r="H25" s="2" t="s">
        <v>27</v>
      </c>
      <c r="I25" s="1">
        <v>0</v>
      </c>
      <c r="J25" s="3" t="s">
        <v>17</v>
      </c>
      <c r="K25" s="2" t="str">
        <f>J25*3549.00</f>
        <v>0</v>
      </c>
      <c r="L25" s="5"/>
    </row>
    <row r="26" spans="1:12" customHeight="1" ht="105" outlineLevel="4">
      <c r="A26" s="1"/>
      <c r="B26" s="1">
        <v>824484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17</v>
      </c>
      <c r="K26" s="2" t="str">
        <f>J26*5518.00</f>
        <v>0</v>
      </c>
      <c r="L26" s="5"/>
    </row>
    <row r="27" spans="1:12" customHeight="1" ht="105" outlineLevel="4">
      <c r="A27" s="1"/>
      <c r="B27" s="1">
        <v>877711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0</v>
      </c>
      <c r="I27" s="1">
        <v>0</v>
      </c>
      <c r="J27" s="3" t="s">
        <v>17</v>
      </c>
      <c r="K27" s="2" t="str">
        <f>J27*1998.00</f>
        <v>0</v>
      </c>
      <c r="L27" s="5"/>
    </row>
    <row r="28" spans="1:12" customHeight="1" ht="105" outlineLevel="4">
      <c r="A28" s="1"/>
      <c r="B28" s="1">
        <v>890201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>
        <v>0</v>
      </c>
      <c r="I28" s="1">
        <v>0</v>
      </c>
      <c r="J28" s="3" t="s">
        <v>17</v>
      </c>
      <c r="K28" s="2" t="str">
        <f>J28*716.00</f>
        <v>0</v>
      </c>
      <c r="L28" s="5"/>
    </row>
    <row r="29" spans="1:12" customHeight="1" ht="105" outlineLevel="4">
      <c r="A29" s="1"/>
      <c r="B29" s="1">
        <v>890202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0</v>
      </c>
      <c r="I29" s="1">
        <v>0</v>
      </c>
      <c r="J29" s="3" t="s">
        <v>17</v>
      </c>
      <c r="K29" s="2" t="str">
        <f>J29*809.00</f>
        <v>0</v>
      </c>
      <c r="L29" s="5"/>
    </row>
    <row r="30" spans="1:12" customHeight="1" ht="105" outlineLevel="4">
      <c r="A30" s="1"/>
      <c r="B30" s="1">
        <v>890203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17</v>
      </c>
      <c r="K30" s="2" t="str">
        <f>J30*945.00</f>
        <v>0</v>
      </c>
      <c r="L30" s="5"/>
    </row>
    <row r="31" spans="1:12" customHeight="1" ht="105" outlineLevel="4">
      <c r="A31" s="1"/>
      <c r="B31" s="1">
        <v>890204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 t="s">
        <v>36</v>
      </c>
      <c r="I31" s="1">
        <v>0</v>
      </c>
      <c r="J31" s="3" t="s">
        <v>17</v>
      </c>
      <c r="K31" s="2" t="str">
        <f>J31*1216.00</f>
        <v>0</v>
      </c>
      <c r="L31" s="5"/>
    </row>
    <row r="32" spans="1:12" customHeight="1" ht="105" outlineLevel="4">
      <c r="A32" s="1"/>
      <c r="B32" s="1">
        <v>890205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 t="s">
        <v>36</v>
      </c>
      <c r="I32" s="1">
        <v>0</v>
      </c>
      <c r="J32" s="3" t="s">
        <v>17</v>
      </c>
      <c r="K32" s="2" t="str">
        <f>J32*1638.00</f>
        <v>0</v>
      </c>
      <c r="L32" s="5"/>
    </row>
    <row r="33" spans="1:12" outlineLevel="2">
      <c r="A33" s="8" t="s">
        <v>130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822489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2</v>
      </c>
      <c r="H34" s="2">
        <v>0</v>
      </c>
      <c r="I34" s="1">
        <v>0</v>
      </c>
      <c r="J34" s="3" t="s">
        <v>17</v>
      </c>
      <c r="K34" s="2" t="str">
        <f>J34*1062.81</f>
        <v>0</v>
      </c>
      <c r="L34" s="5"/>
    </row>
    <row r="35" spans="1:12" customHeight="1" ht="105" outlineLevel="4">
      <c r="A35" s="1"/>
      <c r="B35" s="1">
        <v>822490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27</v>
      </c>
      <c r="H35" s="2">
        <v>0</v>
      </c>
      <c r="I35" s="1">
        <v>0</v>
      </c>
      <c r="J35" s="3" t="s">
        <v>17</v>
      </c>
      <c r="K35" s="2" t="str">
        <f>J35*2315.25</f>
        <v>0</v>
      </c>
      <c r="L35" s="5"/>
    </row>
    <row r="36" spans="1:12" customHeight="1" ht="105" outlineLevel="4">
      <c r="A36" s="1"/>
      <c r="B36" s="1">
        <v>822491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36</v>
      </c>
      <c r="H36" s="2">
        <v>0</v>
      </c>
      <c r="I36" s="1">
        <v>0</v>
      </c>
      <c r="J36" s="3" t="s">
        <v>17</v>
      </c>
      <c r="K36" s="2" t="str">
        <f>J36*3852.87</f>
        <v>0</v>
      </c>
      <c r="L36" s="5"/>
    </row>
    <row r="37" spans="1:12" customHeight="1" ht="105" outlineLevel="4">
      <c r="A37" s="1"/>
      <c r="B37" s="1">
        <v>825020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1</v>
      </c>
      <c r="H37" s="2">
        <v>0</v>
      </c>
      <c r="I37" s="1">
        <v>0</v>
      </c>
      <c r="J37" s="3" t="s">
        <v>17</v>
      </c>
      <c r="K37" s="2" t="str">
        <f>J37*1652.28</f>
        <v>0</v>
      </c>
      <c r="L37" s="5"/>
    </row>
    <row r="38" spans="1:12" customHeight="1" ht="105" outlineLevel="4">
      <c r="A38" s="1"/>
      <c r="B38" s="1">
        <v>825022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1">
        <v>0</v>
      </c>
      <c r="J38" s="3" t="s">
        <v>17</v>
      </c>
      <c r="K38" s="2" t="str">
        <f>J38*3253.11</f>
        <v>0</v>
      </c>
      <c r="L38" s="5"/>
    </row>
    <row r="39" spans="1:12" customHeight="1" ht="105" outlineLevel="4">
      <c r="A39" s="1"/>
      <c r="B39" s="1">
        <v>825023</v>
      </c>
      <c r="C39" s="1" t="s">
        <v>151</v>
      </c>
      <c r="D39" s="1" t="s">
        <v>152</v>
      </c>
      <c r="E39" s="2" t="s">
        <v>153</v>
      </c>
      <c r="F39" s="2" t="s">
        <v>154</v>
      </c>
      <c r="G39" s="2" t="s">
        <v>36</v>
      </c>
      <c r="H39" s="2">
        <v>0</v>
      </c>
      <c r="I39" s="1">
        <v>0</v>
      </c>
      <c r="J39" s="3" t="s">
        <v>17</v>
      </c>
      <c r="K39" s="2" t="str">
        <f>J39*2959.11</f>
        <v>0</v>
      </c>
      <c r="L39" s="5"/>
    </row>
    <row r="40" spans="1:12" customHeight="1" ht="105" outlineLevel="4">
      <c r="A40" s="1"/>
      <c r="B40" s="1">
        <v>826971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17</v>
      </c>
      <c r="K40" s="2" t="str">
        <f>J40*4796.61</f>
        <v>0</v>
      </c>
      <c r="L40" s="5"/>
    </row>
    <row r="41" spans="1:12" customHeight="1" ht="105" outlineLevel="4">
      <c r="A41" s="1"/>
      <c r="B41" s="1">
        <v>827992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5</v>
      </c>
      <c r="H41" s="2">
        <v>0</v>
      </c>
      <c r="I41" s="1">
        <v>0</v>
      </c>
      <c r="J41" s="3" t="s">
        <v>17</v>
      </c>
      <c r="K41" s="2" t="str">
        <f>J41*990.78</f>
        <v>0</v>
      </c>
      <c r="L41" s="5"/>
    </row>
    <row r="42" spans="1:12" customHeight="1" ht="105" outlineLevel="4">
      <c r="A42" s="1"/>
      <c r="B42" s="1">
        <v>827993</v>
      </c>
      <c r="C42" s="1" t="s">
        <v>163</v>
      </c>
      <c r="D42" s="1" t="s">
        <v>164</v>
      </c>
      <c r="E42" s="2" t="s">
        <v>165</v>
      </c>
      <c r="F42" s="2" t="s">
        <v>166</v>
      </c>
      <c r="G42" s="2">
        <v>2</v>
      </c>
      <c r="H42" s="2">
        <v>0</v>
      </c>
      <c r="I42" s="1">
        <v>0</v>
      </c>
      <c r="J42" s="3" t="s">
        <v>17</v>
      </c>
      <c r="K42" s="2" t="str">
        <f>J42*1531.74</f>
        <v>0</v>
      </c>
      <c r="L42" s="5"/>
    </row>
    <row r="43" spans="1:12" customHeight="1" ht="105" outlineLevel="4">
      <c r="A43" s="1"/>
      <c r="B43" s="1">
        <v>827078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1</v>
      </c>
      <c r="H43" s="2">
        <v>0</v>
      </c>
      <c r="I43" s="1">
        <v>0</v>
      </c>
      <c r="J43" s="3" t="s">
        <v>17</v>
      </c>
      <c r="K43" s="2" t="str">
        <f>J43*6121.08</f>
        <v>0</v>
      </c>
      <c r="L43" s="5"/>
    </row>
    <row r="44" spans="1:12" customHeight="1" ht="105" outlineLevel="4">
      <c r="A44" s="1"/>
      <c r="B44" s="1">
        <v>832500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2</v>
      </c>
      <c r="H44" s="2">
        <v>0</v>
      </c>
      <c r="I44" s="1">
        <v>0</v>
      </c>
      <c r="J44" s="3" t="s">
        <v>17</v>
      </c>
      <c r="K44" s="2" t="str">
        <f>J44*5047.98</f>
        <v>0</v>
      </c>
      <c r="L44" s="5"/>
    </row>
    <row r="45" spans="1:12" customHeight="1" ht="105" outlineLevel="4">
      <c r="A45" s="1"/>
      <c r="B45" s="1">
        <v>832501</v>
      </c>
      <c r="C45" s="1" t="s">
        <v>175</v>
      </c>
      <c r="D45" s="1" t="s">
        <v>176</v>
      </c>
      <c r="E45" s="2" t="s">
        <v>177</v>
      </c>
      <c r="F45" s="2" t="s">
        <v>178</v>
      </c>
      <c r="G45" s="2">
        <v>1</v>
      </c>
      <c r="H45" s="2">
        <v>0</v>
      </c>
      <c r="I45" s="1">
        <v>0</v>
      </c>
      <c r="J45" s="3" t="s">
        <v>17</v>
      </c>
      <c r="K45" s="2" t="str">
        <f>J45*4808.37</f>
        <v>0</v>
      </c>
      <c r="L45" s="5"/>
    </row>
    <row r="46" spans="1:12" customHeight="1" ht="105" outlineLevel="4">
      <c r="A46" s="1"/>
      <c r="B46" s="1">
        <v>832502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9</v>
      </c>
      <c r="H46" s="2">
        <v>0</v>
      </c>
      <c r="I46" s="1">
        <v>0</v>
      </c>
      <c r="J46" s="3" t="s">
        <v>17</v>
      </c>
      <c r="K46" s="2" t="str">
        <f>J46*2954.70</f>
        <v>0</v>
      </c>
      <c r="L46" s="5"/>
    </row>
    <row r="47" spans="1:12" customHeight="1" ht="105" outlineLevel="4">
      <c r="A47" s="1"/>
      <c r="B47" s="1">
        <v>832504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0</v>
      </c>
      <c r="H47" s="2">
        <v>0</v>
      </c>
      <c r="I47" s="1">
        <v>0</v>
      </c>
      <c r="J47" s="3" t="s">
        <v>17</v>
      </c>
      <c r="K47" s="2" t="str">
        <f>J47*1572.90</f>
        <v>0</v>
      </c>
      <c r="L47" s="5"/>
    </row>
    <row r="48" spans="1:12" customHeight="1" ht="105" outlineLevel="4">
      <c r="A48" s="1"/>
      <c r="B48" s="1">
        <v>882875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0</v>
      </c>
      <c r="H48" s="2">
        <v>0</v>
      </c>
      <c r="I48" s="1">
        <v>0</v>
      </c>
      <c r="J48" s="3" t="s">
        <v>17</v>
      </c>
      <c r="K48" s="2" t="str">
        <f>J48*2646.00</f>
        <v>0</v>
      </c>
      <c r="L48" s="5"/>
    </row>
    <row r="49" spans="1:12" outlineLevel="2">
      <c r="A49" s="8" t="s">
        <v>191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822493</v>
      </c>
      <c r="C50" s="1" t="s">
        <v>192</v>
      </c>
      <c r="D50" s="1"/>
      <c r="E50" s="2" t="s">
        <v>193</v>
      </c>
      <c r="F50" s="2" t="s">
        <v>194</v>
      </c>
      <c r="G50" s="2">
        <v>0</v>
      </c>
      <c r="H50" s="2">
        <v>0</v>
      </c>
      <c r="I50" s="1">
        <v>0</v>
      </c>
      <c r="J50" s="3" t="s">
        <v>17</v>
      </c>
      <c r="K50" s="2" t="str">
        <f>J50*1801.66</f>
        <v>0</v>
      </c>
      <c r="L50" s="5"/>
    </row>
    <row r="51" spans="1:12" outlineLevel="2">
      <c r="A51" s="8" t="s">
        <v>195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822501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0</v>
      </c>
      <c r="H52" s="2">
        <v>0</v>
      </c>
      <c r="I52" s="1">
        <v>0</v>
      </c>
      <c r="J52" s="3" t="s">
        <v>17</v>
      </c>
      <c r="K52" s="2" t="str">
        <f>J52*97.02</f>
        <v>0</v>
      </c>
      <c r="L52" s="5"/>
    </row>
    <row r="53" spans="1:12" customHeight="1" ht="105" outlineLevel="4">
      <c r="A53" s="1"/>
      <c r="B53" s="1">
        <v>822502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17</v>
      </c>
      <c r="K53" s="2" t="str">
        <f>J53*130.83</f>
        <v>0</v>
      </c>
      <c r="L53" s="5"/>
    </row>
    <row r="54" spans="1:12" customHeight="1" ht="105" outlineLevel="4">
      <c r="A54" s="1"/>
      <c r="B54" s="1">
        <v>822503</v>
      </c>
      <c r="C54" s="1" t="s">
        <v>204</v>
      </c>
      <c r="D54" s="1" t="s">
        <v>205</v>
      </c>
      <c r="E54" s="2" t="s">
        <v>206</v>
      </c>
      <c r="F54" s="2" t="s">
        <v>207</v>
      </c>
      <c r="G54" s="2" t="s">
        <v>36</v>
      </c>
      <c r="H54" s="2">
        <v>0</v>
      </c>
      <c r="I54" s="1">
        <v>0</v>
      </c>
      <c r="J54" s="3" t="s">
        <v>17</v>
      </c>
      <c r="K54" s="2" t="str">
        <f>J54*166.11</f>
        <v>0</v>
      </c>
      <c r="L54" s="5"/>
    </row>
    <row r="55" spans="1:12" customHeight="1" ht="105" outlineLevel="4">
      <c r="A55" s="1"/>
      <c r="B55" s="1">
        <v>822504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0</v>
      </c>
      <c r="H55" s="2">
        <v>0</v>
      </c>
      <c r="I55" s="1">
        <v>0</v>
      </c>
      <c r="J55" s="3" t="s">
        <v>17</v>
      </c>
      <c r="K55" s="2" t="str">
        <f>J55*226.38</f>
        <v>0</v>
      </c>
      <c r="L55" s="5"/>
    </row>
    <row r="56" spans="1:12" customHeight="1" ht="105" outlineLevel="4">
      <c r="A56" s="1"/>
      <c r="B56" s="1">
        <v>822505</v>
      </c>
      <c r="C56" s="1" t="s">
        <v>212</v>
      </c>
      <c r="D56" s="1" t="s">
        <v>213</v>
      </c>
      <c r="E56" s="2" t="s">
        <v>214</v>
      </c>
      <c r="F56" s="2" t="s">
        <v>215</v>
      </c>
      <c r="G56" s="2" t="s">
        <v>27</v>
      </c>
      <c r="H56" s="2">
        <v>0</v>
      </c>
      <c r="I56" s="1">
        <v>0</v>
      </c>
      <c r="J56" s="3" t="s">
        <v>17</v>
      </c>
      <c r="K56" s="2" t="str">
        <f>J56*263.13</f>
        <v>0</v>
      </c>
      <c r="L56" s="5"/>
    </row>
    <row r="57" spans="1:12" customHeight="1" ht="105" outlineLevel="4">
      <c r="A57" s="1"/>
      <c r="B57" s="1">
        <v>822506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17</v>
      </c>
      <c r="K57" s="2" t="str">
        <f>J57*324.87</f>
        <v>0</v>
      </c>
      <c r="L57" s="5"/>
    </row>
    <row r="58" spans="1:12" customHeight="1" ht="105" outlineLevel="4">
      <c r="A58" s="1"/>
      <c r="B58" s="1">
        <v>822507</v>
      </c>
      <c r="C58" s="1" t="s">
        <v>220</v>
      </c>
      <c r="D58" s="1"/>
      <c r="E58" s="2" t="s">
        <v>221</v>
      </c>
      <c r="F58" s="2" t="s">
        <v>222</v>
      </c>
      <c r="G58" s="2">
        <v>1</v>
      </c>
      <c r="H58" s="2">
        <v>0</v>
      </c>
      <c r="I58" s="1">
        <v>0</v>
      </c>
      <c r="J58" s="3" t="s">
        <v>17</v>
      </c>
      <c r="K58" s="2" t="str">
        <f>J58*1174.53</f>
        <v>0</v>
      </c>
      <c r="L58" s="5"/>
    </row>
    <row r="59" spans="1:12" customHeight="1" ht="105" outlineLevel="4">
      <c r="A59" s="1"/>
      <c r="B59" s="1">
        <v>822508</v>
      </c>
      <c r="C59" s="1" t="s">
        <v>223</v>
      </c>
      <c r="D59" s="1"/>
      <c r="E59" s="2" t="s">
        <v>224</v>
      </c>
      <c r="F59" s="2" t="s">
        <v>225</v>
      </c>
      <c r="G59" s="2">
        <v>0</v>
      </c>
      <c r="H59" s="2">
        <v>0</v>
      </c>
      <c r="I59" s="1">
        <v>0</v>
      </c>
      <c r="J59" s="3" t="s">
        <v>17</v>
      </c>
      <c r="K59" s="2" t="str">
        <f>J59*1563.15</f>
        <v>0</v>
      </c>
      <c r="L59" s="5"/>
    </row>
    <row r="60" spans="1:12" customHeight="1" ht="105" outlineLevel="4">
      <c r="A60" s="1"/>
      <c r="B60" s="1">
        <v>822509</v>
      </c>
      <c r="C60" s="1" t="s">
        <v>226</v>
      </c>
      <c r="D60" s="1"/>
      <c r="E60" s="2" t="s">
        <v>227</v>
      </c>
      <c r="F60" s="2" t="s">
        <v>228</v>
      </c>
      <c r="G60" s="2">
        <v>0</v>
      </c>
      <c r="H60" s="2">
        <v>0</v>
      </c>
      <c r="I60" s="1">
        <v>0</v>
      </c>
      <c r="J60" s="3" t="s">
        <v>17</v>
      </c>
      <c r="K60" s="2" t="str">
        <f>J60*2130.27</f>
        <v>0</v>
      </c>
      <c r="L60" s="5"/>
    </row>
    <row r="61" spans="1:12" customHeight="1" ht="105" outlineLevel="4">
      <c r="A61" s="1"/>
      <c r="B61" s="1">
        <v>829341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0</v>
      </c>
      <c r="H61" s="2">
        <v>0</v>
      </c>
      <c r="I61" s="1">
        <v>0</v>
      </c>
      <c r="J61" s="3" t="s">
        <v>17</v>
      </c>
      <c r="K61" s="2" t="str">
        <f>J61*7.35</f>
        <v>0</v>
      </c>
      <c r="L61" s="5"/>
    </row>
    <row r="62" spans="1:12" customHeight="1" ht="105" outlineLevel="4">
      <c r="A62" s="1"/>
      <c r="B62" s="1">
        <v>889982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>
        <v>4</v>
      </c>
      <c r="I62" s="1">
        <v>0</v>
      </c>
      <c r="J62" s="3" t="s">
        <v>17</v>
      </c>
      <c r="K62" s="2" t="str">
        <f>J62*4400.00</f>
        <v>0</v>
      </c>
      <c r="L6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3:K33"/>
    <mergeCell ref="A49:K49"/>
    <mergeCell ref="A51:K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2026-04-20T17:00:29+03:00</dcterms:created>
  <dcterms:modified xsi:type="dcterms:W3CDTF">2026-04-20T17:00:29+03:00</dcterms:modified>
  <dc:title>Untitled Spreadsheet</dc:title>
  <dc:description/>
  <dc:subject/>
  <cp:keywords/>
  <cp:category/>
</cp:coreProperties>
</file>