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<sst xmlns="http://schemas.openxmlformats.org/spreadsheetml/2006/main" uniqueCount="300">
  <si>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</si>
  <si>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</si>
  <si>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</si>
  <si>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</si>
  <si>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</si>
  <si>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</si>
  <si>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</si>
  <si>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</si>
  <si>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</si>
  <si>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</si>
  <si>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</si>
  <si>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металлических труб</t>
  </si>
  <si>
    <t>Инструмент для металлических труб VALTEC</t>
  </si>
  <si>
    <t>VLC-1312001</t>
  </si>
  <si>
    <t>VT.570107.V.12</t>
  </si>
  <si>
    <t>Насадка 12 V, для пресс-инструмента электр. (стандарт V), VALTEC</t>
  </si>
  <si>
    <t>19 731.00 руб.</t>
  </si>
  <si>
    <t>шт</t>
  </si>
  <si>
    <t>VLC-1312002</t>
  </si>
  <si>
    <t>VT.570115.V.15</t>
  </si>
  <si>
    <t>Насадка 15 V, для пресс-инструмента электр. (стандарт V), VALTEC</t>
  </si>
  <si>
    <t>VLC-1312003</t>
  </si>
  <si>
    <t>VT.570135.V.22</t>
  </si>
  <si>
    <t>Насадка 22 V, для пресс-инструмента электр. (стандарт V), VALTEC</t>
  </si>
  <si>
    <t>VLC-1312004</t>
  </si>
  <si>
    <t>VT.570145.V.28</t>
  </si>
  <si>
    <t>Насадка 28 V, для пресс-инструмента электр. (стандарт V), VALTEC</t>
  </si>
  <si>
    <t>VLC-1312005</t>
  </si>
  <si>
    <t>VT.570155.V.35</t>
  </si>
  <si>
    <t>Насадка 35 V, для пресс-инструмента электр. (стандарт V), VALTEC</t>
  </si>
  <si>
    <t>VLC-1312006</t>
  </si>
  <si>
    <t>VT.PB2.V.15</t>
  </si>
  <si>
    <t>Насадка PB2 15мм V-профиль, для пресс-инструмента электр. (44694-50)</t>
  </si>
  <si>
    <t>23 077.00 руб.</t>
  </si>
  <si>
    <t>VLC-1312007</t>
  </si>
  <si>
    <t>VT.PB2.V.22</t>
  </si>
  <si>
    <t>Насадка PB2 22мм V-профиль, для пресс-инструмента электр. (44696-50)</t>
  </si>
  <si>
    <t>VLC-1312008</t>
  </si>
  <si>
    <t>VT.PB2.V.28</t>
  </si>
  <si>
    <t>Насадка PB2 28мм V-профиль, для пресс-инструмента электр. (44697-50)</t>
  </si>
  <si>
    <t>VLC-1312009</t>
  </si>
  <si>
    <t>VT.PB2.V.35</t>
  </si>
  <si>
    <t>Насадка PB2 35мм V-профиль, для пресс-инструмента электр. (44698-50)</t>
  </si>
  <si>
    <t>VLC-1312011</t>
  </si>
  <si>
    <t>VT.572111.PPSE.R220</t>
  </si>
  <si>
    <t>Пресс-инструмент электрический VALTEC "Power-Press SЕ" (без насадок) в стальном ящике</t>
  </si>
  <si>
    <t>133 130.00 руб.</t>
  </si>
  <si>
    <t>VLC-1312012</t>
  </si>
  <si>
    <t>VT.EFP203.0.220</t>
  </si>
  <si>
    <t>Пресс-инструмент электрический VALTEC EFP203 (без насадок) в пластиковом ящике (48319-51)</t>
  </si>
  <si>
    <t>151 423.00 руб.</t>
  </si>
  <si>
    <t>VLC-1312013</t>
  </si>
  <si>
    <t>Vti.701.0.1042</t>
  </si>
  <si>
    <t>Резак для стальных труб (10-42мм)</t>
  </si>
  <si>
    <t>9 855.00 руб.</t>
  </si>
  <si>
    <t>VLC-1312014</t>
  </si>
  <si>
    <t>Vti.735.0.0635</t>
  </si>
  <si>
    <t>Резак VALTEC для труб из нержавеющей стали (6-35мм) (пр-во ROTHENBERGER) Испания</t>
  </si>
  <si>
    <t>4 383.00 руб.</t>
  </si>
  <si>
    <t>VLC-1312015</t>
  </si>
  <si>
    <t>Vti.W701.F.010500</t>
  </si>
  <si>
    <t>Ролик отрезной для стальных труб (для 701-го резака)</t>
  </si>
  <si>
    <t>1 041.00 руб.</t>
  </si>
  <si>
    <t>VLC-1312016</t>
  </si>
  <si>
    <t>Vti.W735.SS.00I500</t>
  </si>
  <si>
    <t>Ролик отрезной для труб из нержавеющей стали (для 735-го резака)</t>
  </si>
  <si>
    <t>973.00 руб.</t>
  </si>
  <si>
    <t>VLC-1312017</t>
  </si>
  <si>
    <t>VT.PB2.V.18</t>
  </si>
  <si>
    <t>Насадка PB2 18мм V-профиль, для пресс-инструмента электр. (44695-50)</t>
  </si>
  <si>
    <t>VLC-1312018</t>
  </si>
  <si>
    <t>VT.570165.V.42</t>
  </si>
  <si>
    <t>Насадка 42 V, для пресс-инструмента электр. (стандарт V), VALTEC</t>
  </si>
  <si>
    <t>46 357.00 руб.</t>
  </si>
  <si>
    <t>VLC-1312019</t>
  </si>
  <si>
    <t>VT.570175.V.54</t>
  </si>
  <si>
    <t>Насадка 54 V, для пресс-инструмента электр. (стандарт V), VALTEC</t>
  </si>
  <si>
    <t>47 852.00 руб.</t>
  </si>
  <si>
    <t>VLC-1312020</t>
  </si>
  <si>
    <t>Гратосниматель (4-40мм, CU, S, SS) 1500002738</t>
  </si>
  <si>
    <t>944.00 руб.</t>
  </si>
  <si>
    <t>VLC-1312021</t>
  </si>
  <si>
    <t>VTm.295.V.12</t>
  </si>
  <si>
    <t>Насадка VALTEC 12мм V-профиль, для пресс-инструмента электр.</t>
  </si>
  <si>
    <t>11 540.00 руб.</t>
  </si>
  <si>
    <t>VLC-1312022</t>
  </si>
  <si>
    <t>VTm.295.V.15</t>
  </si>
  <si>
    <t>Насадка VALTEC 15мм V-профиль, для пресс-инструмента электр.</t>
  </si>
  <si>
    <t>10 368.00 руб.</t>
  </si>
  <si>
    <t>VLC-1312023</t>
  </si>
  <si>
    <t>VTm.295.V.18</t>
  </si>
  <si>
    <t>Насадка VALTEC 18мм V-профиль, для пресс-инструмента электр.</t>
  </si>
  <si>
    <t>9 907.00 руб.</t>
  </si>
  <si>
    <t>VLC-1312024</t>
  </si>
  <si>
    <t>VTm.295.V.22</t>
  </si>
  <si>
    <t>Насадка VALTEC 22мм V-профиль, для пресс-инструмента электр.</t>
  </si>
  <si>
    <t>&gt;25</t>
  </si>
  <si>
    <t>VLC-1312025</t>
  </si>
  <si>
    <t>VTm.295.V.28</t>
  </si>
  <si>
    <t>Насадка VALTEC 28мм V-профиль, для пресс-инструмента электр.</t>
  </si>
  <si>
    <t>VLC-1312026</t>
  </si>
  <si>
    <t>VTm.295.V.35</t>
  </si>
  <si>
    <t>Насадка VALTEC 35мм V-профиль, для пресс-инструмента электр.</t>
  </si>
  <si>
    <t>VLC-900280</t>
  </si>
  <si>
    <t>VTm.295.VR.00</t>
  </si>
  <si>
    <t>Пресс-адаптер 42-54, для пресс-инструмента электрического</t>
  </si>
  <si>
    <t>11 328.00 руб.</t>
  </si>
  <si>
    <t>VLC-900281</t>
  </si>
  <si>
    <t>VTm.295.VR.42</t>
  </si>
  <si>
    <t>Пресс-кольцо 42мм V-профиль, для пресс-инструмента электрического</t>
  </si>
  <si>
    <t>18 635.00 руб.</t>
  </si>
  <si>
    <t>&gt;10</t>
  </si>
  <si>
    <t>VLC-900282</t>
  </si>
  <si>
    <t>VTm.295.VR.54</t>
  </si>
  <si>
    <t>Пресс-кольцо 54мм V-профиль, для пресс-инструмента электрического</t>
  </si>
  <si>
    <t>20 768.00 руб.</t>
  </si>
  <si>
    <t>VLC-900427</t>
  </si>
  <si>
    <t>Мини-труборез, для труб 6-28 мм, со вспомогательным пружинным механизмом подачи (RIDGID 118)</t>
  </si>
  <si>
    <t>10 253.00 руб.</t>
  </si>
  <si>
    <t>VLC-900503</t>
  </si>
  <si>
    <t>VT.922994.SS.0838</t>
  </si>
  <si>
    <t>Гратосниматель (8-38мм SS)</t>
  </si>
  <si>
    <t>5 095.00 руб.</t>
  </si>
  <si>
    <t>VLC-900504</t>
  </si>
  <si>
    <t>VT.922993.SS.1054</t>
  </si>
  <si>
    <t>Гратосниматель (10-54мм SS)</t>
  </si>
  <si>
    <t>7 338.00 руб.</t>
  </si>
  <si>
    <t>VLC-900535</t>
  </si>
  <si>
    <t>Насадка REMS 54 V, для пресс-инструмента электр. (стандарт V)</t>
  </si>
  <si>
    <t>99 110.00 руб.</t>
  </si>
  <si>
    <t>VLC-900875</t>
  </si>
  <si>
    <t>Труборез для нержавеющей стали INOX-35 (3-35 мм), на подшипниках KRAFTOOL</t>
  </si>
  <si>
    <t>5 633.00 руб.</t>
  </si>
  <si>
    <t>VLC-900876</t>
  </si>
  <si>
    <t>Труборез для нержавеющей стали INOX-76 (6-76 мм), на подшипниках KRAFTOOL</t>
  </si>
  <si>
    <t>9 315.00 руб.</t>
  </si>
  <si>
    <t>VLC-900926</t>
  </si>
  <si>
    <t>Режущий ролик для трубореза KRAFTOOL INOX-35 и INOX-76 (арт.23935, 23976)х</t>
  </si>
  <si>
    <t>933.00 руб.</t>
  </si>
  <si>
    <t>VLC-901073</t>
  </si>
  <si>
    <t>VT.60100.ED.108</t>
  </si>
  <si>
    <t>Пресс-инструмент аккумуляторный в комплекте с зарядным устройством</t>
  </si>
  <si>
    <t>139 976.00 руб.</t>
  </si>
  <si>
    <t>VLC-901074</t>
  </si>
  <si>
    <t>VTm.295.VR.76</t>
  </si>
  <si>
    <t>Пресс-кольцо 76,1мм V-профиль, для пресс-инструмента электрического</t>
  </si>
  <si>
    <t>39 423.00 руб.</t>
  </si>
  <si>
    <t>VLC-901075</t>
  </si>
  <si>
    <t>VTm.295.VR.89</t>
  </si>
  <si>
    <t>Пресс-кольцо 88,9мм V-профиль, для пресс-инструмента электрического</t>
  </si>
  <si>
    <t>41 766.00 руб.</t>
  </si>
  <si>
    <t>VLC-901150</t>
  </si>
  <si>
    <t>VTm.295.VR.108</t>
  </si>
  <si>
    <t>Пресс-кольцо 108мм V-профиль, для пресс-инструмента электрического</t>
  </si>
  <si>
    <t>48 055.00 руб.</t>
  </si>
  <si>
    <t>VLC-999076</t>
  </si>
  <si>
    <t>VT.1550.UCZ.220</t>
  </si>
  <si>
    <t>Пресс-инструмент электрический VALTEC "CZ" (без насадок), универсальный, в стальном ящике</t>
  </si>
  <si>
    <t>79 371.00 руб.</t>
  </si>
  <si>
    <t>Инструмент для металлических труб VIEIR</t>
  </si>
  <si>
    <t>INS-520001</t>
  </si>
  <si>
    <t>VER810</t>
  </si>
  <si>
    <t>Труборез роликовый для труб 14-63мм (1/5шт)</t>
  </si>
  <si>
    <t>955.50 руб.</t>
  </si>
  <si>
    <t>INS-520002</t>
  </si>
  <si>
    <t>VER811</t>
  </si>
  <si>
    <t>Труборез роликовый для труб 50-127мм (1/5шт)</t>
  </si>
  <si>
    <t>3 263.40 руб.</t>
  </si>
  <si>
    <t>INS-520005</t>
  </si>
  <si>
    <t>VER1276</t>
  </si>
  <si>
    <t>Электрический пресс аппарат VIEIR с комплектом насадок 15-22-28-35мм в пластик кейсе (1шт)</t>
  </si>
  <si>
    <t>105 396.06 руб.</t>
  </si>
  <si>
    <t>INS-520006</t>
  </si>
  <si>
    <t>VER1276-15</t>
  </si>
  <si>
    <t>Насадка V профиль 15мм для электрического пресс инструмента</t>
  </si>
  <si>
    <t>6 335.70 руб.</t>
  </si>
  <si>
    <t>INS-520007</t>
  </si>
  <si>
    <t>VER1276-22</t>
  </si>
  <si>
    <t>Насадка V профиль 22мм для электрического пресс инструмента</t>
  </si>
  <si>
    <t>INS-520008</t>
  </si>
  <si>
    <t>VER1276-28</t>
  </si>
  <si>
    <t>Насадка V профиль 28мм для электрического пресс инструмента</t>
  </si>
  <si>
    <t>6 343.05 руб.</t>
  </si>
  <si>
    <t>INS-520009</t>
  </si>
  <si>
    <t>VER1276-35</t>
  </si>
  <si>
    <t>Насадка V профиль 35мм для электрического пресс инструмента</t>
  </si>
  <si>
    <t>INS-520010</t>
  </si>
  <si>
    <t>VER1263</t>
  </si>
  <si>
    <t>Пресс-инструмент механический (15,22,28,35мм)  VIEIR (1шт)</t>
  </si>
  <si>
    <t>75 246.36 руб.</t>
  </si>
  <si>
    <t>INS-520011</t>
  </si>
  <si>
    <t>VER1276-18</t>
  </si>
  <si>
    <t>Насадка V профиль 18мм для электрического пресс инструмента</t>
  </si>
  <si>
    <t>VER-000720</t>
  </si>
  <si>
    <t>VER826</t>
  </si>
  <si>
    <t>Труборез роликовый 4-32 мм (50/1шт)</t>
  </si>
  <si>
    <t>995.19 руб.</t>
  </si>
  <si>
    <t>VER-000721</t>
  </si>
  <si>
    <t>VER827</t>
  </si>
  <si>
    <t>Труборез роликовый 5-50 мм (50/1шт)</t>
  </si>
  <si>
    <t>1 167.18 руб.</t>
  </si>
  <si>
    <t>VER-000722</t>
  </si>
  <si>
    <t>VER828</t>
  </si>
  <si>
    <t>Труборез роликовый 6-70 мм (20/1шт)</t>
  </si>
  <si>
    <t>2 010.96 руб.</t>
  </si>
  <si>
    <t>VER-000723</t>
  </si>
  <si>
    <t>VER829</t>
  </si>
  <si>
    <t>Лезвие для резки труб подшипникового типа (2шт в блистере) для VER826, VER827, VER828 (50/1шт)</t>
  </si>
  <si>
    <t>195.51 руб.</t>
  </si>
  <si>
    <t>VER-000796</t>
  </si>
  <si>
    <t>VER1276-42</t>
  </si>
  <si>
    <t>Пресс-насадки  ø42мм  (12/1шт)</t>
  </si>
  <si>
    <t>10 926.51 руб.</t>
  </si>
  <si>
    <t>VER-000797</t>
  </si>
  <si>
    <t>VER1276-54</t>
  </si>
  <si>
    <t>Пресс-насадки  ø54мм  (12/1шт)</t>
  </si>
  <si>
    <t>VER-000798</t>
  </si>
  <si>
    <t>VER42/54</t>
  </si>
  <si>
    <t>Пресс-адаптер 42/54  (24/1шт)</t>
  </si>
  <si>
    <t>VER-000998</t>
  </si>
  <si>
    <t>VER1277</t>
  </si>
  <si>
    <t>Аккумуляторный пресс-аппарат с комплектом насадок 15-22-28-35 (1шт)</t>
  </si>
  <si>
    <t>121 777.74 руб.</t>
  </si>
  <si>
    <t>VER-000999</t>
  </si>
  <si>
    <t>VER1278</t>
  </si>
  <si>
    <t>Аккумуляторный пресс-аппарат с комплектом насадок 15-22-28-35 пистолет (1шт)</t>
  </si>
  <si>
    <t>115 139.22 руб.</t>
  </si>
  <si>
    <t>VER-001732</t>
  </si>
  <si>
    <t>VER1476</t>
  </si>
  <si>
    <t>Портативные тиски для труб (6/1шт)</t>
  </si>
  <si>
    <t>8 370.18 руб.</t>
  </si>
  <si>
    <t>VER-001733</t>
  </si>
  <si>
    <t>VER1477</t>
  </si>
  <si>
    <t>Шиногиб (5/1шт)</t>
  </si>
  <si>
    <t>4 950.96 руб.</t>
  </si>
  <si>
    <t>VER-001760</t>
  </si>
  <si>
    <t>VR832-A</t>
  </si>
  <si>
    <t>Универсальный внутренний и внешний фаскосниматель (40/10шт)</t>
  </si>
  <si>
    <t>2 775.36 руб.</t>
  </si>
  <si>
    <t>VER-001761</t>
  </si>
  <si>
    <t>VR832-B</t>
  </si>
  <si>
    <t>Универсальный внутренний и внешний фаскосниматель (20/5шт)</t>
  </si>
  <si>
    <t>4 798.08 руб.</t>
  </si>
  <si>
    <t>Круги отрезные</t>
  </si>
  <si>
    <t>INS-530001</t>
  </si>
  <si>
    <t>круг отрезн по мет. 115*1,2*22</t>
  </si>
  <si>
    <t>29.07 руб.</t>
  </si>
  <si>
    <t>INS-530002</t>
  </si>
  <si>
    <t>круг отрезн по мет. 115*1,6*22</t>
  </si>
  <si>
    <t>28.56 руб.</t>
  </si>
  <si>
    <t>INS-530003</t>
  </si>
  <si>
    <t>круг отрезн по мет. 115*2,0*22</t>
  </si>
  <si>
    <t>36.72 руб.</t>
  </si>
  <si>
    <t>INS-530004</t>
  </si>
  <si>
    <t>круг отрезн по мет. 115*2,5*22</t>
  </si>
  <si>
    <t>37.91 руб.</t>
  </si>
  <si>
    <t>INS-530005</t>
  </si>
  <si>
    <t>круг отрезн по мет. 125*1,2*22</t>
  </si>
  <si>
    <t>35.87 руб.</t>
  </si>
  <si>
    <t>INS-530006</t>
  </si>
  <si>
    <t>круг отрезн по мет. 125*1,6*22</t>
  </si>
  <si>
    <t>38.42 руб.</t>
  </si>
  <si>
    <t>INS-530007</t>
  </si>
  <si>
    <t>круг отрезн по мет. 125*2,0*22</t>
  </si>
  <si>
    <t>50.32 руб.</t>
  </si>
  <si>
    <t>INS-530008</t>
  </si>
  <si>
    <t>круг отрезн по мет. 125*2,5*22</t>
  </si>
  <si>
    <t>48.11 руб.</t>
  </si>
  <si>
    <t>INS-530009</t>
  </si>
  <si>
    <t>круг отрезн по мет. 150*1,2*22</t>
  </si>
  <si>
    <t>43.01 руб.</t>
  </si>
  <si>
    <t>INS-530010</t>
  </si>
  <si>
    <t>круг отрезн по мет. 150*1,6*22</t>
  </si>
  <si>
    <t>47.77 руб.</t>
  </si>
  <si>
    <t>INS-530011</t>
  </si>
  <si>
    <t>круг отрезн по мет. 150*2,0*22</t>
  </si>
  <si>
    <t>43.86 руб.</t>
  </si>
  <si>
    <t>INS-530012</t>
  </si>
  <si>
    <t>круг отрезн по мет. 150*2,5*22</t>
  </si>
  <si>
    <t>58.31 руб.</t>
  </si>
  <si>
    <t>INS-530013</t>
  </si>
  <si>
    <t>круг отрезн по мет. 180*1,6*22</t>
  </si>
  <si>
    <t>INS-530014</t>
  </si>
  <si>
    <t>круг отрезн по мет. 180*2,0*22</t>
  </si>
  <si>
    <t>61.37 руб.</t>
  </si>
  <si>
    <t>INS-530015</t>
  </si>
  <si>
    <t>круг отрезн по мет. 180*2,5*22</t>
  </si>
  <si>
    <t>63.07 руб.</t>
  </si>
  <si>
    <t>INS-530016</t>
  </si>
  <si>
    <t>круг отрезн по мет. 200*2,5*22</t>
  </si>
  <si>
    <t>66.13 руб.</t>
  </si>
  <si>
    <t>INS-530017</t>
  </si>
  <si>
    <t>круг отрезн по мет. 230*1,6*22</t>
  </si>
  <si>
    <t>112.54 руб.</t>
  </si>
  <si>
    <t>INS-530018</t>
  </si>
  <si>
    <t>круг отрезн по мет. 230*2,0*22</t>
  </si>
  <si>
    <t>111.86 руб.</t>
  </si>
  <si>
    <t>INS-530019</t>
  </si>
  <si>
    <t>круг отрезн по мет. 230*2,5*22</t>
  </si>
  <si>
    <t>133.11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</si>
</sst>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413da0_86a6_11e9_8101_003048fd731b_fb761747_281b_11ed_a30f_00259070b4871.jpeg"/><Relationship Id="rId2" Type="http://schemas.openxmlformats.org/officeDocument/2006/relationships/image" Target="../media/a7413da2_86a6_11e9_8101_003048fd731b_fb76174e_281b_11ed_a30f_00259070b4872.jpeg"/><Relationship Id="rId3" Type="http://schemas.openxmlformats.org/officeDocument/2006/relationships/image" Target="../media/a7413da4_86a6_11e9_8101_003048fd731b_fb761755_281b_11ed_a30f_00259070b4873.jpeg"/><Relationship Id="rId4" Type="http://schemas.openxmlformats.org/officeDocument/2006/relationships/image" Target="../media/a7413da6_86a6_11e9_8101_003048fd731b_fb76175c_281b_11ed_a30f_00259070b4874.jpeg"/><Relationship Id="rId5" Type="http://schemas.openxmlformats.org/officeDocument/2006/relationships/image" Target="../media/a7413da8_86a6_11e9_8101_003048fd731b_fb761763_281b_11ed_a30f_00259070b4875.jpeg"/><Relationship Id="rId6" Type="http://schemas.openxmlformats.org/officeDocument/2006/relationships/image" Target="../media/a7413daa_86a6_11e9_8101_003048fd731b_fb761778_281b_11ed_a30f_00259070b4876.jpeg"/><Relationship Id="rId7" Type="http://schemas.openxmlformats.org/officeDocument/2006/relationships/image" Target="../media/a7413dac_86a6_11e9_8101_003048fd731b_fb761786_281b_11ed_a30f_00259070b4877.jpeg"/><Relationship Id="rId8" Type="http://schemas.openxmlformats.org/officeDocument/2006/relationships/image" Target="../media/a7413dae_86a6_11e9_8101_003048fd731b_fb76178d_281b_11ed_a30f_00259070b4878.jpeg"/><Relationship Id="rId9" Type="http://schemas.openxmlformats.org/officeDocument/2006/relationships/image" Target="../media/a7413db0_86a6_11e9_8101_003048fd731b_fb761794_281b_11ed_a30f_00259070b4879.jpeg"/><Relationship Id="rId10" Type="http://schemas.openxmlformats.org/officeDocument/2006/relationships/image" Target="../media/a7413db4_86a6_11e9_8101_003048fd731b_fb7617da_281b_11ed_a30f_00259070b48710.jpeg"/><Relationship Id="rId11" Type="http://schemas.openxmlformats.org/officeDocument/2006/relationships/image" Target="../media/a7413db6_86a6_11e9_8101_003048fd731b_fb7617e1_281b_11ed_a30f_00259070b48711.jpeg"/><Relationship Id="rId12" Type="http://schemas.openxmlformats.org/officeDocument/2006/relationships/image" Target="../media/a7413db8_86a6_11e9_8101_003048fd731b_fb7617ef_281b_11ed_a30f_00259070b48712.jpeg"/><Relationship Id="rId13" Type="http://schemas.openxmlformats.org/officeDocument/2006/relationships/image" Target="../media/a7413dba_86a6_11e9_8101_003048fd731b_fb7617f6_281b_11ed_a30f_00259070b48713.jpeg"/><Relationship Id="rId14" Type="http://schemas.openxmlformats.org/officeDocument/2006/relationships/image" Target="../media/a7413dbd_86a6_11e9_8101_003048fd731b_fb7617fd_281b_11ed_a30f_00259070b48714.jpeg"/><Relationship Id="rId15" Type="http://schemas.openxmlformats.org/officeDocument/2006/relationships/image" Target="../media/a7413dbf_86a6_11e9_8101_003048fd731b_fb761804_281b_11ed_a30f_00259070b48715.jpeg"/><Relationship Id="rId16" Type="http://schemas.openxmlformats.org/officeDocument/2006/relationships/image" Target="../media/4687ac57_ffbc_11e9_810b_003048fd731b_fb76177f_281b_11ed_a30f_00259070b48716.jpeg"/><Relationship Id="rId17" Type="http://schemas.openxmlformats.org/officeDocument/2006/relationships/image" Target="../media/4687ac53_ffbc_11e9_810b_003048fd731b_fb76176a_281b_11ed_a30f_00259070b48717.jpeg"/><Relationship Id="rId18" Type="http://schemas.openxmlformats.org/officeDocument/2006/relationships/image" Target="../media/4687ac55_ffbc_11e9_810b_003048fd731b_fb761771_281b_11ed_a30f_00259070b48718.jpeg"/><Relationship Id="rId19" Type="http://schemas.openxmlformats.org/officeDocument/2006/relationships/image" Target="../media/d981dabf_77ea_11ea_8111_003048fd731b_fb761745_281b_11ed_a30f_00259070b48719.jpeg"/><Relationship Id="rId20" Type="http://schemas.openxmlformats.org/officeDocument/2006/relationships/image" Target="../media/e04e509f_77ea_11ea_8111_003048fd731b_fb76179b_281b_11ed_a30f_00259070b48720.jpeg"/><Relationship Id="rId21" Type="http://schemas.openxmlformats.org/officeDocument/2006/relationships/image" Target="../media/e04e50a1_77ea_11ea_8111_003048fd731b_fb7617a2_281b_11ed_a30f_00259070b48721.jpeg"/><Relationship Id="rId22" Type="http://schemas.openxmlformats.org/officeDocument/2006/relationships/image" Target="../media/e04e50a3_77ea_11ea_8111_003048fd731b_fb7617a9_281b_11ed_a30f_00259070b48722.jpeg"/><Relationship Id="rId23" Type="http://schemas.openxmlformats.org/officeDocument/2006/relationships/image" Target="../media/e04e50a5_77ea_11ea_8111_003048fd731b_fb7617b0_281b_11ed_a30f_00259070b48723.jpeg"/><Relationship Id="rId24" Type="http://schemas.openxmlformats.org/officeDocument/2006/relationships/image" Target="../media/e04e50a7_77ea_11ea_8111_003048fd731b_fb7617b7_281b_11ed_a30f_00259070b48724.jpeg"/><Relationship Id="rId25" Type="http://schemas.openxmlformats.org/officeDocument/2006/relationships/image" Target="../media/e04e50a9_77ea_11ea_8111_003048fd731b_fb7617be_281b_11ed_a30f_00259070b48725.jpeg"/><Relationship Id="rId26" Type="http://schemas.openxmlformats.org/officeDocument/2006/relationships/image" Target="../media/6d083a25_3466_11eb_81f3_003048fd731b_fb7617c5_281b_11ed_a30f_00259070b48726.jpeg"/><Relationship Id="rId27" Type="http://schemas.openxmlformats.org/officeDocument/2006/relationships/image" Target="../media/6d083a27_3466_11eb_81f3_003048fd731b_a26f33cd_7c1e_11f0_a7a3_047c1617b14327.png"/><Relationship Id="rId28" Type="http://schemas.openxmlformats.org/officeDocument/2006/relationships/image" Target="../media/6d083a29_3466_11eb_81f3_003048fd731b_a26f33d1_7c1e_11f0_a7a3_047c1617b14328.png"/><Relationship Id="rId29" Type="http://schemas.openxmlformats.org/officeDocument/2006/relationships/image" Target="../media/02a66c34_db0d_11ec_a2a2_00259070b487_4396be00_0312_11ef_a5a4_047c1617b14329.jpeg"/><Relationship Id="rId30" Type="http://schemas.openxmlformats.org/officeDocument/2006/relationships/image" Target="../media/b8435c6a_55c2_11ed_a35f_047c1617b143_4396be09_0312_11ef_a5a4_047c1617b14330.jpeg"/><Relationship Id="rId31" Type="http://schemas.openxmlformats.org/officeDocument/2006/relationships/image" Target="../media/b8435c6c_55c2_11ed_a35f_047c1617b143_4396be05_0312_11ef_a5a4_047c1617b14331.jpeg"/><Relationship Id="rId32" Type="http://schemas.openxmlformats.org/officeDocument/2006/relationships/image" Target="../media/75c1f4ab_c7a6_11ed_a3fe_047c1617b143_4396be3d_0312_11ef_a5a4_047c1617b14332.jpeg"/><Relationship Id="rId33" Type="http://schemas.openxmlformats.org/officeDocument/2006/relationships/image" Target="../media/0ef53f5f_9e75_11ef_a670_047c1617b143_21d4f598_793a_11f0_a79f_047c1617b14333.jpeg"/><Relationship Id="rId34" Type="http://schemas.openxmlformats.org/officeDocument/2006/relationships/image" Target="../media/0ef53f61_9e75_11ef_a670_047c1617b143_21d4f599_793a_11f0_a79f_047c1617b14334.jpeg"/><Relationship Id="rId35" Type="http://schemas.openxmlformats.org/officeDocument/2006/relationships/image" Target="../media/af385872_ce99_11ef_a6b4_047c1617b143_21d4f595_793a_11f0_a79f_047c1617b14335.jpeg"/><Relationship Id="rId36" Type="http://schemas.openxmlformats.org/officeDocument/2006/relationships/image" Target="../media/9bfb106b_78e1_11f0_a79f_047c1617b143_8557692d_7c1e_11f0_a7a3_047c1617b14336.jpeg"/><Relationship Id="rId37" Type="http://schemas.openxmlformats.org/officeDocument/2006/relationships/image" Target="../media/9bfb106d_78e1_11f0_a79f_047c1617b143_a26f33c5_7c1e_11f0_a7a3_047c1617b14337.png"/><Relationship Id="rId38" Type="http://schemas.openxmlformats.org/officeDocument/2006/relationships/image" Target="../media/f7c1cd7b_7932_11f0_a79f_047c1617b143_a26f33c9_7c1e_11f0_a7a3_047c1617b14338.png"/><Relationship Id="rId39" Type="http://schemas.openxmlformats.org/officeDocument/2006/relationships/image" Target="../media/04d7bce1_b9bb_11f0_a7f3_047c1617b143_cc52d995_c375_11f0_a800_047c1617b14339.jpeg"/><Relationship Id="rId40" Type="http://schemas.openxmlformats.org/officeDocument/2006/relationships/image" Target="../media/65637d4a_0b65_11ec_831e_003048fd731b_4396be01_0312_11ef_a5a4_047c1617b14340.jpeg"/><Relationship Id="rId41" Type="http://schemas.openxmlformats.org/officeDocument/2006/relationships/image" Target="../media/a7413dc5_86a6_11e9_8101_003048fd731b_0291d946_0d22_11ea_810d_003048fd731b41.jpeg"/><Relationship Id="rId42" Type="http://schemas.openxmlformats.org/officeDocument/2006/relationships/image" Target="../media/6bbade81_7c9e_11ea_8111_003048fd731b_fb76173e_281b_11ed_a30f_00259070b48742.jpeg"/><Relationship Id="rId43" Type="http://schemas.openxmlformats.org/officeDocument/2006/relationships/image" Target="../media/bde62666_091f_11eb_81b8_003048fd731b_fb76173f_281b_11ed_a30f_00259070b48743.jpeg"/><Relationship Id="rId44" Type="http://schemas.openxmlformats.org/officeDocument/2006/relationships/image" Target="../media/bde62668_091f_11eb_81b8_003048fd731b_4396be41_0312_11ef_a5a4_047c1617b14344.jpeg"/><Relationship Id="rId45" Type="http://schemas.openxmlformats.org/officeDocument/2006/relationships/image" Target="../media/bde6266a_091f_11eb_81b8_003048fd731b_4396be43_0312_11ef_a5a4_047c1617b14345.jpeg"/><Relationship Id="rId46" Type="http://schemas.openxmlformats.org/officeDocument/2006/relationships/image" Target="../media/bde6266c_091f_11eb_81b8_003048fd731b_4396be44_0312_11ef_a5a4_047c1617b14346.jpeg"/><Relationship Id="rId47" Type="http://schemas.openxmlformats.org/officeDocument/2006/relationships/image" Target="../media/bde6266e_091f_11eb_81b8_003048fd731b_4396be45_0312_11ef_a5a4_047c1617b14347.jpeg"/><Relationship Id="rId48" Type="http://schemas.openxmlformats.org/officeDocument/2006/relationships/image" Target="../media/1fcb3154_5f91_11eb_822d_003048fd731b_4396be0d_0312_11ef_a5a4_047c1617b14348.jpeg"/><Relationship Id="rId49" Type="http://schemas.openxmlformats.org/officeDocument/2006/relationships/image" Target="../media/0b44dd4d_0c78_11ec_8321_003048fd731b_4396be42_0312_11ef_a5a4_047c1617b14349.jpeg"/><Relationship Id="rId50" Type="http://schemas.openxmlformats.org/officeDocument/2006/relationships/image" Target="../media/a2f573fb_c27f_11ee_a54c_047c1617b143_4396bf7f_0312_11ef_a5a4_047c1617b14350.jpeg"/><Relationship Id="rId51" Type="http://schemas.openxmlformats.org/officeDocument/2006/relationships/image" Target="../media/a2f573fd_c27f_11ee_a54c_047c1617b143_4396bf81_0312_11ef_a5a4_047c1617b14351.png"/><Relationship Id="rId52" Type="http://schemas.openxmlformats.org/officeDocument/2006/relationships/image" Target="../media/a2f573ff_c27f_11ee_a54c_047c1617b143_4396bf83_0312_11ef_a5a4_047c1617b14352.png"/><Relationship Id="rId53" Type="http://schemas.openxmlformats.org/officeDocument/2006/relationships/image" Target="../media/a2f57401_c27f_11ee_a54c_047c1617b143_4396bf08_0312_11ef_a5a4_047c1617b14353.png"/><Relationship Id="rId54" Type="http://schemas.openxmlformats.org/officeDocument/2006/relationships/image" Target="../media/cb15cc69_f760_11ee_a595_047c1617b143_4a7d77e9_0312_11ef_a5a4_047c1617b14354.png"/><Relationship Id="rId55" Type="http://schemas.openxmlformats.org/officeDocument/2006/relationships/image" Target="../media/cb15cc6b_f760_11ee_a595_047c1617b143_4a7d77ea_0312_11ef_a5a4_047c1617b14355.png"/><Relationship Id="rId56" Type="http://schemas.openxmlformats.org/officeDocument/2006/relationships/image" Target="../media/cb15cc6d_f760_11ee_a595_047c1617b143_4a7d77e8_0312_11ef_a5a4_047c1617b14356.png"/><Relationship Id="rId57" Type="http://schemas.openxmlformats.org/officeDocument/2006/relationships/image" Target="../media/8811365f_37d2_11ef_a5e9_047c1617b143_14e1e199_f93d_11ef_a6ea_047c1617b14357.jpeg"/><Relationship Id="rId58" Type="http://schemas.openxmlformats.org/officeDocument/2006/relationships/image" Target="../media/88113661_37d2_11ef_a5e9_047c1617b143_14e1e19d_f93d_11ef_a6ea_047c1617b14358.jpeg"/><Relationship Id="rId59" Type="http://schemas.openxmlformats.org/officeDocument/2006/relationships/image" Target="../media/2146eb3e_ade2_11f0_a7e3_047c1617b143_fafd76e5_b70d_11f0_a7ef_047c1617b14359.jpeg"/><Relationship Id="rId60" Type="http://schemas.openxmlformats.org/officeDocument/2006/relationships/image" Target="../media/2146eb40_ade2_11f0_a7e3_047c1617b143_fafd76ee_b70d_11f0_a7ef_047c1617b14360.jpeg"/><Relationship Id="rId61" Type="http://schemas.openxmlformats.org/officeDocument/2006/relationships/image" Target="../media/a7413dca_86a6_11e9_8101_003048fd731b_5352f071_57f4_11ea_810f_003048fd731b61.jpeg"/><Relationship Id="rId62" Type="http://schemas.openxmlformats.org/officeDocument/2006/relationships/image" Target="../media/a7413dcc_86a6_11e9_8101_003048fd731b_5352f072_57f4_11ea_810f_003048fd731b62.jpeg"/><Relationship Id="rId63" Type="http://schemas.openxmlformats.org/officeDocument/2006/relationships/image" Target="../media/a7413dce_86a6_11e9_8101_003048fd731b_5352f073_57f4_11ea_810f_003048fd731b63.jpeg"/><Relationship Id="rId64" Type="http://schemas.openxmlformats.org/officeDocument/2006/relationships/image" Target="../media/a7413dd0_86a6_11e9_8101_003048fd731b_5352f074_57f4_11ea_810f_003048fd731b64.jpeg"/><Relationship Id="rId65" Type="http://schemas.openxmlformats.org/officeDocument/2006/relationships/image" Target="../media/a7413dd2_86a6_11e9_8101_003048fd731b_5352f075_57f4_11ea_810f_003048fd731b65.jpeg"/><Relationship Id="rId66" Type="http://schemas.openxmlformats.org/officeDocument/2006/relationships/image" Target="../media/a7413dd4_86a6_11e9_8101_003048fd731b_5352f076_57f4_11ea_810f_003048fd731b66.jpeg"/><Relationship Id="rId67" Type="http://schemas.openxmlformats.org/officeDocument/2006/relationships/image" Target="../media/a7413dd6_86a6_11e9_8101_003048fd731b_5352f077_57f4_11ea_810f_003048fd731b67.jpeg"/><Relationship Id="rId68" Type="http://schemas.openxmlformats.org/officeDocument/2006/relationships/image" Target="../media/a7413dd8_86a6_11e9_8101_003048fd731b_5352f078_57f4_11ea_810f_003048fd731b68.jpeg"/><Relationship Id="rId69" Type="http://schemas.openxmlformats.org/officeDocument/2006/relationships/image" Target="../media/a7413dda_86a6_11e9_8101_003048fd731b_5352f079_57f4_11ea_810f_003048fd731b69.jpeg"/><Relationship Id="rId70" Type="http://schemas.openxmlformats.org/officeDocument/2006/relationships/image" Target="../media/a7413ddc_86a6_11e9_8101_003048fd731b_5352f07a_57f4_11ea_810f_003048fd731b70.jpeg"/><Relationship Id="rId71" Type="http://schemas.openxmlformats.org/officeDocument/2006/relationships/image" Target="../media/a7413dde_86a6_11e9_8101_003048fd731b_5352f07b_57f4_11ea_810f_003048fd731b71.jpeg"/><Relationship Id="rId72" Type="http://schemas.openxmlformats.org/officeDocument/2006/relationships/image" Target="../media/a7413de0_86a6_11e9_8101_003048fd731b_5352f07c_57f4_11ea_810f_003048fd731b72.jpeg"/><Relationship Id="rId73" Type="http://schemas.openxmlformats.org/officeDocument/2006/relationships/image" Target="../media/a7413de2_86a6_11e9_8101_003048fd731b_5352f07d_57f4_11ea_810f_003048fd731b73.jpeg"/><Relationship Id="rId74" Type="http://schemas.openxmlformats.org/officeDocument/2006/relationships/image" Target="../media/a7413de4_86a6_11e9_8101_003048fd731b_5352f07e_57f4_11ea_810f_003048fd731b74.jpeg"/><Relationship Id="rId75" Type="http://schemas.openxmlformats.org/officeDocument/2006/relationships/image" Target="../media/a7413de6_86a6_11e9_8101_003048fd731b_5352f07f_57f4_11ea_810f_003048fd731b75.jpeg"/><Relationship Id="rId76" Type="http://schemas.openxmlformats.org/officeDocument/2006/relationships/image" Target="../media/a7413de8_86a6_11e9_8101_003048fd731b_5352f080_57f4_11ea_810f_003048fd731b76.jpeg"/><Relationship Id="rId77" Type="http://schemas.openxmlformats.org/officeDocument/2006/relationships/image" Target="../media/a7413dea_86a6_11e9_8101_003048fd731b_5352f081_57f4_11ea_810f_003048fd731b77.jpeg"/><Relationship Id="rId78" Type="http://schemas.openxmlformats.org/officeDocument/2006/relationships/image" Target="../media/a7413dec_86a6_11e9_8101_003048fd731b_5352f082_57f4_11ea_810f_003048fd731b78.jpeg"/><Relationship Id="rId79" Type="http://schemas.openxmlformats.org/officeDocument/2006/relationships/image" Target="../media/a7413dee_86a6_11e9_8101_003048fd731b_5352f083_57f4_11ea_810f_003048fd731b7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8" name="Image_76" descr="Image_7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9" name="Image_77" descr="Image_7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0" name="Image_78" descr="Image_78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1" name="Image_79" descr="Image_7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2" name="Image_80" descr="Image_8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3" name="Image_81" descr="Image_8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4" name="Image_82" descr="Image_8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5" name="Image_83" descr="Image_83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6" name="Image_84" descr="Image_84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7" name="Image_85" descr="Image_85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8" name="Image_86" descr="Image_86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9" name="Image_87" descr="Image_8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822569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2</v>
      </c>
      <c r="I5" s="1">
        <v>0</v>
      </c>
      <c r="J5" s="3" t="s">
        <v>17</v>
      </c>
      <c r="K5" s="2" t="str">
        <f>J5*19731.00</f>
        <v>0</v>
      </c>
      <c r="L5" s="5"/>
    </row>
    <row r="6" spans="1:12" customHeight="1" ht="105" outlineLevel="4">
      <c r="A6" s="1"/>
      <c r="B6" s="1">
        <v>822570</v>
      </c>
      <c r="C6" s="1" t="s">
        <v>18</v>
      </c>
      <c r="D6" s="1" t="s">
        <v>19</v>
      </c>
      <c r="E6" s="2" t="s">
        <v>20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J6*19731.00</f>
        <v>0</v>
      </c>
      <c r="L6" s="5"/>
    </row>
    <row r="7" spans="1:12" customHeight="1" ht="105" outlineLevel="4">
      <c r="A7" s="1"/>
      <c r="B7" s="1">
        <v>822571</v>
      </c>
      <c r="C7" s="1" t="s">
        <v>21</v>
      </c>
      <c r="D7" s="1" t="s">
        <v>22</v>
      </c>
      <c r="E7" s="2" t="s">
        <v>23</v>
      </c>
      <c r="F7" s="2" t="s">
        <v>16</v>
      </c>
      <c r="G7" s="2">
        <v>0</v>
      </c>
      <c r="H7" s="2">
        <v>0</v>
      </c>
      <c r="I7" s="1">
        <v>0</v>
      </c>
      <c r="J7" s="3" t="s">
        <v>17</v>
      </c>
      <c r="K7" s="2" t="str">
        <f>J7*19731.00</f>
        <v>0</v>
      </c>
      <c r="L7" s="5"/>
    </row>
    <row r="8" spans="1:12" customHeight="1" ht="105" outlineLevel="4">
      <c r="A8" s="1"/>
      <c r="B8" s="1">
        <v>822572</v>
      </c>
      <c r="C8" s="1" t="s">
        <v>24</v>
      </c>
      <c r="D8" s="1" t="s">
        <v>25</v>
      </c>
      <c r="E8" s="2" t="s">
        <v>26</v>
      </c>
      <c r="F8" s="2" t="s">
        <v>16</v>
      </c>
      <c r="G8" s="2">
        <v>0</v>
      </c>
      <c r="H8" s="2">
        <v>0</v>
      </c>
      <c r="I8" s="1">
        <v>0</v>
      </c>
      <c r="J8" s="3" t="s">
        <v>17</v>
      </c>
      <c r="K8" s="2" t="str">
        <f>J8*19731.00</f>
        <v>0</v>
      </c>
      <c r="L8" s="5"/>
    </row>
    <row r="9" spans="1:12" customHeight="1" ht="105" outlineLevel="4">
      <c r="A9" s="1"/>
      <c r="B9" s="1">
        <v>822573</v>
      </c>
      <c r="C9" s="1" t="s">
        <v>27</v>
      </c>
      <c r="D9" s="1" t="s">
        <v>28</v>
      </c>
      <c r="E9" s="2" t="s">
        <v>29</v>
      </c>
      <c r="F9" s="2" t="s">
        <v>16</v>
      </c>
      <c r="G9" s="2">
        <v>0</v>
      </c>
      <c r="H9" s="2">
        <v>0</v>
      </c>
      <c r="I9" s="1">
        <v>0</v>
      </c>
      <c r="J9" s="3" t="s">
        <v>17</v>
      </c>
      <c r="K9" s="2" t="str">
        <f>J9*19731.00</f>
        <v>0</v>
      </c>
      <c r="L9" s="5"/>
    </row>
    <row r="10" spans="1:12" customHeight="1" ht="105" outlineLevel="4">
      <c r="A10" s="1"/>
      <c r="B10" s="1">
        <v>822574</v>
      </c>
      <c r="C10" s="1" t="s">
        <v>30</v>
      </c>
      <c r="D10" s="1" t="s">
        <v>31</v>
      </c>
      <c r="E10" s="2" t="s">
        <v>32</v>
      </c>
      <c r="F10" s="2" t="s">
        <v>33</v>
      </c>
      <c r="G10" s="2">
        <v>0</v>
      </c>
      <c r="H10" s="2">
        <v>8</v>
      </c>
      <c r="I10" s="1">
        <v>0</v>
      </c>
      <c r="J10" s="3" t="s">
        <v>17</v>
      </c>
      <c r="K10" s="2" t="str">
        <f>J10*23077.00</f>
        <v>0</v>
      </c>
      <c r="L10" s="5"/>
    </row>
    <row r="11" spans="1:12" customHeight="1" ht="105" outlineLevel="4">
      <c r="A11" s="1"/>
      <c r="B11" s="1">
        <v>822575</v>
      </c>
      <c r="C11" s="1" t="s">
        <v>34</v>
      </c>
      <c r="D11" s="1" t="s">
        <v>35</v>
      </c>
      <c r="E11" s="2" t="s">
        <v>36</v>
      </c>
      <c r="F11" s="2" t="s">
        <v>33</v>
      </c>
      <c r="G11" s="2">
        <v>0</v>
      </c>
      <c r="H11" s="2">
        <v>0</v>
      </c>
      <c r="I11" s="1">
        <v>0</v>
      </c>
      <c r="J11" s="3" t="s">
        <v>17</v>
      </c>
      <c r="K11" s="2" t="str">
        <f>J11*23077.00</f>
        <v>0</v>
      </c>
      <c r="L11" s="5"/>
    </row>
    <row r="12" spans="1:12" customHeight="1" ht="105" outlineLevel="4">
      <c r="A12" s="1"/>
      <c r="B12" s="1">
        <v>822576</v>
      </c>
      <c r="C12" s="1" t="s">
        <v>37</v>
      </c>
      <c r="D12" s="1" t="s">
        <v>38</v>
      </c>
      <c r="E12" s="2" t="s">
        <v>39</v>
      </c>
      <c r="F12" s="2" t="s">
        <v>33</v>
      </c>
      <c r="G12" s="2">
        <v>0</v>
      </c>
      <c r="H12" s="2">
        <v>0</v>
      </c>
      <c r="I12" s="1">
        <v>0</v>
      </c>
      <c r="J12" s="3" t="s">
        <v>17</v>
      </c>
      <c r="K12" s="2" t="str">
        <f>J12*23077.00</f>
        <v>0</v>
      </c>
      <c r="L12" s="5"/>
    </row>
    <row r="13" spans="1:12" customHeight="1" ht="105" outlineLevel="4">
      <c r="A13" s="1"/>
      <c r="B13" s="1">
        <v>822577</v>
      </c>
      <c r="C13" s="1" t="s">
        <v>40</v>
      </c>
      <c r="D13" s="1" t="s">
        <v>41</v>
      </c>
      <c r="E13" s="2" t="s">
        <v>42</v>
      </c>
      <c r="F13" s="2" t="s">
        <v>33</v>
      </c>
      <c r="G13" s="2">
        <v>1</v>
      </c>
      <c r="H13" s="2">
        <v>0</v>
      </c>
      <c r="I13" s="1">
        <v>0</v>
      </c>
      <c r="J13" s="3" t="s">
        <v>17</v>
      </c>
      <c r="K13" s="2" t="str">
        <f>J13*23077.00</f>
        <v>0</v>
      </c>
      <c r="L13" s="5"/>
    </row>
    <row r="14" spans="1:12" customHeight="1" ht="105" outlineLevel="4">
      <c r="A14" s="1"/>
      <c r="B14" s="1">
        <v>822579</v>
      </c>
      <c r="C14" s="1" t="s">
        <v>43</v>
      </c>
      <c r="D14" s="1" t="s">
        <v>44</v>
      </c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17</v>
      </c>
      <c r="K14" s="2" t="str">
        <f>J14*133130.00</f>
        <v>0</v>
      </c>
      <c r="L14" s="5"/>
    </row>
    <row r="15" spans="1:12" customHeight="1" ht="105" outlineLevel="4">
      <c r="A15" s="1"/>
      <c r="B15" s="1">
        <v>822580</v>
      </c>
      <c r="C15" s="1" t="s">
        <v>47</v>
      </c>
      <c r="D15" s="1" t="s">
        <v>48</v>
      </c>
      <c r="E15" s="2" t="s">
        <v>49</v>
      </c>
      <c r="F15" s="2" t="s">
        <v>50</v>
      </c>
      <c r="G15" s="2">
        <v>0</v>
      </c>
      <c r="H15" s="2">
        <v>0</v>
      </c>
      <c r="I15" s="1">
        <v>0</v>
      </c>
      <c r="J15" s="3" t="s">
        <v>17</v>
      </c>
      <c r="K15" s="2" t="str">
        <f>J15*151423.00</f>
        <v>0</v>
      </c>
      <c r="L15" s="5"/>
    </row>
    <row r="16" spans="1:12" customHeight="1" ht="105" outlineLevel="4">
      <c r="A16" s="1"/>
      <c r="B16" s="1">
        <v>822581</v>
      </c>
      <c r="C16" s="1" t="s">
        <v>51</v>
      </c>
      <c r="D16" s="1" t="s">
        <v>52</v>
      </c>
      <c r="E16" s="2" t="s">
        <v>53</v>
      </c>
      <c r="F16" s="2" t="s">
        <v>54</v>
      </c>
      <c r="G16" s="2">
        <v>0</v>
      </c>
      <c r="H16" s="2">
        <v>0</v>
      </c>
      <c r="I16" s="1">
        <v>0</v>
      </c>
      <c r="J16" s="3" t="s">
        <v>17</v>
      </c>
      <c r="K16" s="2" t="str">
        <f>J16*9855.00</f>
        <v>0</v>
      </c>
      <c r="L16" s="5"/>
    </row>
    <row r="17" spans="1:12" customHeight="1" ht="105" outlineLevel="4">
      <c r="A17" s="1"/>
      <c r="B17" s="1">
        <v>822582</v>
      </c>
      <c r="C17" s="1" t="s">
        <v>55</v>
      </c>
      <c r="D17" s="1" t="s">
        <v>56</v>
      </c>
      <c r="E17" s="2" t="s">
        <v>57</v>
      </c>
      <c r="F17" s="2" t="s">
        <v>58</v>
      </c>
      <c r="G17" s="2">
        <v>0</v>
      </c>
      <c r="H17" s="2">
        <v>0</v>
      </c>
      <c r="I17" s="1">
        <v>0</v>
      </c>
      <c r="J17" s="3" t="s">
        <v>17</v>
      </c>
      <c r="K17" s="2" t="str">
        <f>J17*4383.00</f>
        <v>0</v>
      </c>
      <c r="L17" s="5"/>
    </row>
    <row r="18" spans="1:12" customHeight="1" ht="105" outlineLevel="4">
      <c r="A18" s="1"/>
      <c r="B18" s="1">
        <v>822583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0</v>
      </c>
      <c r="H18" s="2">
        <v>0</v>
      </c>
      <c r="I18" s="1">
        <v>0</v>
      </c>
      <c r="J18" s="3" t="s">
        <v>17</v>
      </c>
      <c r="K18" s="2" t="str">
        <f>J18*1041.00</f>
        <v>0</v>
      </c>
      <c r="L18" s="5"/>
    </row>
    <row r="19" spans="1:12" customHeight="1" ht="105" outlineLevel="4">
      <c r="A19" s="1"/>
      <c r="B19" s="1">
        <v>822584</v>
      </c>
      <c r="C19" s="1" t="s">
        <v>63</v>
      </c>
      <c r="D19" s="1" t="s">
        <v>64</v>
      </c>
      <c r="E19" s="2" t="s">
        <v>65</v>
      </c>
      <c r="F19" s="2" t="s">
        <v>66</v>
      </c>
      <c r="G19" s="2">
        <v>0</v>
      </c>
      <c r="H19" s="2">
        <v>0</v>
      </c>
      <c r="I19" s="1">
        <v>0</v>
      </c>
      <c r="J19" s="3" t="s">
        <v>17</v>
      </c>
      <c r="K19" s="2" t="str">
        <f>J19*973.00</f>
        <v>0</v>
      </c>
      <c r="L19" s="5"/>
    </row>
    <row r="20" spans="1:12" customHeight="1" ht="105" outlineLevel="4">
      <c r="A20" s="1"/>
      <c r="B20" s="1">
        <v>824506</v>
      </c>
      <c r="C20" s="1" t="s">
        <v>67</v>
      </c>
      <c r="D20" s="1" t="s">
        <v>68</v>
      </c>
      <c r="E20" s="2" t="s">
        <v>69</v>
      </c>
      <c r="F20" s="2" t="s">
        <v>33</v>
      </c>
      <c r="G20" s="2">
        <v>0</v>
      </c>
      <c r="H20" s="2">
        <v>0</v>
      </c>
      <c r="I20" s="1">
        <v>0</v>
      </c>
      <c r="J20" s="3" t="s">
        <v>17</v>
      </c>
      <c r="K20" s="2" t="str">
        <f>J20*23077.00</f>
        <v>0</v>
      </c>
      <c r="L20" s="5"/>
    </row>
    <row r="21" spans="1:12" customHeight="1" ht="105" outlineLevel="4">
      <c r="A21" s="1"/>
      <c r="B21" s="1">
        <v>824504</v>
      </c>
      <c r="C21" s="1" t="s">
        <v>70</v>
      </c>
      <c r="D21" s="1" t="s">
        <v>71</v>
      </c>
      <c r="E21" s="2" t="s">
        <v>72</v>
      </c>
      <c r="F21" s="2" t="s">
        <v>73</v>
      </c>
      <c r="G21" s="2">
        <v>0</v>
      </c>
      <c r="H21" s="2">
        <v>0</v>
      </c>
      <c r="I21" s="1">
        <v>0</v>
      </c>
      <c r="J21" s="3" t="s">
        <v>17</v>
      </c>
      <c r="K21" s="2" t="str">
        <f>J21*46357.00</f>
        <v>0</v>
      </c>
      <c r="L21" s="5"/>
    </row>
    <row r="22" spans="1:12" customHeight="1" ht="105" outlineLevel="4">
      <c r="A22" s="1"/>
      <c r="B22" s="1">
        <v>824505</v>
      </c>
      <c r="C22" s="1" t="s">
        <v>74</v>
      </c>
      <c r="D22" s="1" t="s">
        <v>75</v>
      </c>
      <c r="E22" s="2" t="s">
        <v>76</v>
      </c>
      <c r="F22" s="2" t="s">
        <v>77</v>
      </c>
      <c r="G22" s="2">
        <v>0</v>
      </c>
      <c r="H22" s="2">
        <v>0</v>
      </c>
      <c r="I22" s="1">
        <v>0</v>
      </c>
      <c r="J22" s="3" t="s">
        <v>17</v>
      </c>
      <c r="K22" s="2" t="str">
        <f>J22*47852.00</f>
        <v>0</v>
      </c>
      <c r="L22" s="5"/>
    </row>
    <row r="23" spans="1:12" customHeight="1" ht="105" outlineLevel="4">
      <c r="A23" s="1"/>
      <c r="B23" s="1">
        <v>825520</v>
      </c>
      <c r="C23" s="1" t="s">
        <v>78</v>
      </c>
      <c r="D23" s="1">
        <v>2738</v>
      </c>
      <c r="E23" s="2" t="s">
        <v>79</v>
      </c>
      <c r="F23" s="2" t="s">
        <v>80</v>
      </c>
      <c r="G23" s="2">
        <v>0</v>
      </c>
      <c r="H23" s="2">
        <v>0</v>
      </c>
      <c r="I23" s="1">
        <v>0</v>
      </c>
      <c r="J23" s="3" t="s">
        <v>17</v>
      </c>
      <c r="K23" s="2" t="str">
        <f>J23*944.00</f>
        <v>0</v>
      </c>
      <c r="L23" s="5"/>
    </row>
    <row r="24" spans="1:12" customHeight="1" ht="105" outlineLevel="4">
      <c r="A24" s="1"/>
      <c r="B24" s="1">
        <v>825521</v>
      </c>
      <c r="C24" s="1" t="s">
        <v>81</v>
      </c>
      <c r="D24" s="1" t="s">
        <v>82</v>
      </c>
      <c r="E24" s="2" t="s">
        <v>83</v>
      </c>
      <c r="F24" s="2" t="s">
        <v>84</v>
      </c>
      <c r="G24" s="2">
        <v>0</v>
      </c>
      <c r="H24" s="2">
        <v>0</v>
      </c>
      <c r="I24" s="1">
        <v>0</v>
      </c>
      <c r="J24" s="3" t="s">
        <v>17</v>
      </c>
      <c r="K24" s="2" t="str">
        <f>J24*11540.00</f>
        <v>0</v>
      </c>
      <c r="L24" s="5"/>
    </row>
    <row r="25" spans="1:12" customHeight="1" ht="105" outlineLevel="4">
      <c r="A25" s="1"/>
      <c r="B25" s="1">
        <v>825522</v>
      </c>
      <c r="C25" s="1" t="s">
        <v>85</v>
      </c>
      <c r="D25" s="1" t="s">
        <v>86</v>
      </c>
      <c r="E25" s="2" t="s">
        <v>87</v>
      </c>
      <c r="F25" s="2" t="s">
        <v>88</v>
      </c>
      <c r="G25" s="2">
        <v>1</v>
      </c>
      <c r="H25" s="2">
        <v>0</v>
      </c>
      <c r="I25" s="1">
        <v>0</v>
      </c>
      <c r="J25" s="3" t="s">
        <v>17</v>
      </c>
      <c r="K25" s="2" t="str">
        <f>J25*10368.00</f>
        <v>0</v>
      </c>
      <c r="L25" s="5"/>
    </row>
    <row r="26" spans="1:12" customHeight="1" ht="105" outlineLevel="4">
      <c r="A26" s="1"/>
      <c r="B26" s="1">
        <v>825523</v>
      </c>
      <c r="C26" s="1" t="s">
        <v>89</v>
      </c>
      <c r="D26" s="1" t="s">
        <v>90</v>
      </c>
      <c r="E26" s="2" t="s">
        <v>91</v>
      </c>
      <c r="F26" s="2" t="s">
        <v>92</v>
      </c>
      <c r="G26" s="2">
        <v>1</v>
      </c>
      <c r="H26" s="2">
        <v>6</v>
      </c>
      <c r="I26" s="1">
        <v>0</v>
      </c>
      <c r="J26" s="3" t="s">
        <v>17</v>
      </c>
      <c r="K26" s="2" t="str">
        <f>J26*9907.00</f>
        <v>0</v>
      </c>
      <c r="L26" s="5"/>
    </row>
    <row r="27" spans="1:12" customHeight="1" ht="105" outlineLevel="4">
      <c r="A27" s="1"/>
      <c r="B27" s="1">
        <v>825524</v>
      </c>
      <c r="C27" s="1" t="s">
        <v>93</v>
      </c>
      <c r="D27" s="1" t="s">
        <v>94</v>
      </c>
      <c r="E27" s="2" t="s">
        <v>95</v>
      </c>
      <c r="F27" s="2" t="s">
        <v>92</v>
      </c>
      <c r="G27" s="2">
        <v>2</v>
      </c>
      <c r="H27" s="2" t="s">
        <v>96</v>
      </c>
      <c r="I27" s="1">
        <v>0</v>
      </c>
      <c r="J27" s="3" t="s">
        <v>17</v>
      </c>
      <c r="K27" s="2" t="str">
        <f>J27*9907.00</f>
        <v>0</v>
      </c>
      <c r="L27" s="5"/>
    </row>
    <row r="28" spans="1:12" customHeight="1" ht="105" outlineLevel="4">
      <c r="A28" s="1"/>
      <c r="B28" s="1">
        <v>825525</v>
      </c>
      <c r="C28" s="1" t="s">
        <v>97</v>
      </c>
      <c r="D28" s="1" t="s">
        <v>98</v>
      </c>
      <c r="E28" s="2" t="s">
        <v>99</v>
      </c>
      <c r="F28" s="2" t="s">
        <v>92</v>
      </c>
      <c r="G28" s="2">
        <v>1</v>
      </c>
      <c r="H28" s="2" t="s">
        <v>96</v>
      </c>
      <c r="I28" s="1">
        <v>0</v>
      </c>
      <c r="J28" s="3" t="s">
        <v>17</v>
      </c>
      <c r="K28" s="2" t="str">
        <f>J28*9907.00</f>
        <v>0</v>
      </c>
      <c r="L28" s="5"/>
    </row>
    <row r="29" spans="1:12" customHeight="1" ht="105" outlineLevel="4">
      <c r="A29" s="1"/>
      <c r="B29" s="1">
        <v>825526</v>
      </c>
      <c r="C29" s="1" t="s">
        <v>100</v>
      </c>
      <c r="D29" s="1" t="s">
        <v>101</v>
      </c>
      <c r="E29" s="2" t="s">
        <v>102</v>
      </c>
      <c r="F29" s="2" t="s">
        <v>92</v>
      </c>
      <c r="G29" s="2">
        <v>1</v>
      </c>
      <c r="H29" s="2" t="s">
        <v>96</v>
      </c>
      <c r="I29" s="1">
        <v>0</v>
      </c>
      <c r="J29" s="3" t="s">
        <v>17</v>
      </c>
      <c r="K29" s="2" t="str">
        <f>J29*9907.00</f>
        <v>0</v>
      </c>
      <c r="L29" s="5"/>
    </row>
    <row r="30" spans="1:12" customHeight="1" ht="105" outlineLevel="4">
      <c r="A30" s="1"/>
      <c r="B30" s="1">
        <v>836279</v>
      </c>
      <c r="C30" s="1" t="s">
        <v>103</v>
      </c>
      <c r="D30" s="1" t="s">
        <v>104</v>
      </c>
      <c r="E30" s="2" t="s">
        <v>105</v>
      </c>
      <c r="F30" s="2" t="s">
        <v>106</v>
      </c>
      <c r="G30" s="2">
        <v>0</v>
      </c>
      <c r="H30" s="2">
        <v>5</v>
      </c>
      <c r="I30" s="1">
        <v>0</v>
      </c>
      <c r="J30" s="3" t="s">
        <v>17</v>
      </c>
      <c r="K30" s="2" t="str">
        <f>J30*11328.00</f>
        <v>0</v>
      </c>
      <c r="L30" s="5"/>
    </row>
    <row r="31" spans="1:12" customHeight="1" ht="105" outlineLevel="4">
      <c r="A31" s="1"/>
      <c r="B31" s="1">
        <v>836280</v>
      </c>
      <c r="C31" s="1" t="s">
        <v>107</v>
      </c>
      <c r="D31" s="1" t="s">
        <v>108</v>
      </c>
      <c r="E31" s="2" t="s">
        <v>109</v>
      </c>
      <c r="F31" s="2" t="s">
        <v>110</v>
      </c>
      <c r="G31" s="2">
        <v>0</v>
      </c>
      <c r="H31" s="2" t="s">
        <v>111</v>
      </c>
      <c r="I31" s="1">
        <v>0</v>
      </c>
      <c r="J31" s="3" t="s">
        <v>17</v>
      </c>
      <c r="K31" s="2" t="str">
        <f>J31*18635.00</f>
        <v>0</v>
      </c>
      <c r="L31" s="5"/>
    </row>
    <row r="32" spans="1:12" customHeight="1" ht="105" outlineLevel="4">
      <c r="A32" s="1"/>
      <c r="B32" s="1">
        <v>836281</v>
      </c>
      <c r="C32" s="1" t="s">
        <v>112</v>
      </c>
      <c r="D32" s="1" t="s">
        <v>113</v>
      </c>
      <c r="E32" s="2" t="s">
        <v>114</v>
      </c>
      <c r="F32" s="2" t="s">
        <v>115</v>
      </c>
      <c r="G32" s="2">
        <v>0</v>
      </c>
      <c r="H32" s="2">
        <v>7</v>
      </c>
      <c r="I32" s="1">
        <v>0</v>
      </c>
      <c r="J32" s="3" t="s">
        <v>17</v>
      </c>
      <c r="K32" s="2" t="str">
        <f>J32*20768.00</f>
        <v>0</v>
      </c>
      <c r="L32" s="5"/>
    </row>
    <row r="33" spans="1:12" customHeight="1" ht="105" outlineLevel="4">
      <c r="A33" s="1"/>
      <c r="B33" s="1">
        <v>868510</v>
      </c>
      <c r="C33" s="1" t="s">
        <v>116</v>
      </c>
      <c r="D33" s="1">
        <v>32573</v>
      </c>
      <c r="E33" s="2" t="s">
        <v>117</v>
      </c>
      <c r="F33" s="2" t="s">
        <v>118</v>
      </c>
      <c r="G33" s="2">
        <v>0</v>
      </c>
      <c r="H33" s="2">
        <v>1</v>
      </c>
      <c r="I33" s="1">
        <v>0</v>
      </c>
      <c r="J33" s="3" t="s">
        <v>17</v>
      </c>
      <c r="K33" s="2" t="str">
        <f>J33*10253.00</f>
        <v>0</v>
      </c>
      <c r="L33" s="5"/>
    </row>
    <row r="34" spans="1:12" customHeight="1" ht="105" outlineLevel="4">
      <c r="A34" s="1"/>
      <c r="B34" s="1">
        <v>873793</v>
      </c>
      <c r="C34" s="1" t="s">
        <v>119</v>
      </c>
      <c r="D34" s="1" t="s">
        <v>120</v>
      </c>
      <c r="E34" s="2" t="s">
        <v>121</v>
      </c>
      <c r="F34" s="2" t="s">
        <v>122</v>
      </c>
      <c r="G34" s="2">
        <v>0</v>
      </c>
      <c r="H34" s="2">
        <v>0</v>
      </c>
      <c r="I34" s="1">
        <v>0</v>
      </c>
      <c r="J34" s="3" t="s">
        <v>17</v>
      </c>
      <c r="K34" s="2" t="str">
        <f>J34*5095.00</f>
        <v>0</v>
      </c>
      <c r="L34" s="5"/>
    </row>
    <row r="35" spans="1:12" customHeight="1" ht="105" outlineLevel="4">
      <c r="A35" s="1"/>
      <c r="B35" s="1">
        <v>873794</v>
      </c>
      <c r="C35" s="1" t="s">
        <v>123</v>
      </c>
      <c r="D35" s="1" t="s">
        <v>124</v>
      </c>
      <c r="E35" s="2" t="s">
        <v>125</v>
      </c>
      <c r="F35" s="2" t="s">
        <v>126</v>
      </c>
      <c r="G35" s="2">
        <v>0</v>
      </c>
      <c r="H35" s="2">
        <v>0</v>
      </c>
      <c r="I35" s="1">
        <v>0</v>
      </c>
      <c r="J35" s="3" t="s">
        <v>17</v>
      </c>
      <c r="K35" s="2" t="str">
        <f>J35*7338.00</f>
        <v>0</v>
      </c>
      <c r="L35" s="5"/>
    </row>
    <row r="36" spans="1:12" customHeight="1" ht="105" outlineLevel="4">
      <c r="A36" s="1"/>
      <c r="B36" s="1">
        <v>877710</v>
      </c>
      <c r="C36" s="1" t="s">
        <v>127</v>
      </c>
      <c r="D36" s="1">
        <v>570175</v>
      </c>
      <c r="E36" s="2" t="s">
        <v>128</v>
      </c>
      <c r="F36" s="2" t="s">
        <v>129</v>
      </c>
      <c r="G36" s="2">
        <v>0</v>
      </c>
      <c r="H36" s="2">
        <v>1</v>
      </c>
      <c r="I36" s="1">
        <v>0</v>
      </c>
      <c r="J36" s="3" t="s">
        <v>17</v>
      </c>
      <c r="K36" s="2" t="str">
        <f>J36*99110.00</f>
        <v>0</v>
      </c>
      <c r="L36" s="5"/>
    </row>
    <row r="37" spans="1:12" customHeight="1" ht="105" outlineLevel="4">
      <c r="A37" s="1"/>
      <c r="B37" s="1">
        <v>885495</v>
      </c>
      <c r="C37" s="1" t="s">
        <v>130</v>
      </c>
      <c r="D37" s="1">
        <v>23935</v>
      </c>
      <c r="E37" s="2" t="s">
        <v>131</v>
      </c>
      <c r="F37" s="2" t="s">
        <v>132</v>
      </c>
      <c r="G37" s="2">
        <v>0</v>
      </c>
      <c r="H37" s="2">
        <v>0</v>
      </c>
      <c r="I37" s="1">
        <v>0</v>
      </c>
      <c r="J37" s="3" t="s">
        <v>17</v>
      </c>
      <c r="K37" s="2" t="str">
        <f>J37*5633.00</f>
        <v>0</v>
      </c>
      <c r="L37" s="5"/>
    </row>
    <row r="38" spans="1:12" customHeight="1" ht="105" outlineLevel="4">
      <c r="A38" s="1"/>
      <c r="B38" s="1">
        <v>885496</v>
      </c>
      <c r="C38" s="1" t="s">
        <v>133</v>
      </c>
      <c r="D38" s="1">
        <v>23976</v>
      </c>
      <c r="E38" s="2" t="s">
        <v>134</v>
      </c>
      <c r="F38" s="2" t="s">
        <v>135</v>
      </c>
      <c r="G38" s="2">
        <v>0</v>
      </c>
      <c r="H38" s="2">
        <v>2</v>
      </c>
      <c r="I38" s="1">
        <v>0</v>
      </c>
      <c r="J38" s="3" t="s">
        <v>17</v>
      </c>
      <c r="K38" s="2" t="str">
        <f>J38*9315.00</f>
        <v>0</v>
      </c>
      <c r="L38" s="5"/>
    </row>
    <row r="39" spans="1:12" customHeight="1" ht="105" outlineLevel="4">
      <c r="A39" s="1"/>
      <c r="B39" s="1">
        <v>885500</v>
      </c>
      <c r="C39" s="1" t="s">
        <v>136</v>
      </c>
      <c r="D39" s="1">
        <v>23992</v>
      </c>
      <c r="E39" s="2" t="s">
        <v>137</v>
      </c>
      <c r="F39" s="2" t="s">
        <v>138</v>
      </c>
      <c r="G39" s="2">
        <v>0</v>
      </c>
      <c r="H39" s="2">
        <v>0</v>
      </c>
      <c r="I39" s="1">
        <v>0</v>
      </c>
      <c r="J39" s="3" t="s">
        <v>17</v>
      </c>
      <c r="K39" s="2" t="str">
        <f>J39*933.00</f>
        <v>0</v>
      </c>
      <c r="L39" s="5"/>
    </row>
    <row r="40" spans="1:12" customHeight="1" ht="105" outlineLevel="4">
      <c r="A40" s="1"/>
      <c r="B40" s="1">
        <v>890099</v>
      </c>
      <c r="C40" s="1" t="s">
        <v>139</v>
      </c>
      <c r="D40" s="1" t="s">
        <v>140</v>
      </c>
      <c r="E40" s="2" t="s">
        <v>141</v>
      </c>
      <c r="F40" s="2" t="s">
        <v>142</v>
      </c>
      <c r="G40" s="2">
        <v>0</v>
      </c>
      <c r="H40" s="2">
        <v>7</v>
      </c>
      <c r="I40" s="1">
        <v>0</v>
      </c>
      <c r="J40" s="3" t="s">
        <v>17</v>
      </c>
      <c r="K40" s="2" t="str">
        <f>J40*139976.00</f>
        <v>0</v>
      </c>
      <c r="L40" s="5"/>
    </row>
    <row r="41" spans="1:12" customHeight="1" ht="105" outlineLevel="4">
      <c r="A41" s="1"/>
      <c r="B41" s="1">
        <v>890100</v>
      </c>
      <c r="C41" s="1" t="s">
        <v>143</v>
      </c>
      <c r="D41" s="1" t="s">
        <v>144</v>
      </c>
      <c r="E41" s="2" t="s">
        <v>145</v>
      </c>
      <c r="F41" s="2" t="s">
        <v>146</v>
      </c>
      <c r="G41" s="2">
        <v>0</v>
      </c>
      <c r="H41" s="2">
        <v>5</v>
      </c>
      <c r="I41" s="1">
        <v>0</v>
      </c>
      <c r="J41" s="3" t="s">
        <v>17</v>
      </c>
      <c r="K41" s="2" t="str">
        <f>J41*39423.00</f>
        <v>0</v>
      </c>
      <c r="L41" s="5"/>
    </row>
    <row r="42" spans="1:12" customHeight="1" ht="105" outlineLevel="4">
      <c r="A42" s="1"/>
      <c r="B42" s="1">
        <v>890101</v>
      </c>
      <c r="C42" s="1" t="s">
        <v>147</v>
      </c>
      <c r="D42" s="1" t="s">
        <v>148</v>
      </c>
      <c r="E42" s="2" t="s">
        <v>149</v>
      </c>
      <c r="F42" s="2" t="s">
        <v>150</v>
      </c>
      <c r="G42" s="2">
        <v>0</v>
      </c>
      <c r="H42" s="2">
        <v>5</v>
      </c>
      <c r="I42" s="1">
        <v>0</v>
      </c>
      <c r="J42" s="3" t="s">
        <v>17</v>
      </c>
      <c r="K42" s="2" t="str">
        <f>J42*41766.00</f>
        <v>0</v>
      </c>
      <c r="L42" s="5"/>
    </row>
    <row r="43" spans="1:12" customHeight="1" ht="105" outlineLevel="4">
      <c r="A43" s="1"/>
      <c r="B43" s="1">
        <v>956476</v>
      </c>
      <c r="C43" s="1" t="s">
        <v>151</v>
      </c>
      <c r="D43" s="1" t="s">
        <v>152</v>
      </c>
      <c r="E43" s="2" t="s">
        <v>153</v>
      </c>
      <c r="F43" s="2" t="s">
        <v>154</v>
      </c>
      <c r="G43" s="2">
        <v>0</v>
      </c>
      <c r="H43" s="2">
        <v>3</v>
      </c>
      <c r="I43" s="1">
        <v>0</v>
      </c>
      <c r="J43" s="3" t="s">
        <v>17</v>
      </c>
      <c r="K43" s="2" t="str">
        <f>J43*48055.00</f>
        <v>0</v>
      </c>
      <c r="L43" s="5"/>
    </row>
    <row r="44" spans="1:12" customHeight="1" ht="105" outlineLevel="4">
      <c r="A44" s="1"/>
      <c r="B44" s="1">
        <v>834772</v>
      </c>
      <c r="C44" s="1" t="s">
        <v>155</v>
      </c>
      <c r="D44" s="1" t="s">
        <v>156</v>
      </c>
      <c r="E44" s="2" t="s">
        <v>157</v>
      </c>
      <c r="F44" s="2" t="s">
        <v>158</v>
      </c>
      <c r="G44" s="2">
        <v>1</v>
      </c>
      <c r="H44" s="2" t="s">
        <v>111</v>
      </c>
      <c r="I44" s="1">
        <v>0</v>
      </c>
      <c r="J44" s="3" t="s">
        <v>17</v>
      </c>
      <c r="K44" s="2" t="str">
        <f>J44*79371.00</f>
        <v>0</v>
      </c>
      <c r="L44" s="5"/>
    </row>
    <row r="45" spans="1:12" outlineLevel="2">
      <c r="A45" s="8" t="s">
        <v>159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822586</v>
      </c>
      <c r="C46" s="1" t="s">
        <v>160</v>
      </c>
      <c r="D46" s="1" t="s">
        <v>161</v>
      </c>
      <c r="E46" s="2" t="s">
        <v>162</v>
      </c>
      <c r="F46" s="2" t="s">
        <v>163</v>
      </c>
      <c r="G46" s="2">
        <v>0</v>
      </c>
      <c r="H46" s="2">
        <v>0</v>
      </c>
      <c r="I46" s="1">
        <v>0</v>
      </c>
      <c r="J46" s="3" t="s">
        <v>17</v>
      </c>
      <c r="K46" s="2" t="str">
        <f>J46*955.50</f>
        <v>0</v>
      </c>
      <c r="L46" s="5"/>
    </row>
    <row r="47" spans="1:12" customHeight="1" ht="105" outlineLevel="4">
      <c r="A47" s="1"/>
      <c r="B47" s="1">
        <v>826972</v>
      </c>
      <c r="C47" s="1" t="s">
        <v>164</v>
      </c>
      <c r="D47" s="1" t="s">
        <v>165</v>
      </c>
      <c r="E47" s="2" t="s">
        <v>166</v>
      </c>
      <c r="F47" s="2" t="s">
        <v>167</v>
      </c>
      <c r="G47" s="2">
        <v>0</v>
      </c>
      <c r="H47" s="2">
        <v>0</v>
      </c>
      <c r="I47" s="1">
        <v>0</v>
      </c>
      <c r="J47" s="3" t="s">
        <v>17</v>
      </c>
      <c r="K47" s="2" t="str">
        <f>J47*3263.40</f>
        <v>0</v>
      </c>
      <c r="L47" s="5"/>
    </row>
    <row r="48" spans="1:12" customHeight="1" ht="105" outlineLevel="4">
      <c r="A48" s="1"/>
      <c r="B48" s="1">
        <v>829343</v>
      </c>
      <c r="C48" s="1" t="s">
        <v>168</v>
      </c>
      <c r="D48" s="1" t="s">
        <v>169</v>
      </c>
      <c r="E48" s="2" t="s">
        <v>170</v>
      </c>
      <c r="F48" s="2" t="s">
        <v>171</v>
      </c>
      <c r="G48" s="2">
        <v>1</v>
      </c>
      <c r="H48" s="2">
        <v>0</v>
      </c>
      <c r="I48" s="1">
        <v>0</v>
      </c>
      <c r="J48" s="3" t="s">
        <v>17</v>
      </c>
      <c r="K48" s="2" t="str">
        <f>J48*105396.06</f>
        <v>0</v>
      </c>
      <c r="L48" s="5"/>
    </row>
    <row r="49" spans="1:12" customHeight="1" ht="105" outlineLevel="4">
      <c r="A49" s="1"/>
      <c r="B49" s="1">
        <v>829344</v>
      </c>
      <c r="C49" s="1" t="s">
        <v>172</v>
      </c>
      <c r="D49" s="1" t="s">
        <v>173</v>
      </c>
      <c r="E49" s="2" t="s">
        <v>174</v>
      </c>
      <c r="F49" s="2" t="s">
        <v>175</v>
      </c>
      <c r="G49" s="2">
        <v>5</v>
      </c>
      <c r="H49" s="2">
        <v>0</v>
      </c>
      <c r="I49" s="1">
        <v>0</v>
      </c>
      <c r="J49" s="3" t="s">
        <v>17</v>
      </c>
      <c r="K49" s="2" t="str">
        <f>J49*6335.70</f>
        <v>0</v>
      </c>
      <c r="L49" s="5"/>
    </row>
    <row r="50" spans="1:12" customHeight="1" ht="105" outlineLevel="4">
      <c r="A50" s="1"/>
      <c r="B50" s="1">
        <v>829345</v>
      </c>
      <c r="C50" s="1" t="s">
        <v>176</v>
      </c>
      <c r="D50" s="1" t="s">
        <v>177</v>
      </c>
      <c r="E50" s="2" t="s">
        <v>178</v>
      </c>
      <c r="F50" s="2" t="s">
        <v>175</v>
      </c>
      <c r="G50" s="2">
        <v>2</v>
      </c>
      <c r="H50" s="2">
        <v>0</v>
      </c>
      <c r="I50" s="1">
        <v>0</v>
      </c>
      <c r="J50" s="3" t="s">
        <v>17</v>
      </c>
      <c r="K50" s="2" t="str">
        <f>J50*6335.70</f>
        <v>0</v>
      </c>
      <c r="L50" s="5"/>
    </row>
    <row r="51" spans="1:12" customHeight="1" ht="105" outlineLevel="4">
      <c r="A51" s="1"/>
      <c r="B51" s="1">
        <v>829346</v>
      </c>
      <c r="C51" s="1" t="s">
        <v>179</v>
      </c>
      <c r="D51" s="1" t="s">
        <v>180</v>
      </c>
      <c r="E51" s="2" t="s">
        <v>181</v>
      </c>
      <c r="F51" s="2" t="s">
        <v>182</v>
      </c>
      <c r="G51" s="2">
        <v>4</v>
      </c>
      <c r="H51" s="2">
        <v>0</v>
      </c>
      <c r="I51" s="1">
        <v>0</v>
      </c>
      <c r="J51" s="3" t="s">
        <v>17</v>
      </c>
      <c r="K51" s="2" t="str">
        <f>J51*6343.05</f>
        <v>0</v>
      </c>
      <c r="L51" s="5"/>
    </row>
    <row r="52" spans="1:12" customHeight="1" ht="105" outlineLevel="4">
      <c r="A52" s="1"/>
      <c r="B52" s="1">
        <v>829347</v>
      </c>
      <c r="C52" s="1" t="s">
        <v>183</v>
      </c>
      <c r="D52" s="1" t="s">
        <v>184</v>
      </c>
      <c r="E52" s="2" t="s">
        <v>185</v>
      </c>
      <c r="F52" s="2" t="s">
        <v>182</v>
      </c>
      <c r="G52" s="2">
        <v>3</v>
      </c>
      <c r="H52" s="2">
        <v>0</v>
      </c>
      <c r="I52" s="1">
        <v>0</v>
      </c>
      <c r="J52" s="3" t="s">
        <v>17</v>
      </c>
      <c r="K52" s="2" t="str">
        <f>J52*6343.05</f>
        <v>0</v>
      </c>
      <c r="L52" s="5"/>
    </row>
    <row r="53" spans="1:12" customHeight="1" ht="105" outlineLevel="4">
      <c r="A53" s="1"/>
      <c r="B53" s="1">
        <v>832499</v>
      </c>
      <c r="C53" s="1" t="s">
        <v>186</v>
      </c>
      <c r="D53" s="1" t="s">
        <v>187</v>
      </c>
      <c r="E53" s="2" t="s">
        <v>188</v>
      </c>
      <c r="F53" s="2" t="s">
        <v>189</v>
      </c>
      <c r="G53" s="2">
        <v>1</v>
      </c>
      <c r="H53" s="2">
        <v>0</v>
      </c>
      <c r="I53" s="1">
        <v>0</v>
      </c>
      <c r="J53" s="3" t="s">
        <v>17</v>
      </c>
      <c r="K53" s="2" t="str">
        <f>J53*75246.36</f>
        <v>0</v>
      </c>
      <c r="L53" s="5"/>
    </row>
    <row r="54" spans="1:12" customHeight="1" ht="105" outlineLevel="4">
      <c r="A54" s="1"/>
      <c r="B54" s="1">
        <v>837120</v>
      </c>
      <c r="C54" s="1" t="s">
        <v>190</v>
      </c>
      <c r="D54" s="1" t="s">
        <v>191</v>
      </c>
      <c r="E54" s="2" t="s">
        <v>192</v>
      </c>
      <c r="F54" s="2" t="s">
        <v>175</v>
      </c>
      <c r="G54" s="2">
        <v>1</v>
      </c>
      <c r="H54" s="2">
        <v>0</v>
      </c>
      <c r="I54" s="1">
        <v>0</v>
      </c>
      <c r="J54" s="3" t="s">
        <v>17</v>
      </c>
      <c r="K54" s="2" t="str">
        <f>J54*6335.70</f>
        <v>0</v>
      </c>
      <c r="L54" s="5"/>
    </row>
    <row r="55" spans="1:12" customHeight="1" ht="105" outlineLevel="4">
      <c r="A55" s="1"/>
      <c r="B55" s="1">
        <v>882876</v>
      </c>
      <c r="C55" s="1" t="s">
        <v>193</v>
      </c>
      <c r="D55" s="1" t="s">
        <v>194</v>
      </c>
      <c r="E55" s="2" t="s">
        <v>195</v>
      </c>
      <c r="F55" s="2" t="s">
        <v>196</v>
      </c>
      <c r="G55" s="2">
        <v>3</v>
      </c>
      <c r="H55" s="2">
        <v>0</v>
      </c>
      <c r="I55" s="1">
        <v>0</v>
      </c>
      <c r="J55" s="3" t="s">
        <v>17</v>
      </c>
      <c r="K55" s="2" t="str">
        <f>J55*995.19</f>
        <v>0</v>
      </c>
      <c r="L55" s="5"/>
    </row>
    <row r="56" spans="1:12" customHeight="1" ht="105" outlineLevel="4">
      <c r="A56" s="1"/>
      <c r="B56" s="1">
        <v>882877</v>
      </c>
      <c r="C56" s="1" t="s">
        <v>197</v>
      </c>
      <c r="D56" s="1" t="s">
        <v>198</v>
      </c>
      <c r="E56" s="2" t="s">
        <v>199</v>
      </c>
      <c r="F56" s="2" t="s">
        <v>200</v>
      </c>
      <c r="G56" s="2" t="s">
        <v>111</v>
      </c>
      <c r="H56" s="2">
        <v>0</v>
      </c>
      <c r="I56" s="1">
        <v>0</v>
      </c>
      <c r="J56" s="3" t="s">
        <v>17</v>
      </c>
      <c r="K56" s="2" t="str">
        <f>J56*1167.18</f>
        <v>0</v>
      </c>
      <c r="L56" s="5"/>
    </row>
    <row r="57" spans="1:12" customHeight="1" ht="105" outlineLevel="4">
      <c r="A57" s="1"/>
      <c r="B57" s="1">
        <v>882878</v>
      </c>
      <c r="C57" s="1" t="s">
        <v>201</v>
      </c>
      <c r="D57" s="1" t="s">
        <v>202</v>
      </c>
      <c r="E57" s="2" t="s">
        <v>203</v>
      </c>
      <c r="F57" s="2" t="s">
        <v>204</v>
      </c>
      <c r="G57" s="2" t="s">
        <v>111</v>
      </c>
      <c r="H57" s="2">
        <v>0</v>
      </c>
      <c r="I57" s="1">
        <v>0</v>
      </c>
      <c r="J57" s="3" t="s">
        <v>17</v>
      </c>
      <c r="K57" s="2" t="str">
        <f>J57*2010.96</f>
        <v>0</v>
      </c>
      <c r="L57" s="5"/>
    </row>
    <row r="58" spans="1:12" customHeight="1" ht="105" outlineLevel="4">
      <c r="A58" s="1"/>
      <c r="B58" s="1">
        <v>882879</v>
      </c>
      <c r="C58" s="1" t="s">
        <v>205</v>
      </c>
      <c r="D58" s="1" t="s">
        <v>206</v>
      </c>
      <c r="E58" s="2" t="s">
        <v>207</v>
      </c>
      <c r="F58" s="2" t="s">
        <v>208</v>
      </c>
      <c r="G58" s="2" t="s">
        <v>96</v>
      </c>
      <c r="H58" s="2">
        <v>0</v>
      </c>
      <c r="I58" s="1">
        <v>0</v>
      </c>
      <c r="J58" s="3" t="s">
        <v>17</v>
      </c>
      <c r="K58" s="2" t="str">
        <f>J58*195.51</f>
        <v>0</v>
      </c>
      <c r="L58" s="5"/>
    </row>
    <row r="59" spans="1:12" customHeight="1" ht="105" outlineLevel="4">
      <c r="A59" s="1"/>
      <c r="B59" s="1">
        <v>882904</v>
      </c>
      <c r="C59" s="1" t="s">
        <v>209</v>
      </c>
      <c r="D59" s="1" t="s">
        <v>210</v>
      </c>
      <c r="E59" s="2" t="s">
        <v>211</v>
      </c>
      <c r="F59" s="2" t="s">
        <v>212</v>
      </c>
      <c r="G59" s="2">
        <v>4</v>
      </c>
      <c r="H59" s="2">
        <v>0</v>
      </c>
      <c r="I59" s="1">
        <v>0</v>
      </c>
      <c r="J59" s="3" t="s">
        <v>17</v>
      </c>
      <c r="K59" s="2" t="str">
        <f>J59*10926.51</f>
        <v>0</v>
      </c>
      <c r="L59" s="5"/>
    </row>
    <row r="60" spans="1:12" customHeight="1" ht="105" outlineLevel="4">
      <c r="A60" s="1"/>
      <c r="B60" s="1">
        <v>882905</v>
      </c>
      <c r="C60" s="1" t="s">
        <v>213</v>
      </c>
      <c r="D60" s="1" t="s">
        <v>214</v>
      </c>
      <c r="E60" s="2" t="s">
        <v>215</v>
      </c>
      <c r="F60" s="2" t="s">
        <v>212</v>
      </c>
      <c r="G60" s="2">
        <v>3</v>
      </c>
      <c r="H60" s="2">
        <v>0</v>
      </c>
      <c r="I60" s="1">
        <v>0</v>
      </c>
      <c r="J60" s="3" t="s">
        <v>17</v>
      </c>
      <c r="K60" s="2" t="str">
        <f>J60*10926.51</f>
        <v>0</v>
      </c>
      <c r="L60" s="5"/>
    </row>
    <row r="61" spans="1:12" customHeight="1" ht="105" outlineLevel="4">
      <c r="A61" s="1"/>
      <c r="B61" s="1">
        <v>882906</v>
      </c>
      <c r="C61" s="1" t="s">
        <v>216</v>
      </c>
      <c r="D61" s="1" t="s">
        <v>217</v>
      </c>
      <c r="E61" s="2" t="s">
        <v>218</v>
      </c>
      <c r="F61" s="2" t="s">
        <v>182</v>
      </c>
      <c r="G61" s="2">
        <v>6</v>
      </c>
      <c r="H61" s="2">
        <v>0</v>
      </c>
      <c r="I61" s="1">
        <v>0</v>
      </c>
      <c r="J61" s="3" t="s">
        <v>17</v>
      </c>
      <c r="K61" s="2" t="str">
        <f>J61*6343.05</f>
        <v>0</v>
      </c>
      <c r="L61" s="5"/>
    </row>
    <row r="62" spans="1:12" customHeight="1" ht="105" outlineLevel="4">
      <c r="A62" s="1"/>
      <c r="B62" s="1">
        <v>884713</v>
      </c>
      <c r="C62" s="1" t="s">
        <v>219</v>
      </c>
      <c r="D62" s="1" t="s">
        <v>220</v>
      </c>
      <c r="E62" s="2" t="s">
        <v>221</v>
      </c>
      <c r="F62" s="2" t="s">
        <v>222</v>
      </c>
      <c r="G62" s="2">
        <v>1</v>
      </c>
      <c r="H62" s="2">
        <v>0</v>
      </c>
      <c r="I62" s="1">
        <v>0</v>
      </c>
      <c r="J62" s="3" t="s">
        <v>17</v>
      </c>
      <c r="K62" s="2" t="str">
        <f>J62*121777.74</f>
        <v>0</v>
      </c>
      <c r="L62" s="5"/>
    </row>
    <row r="63" spans="1:12" customHeight="1" ht="105" outlineLevel="4">
      <c r="A63" s="1"/>
      <c r="B63" s="1">
        <v>884714</v>
      </c>
      <c r="C63" s="1" t="s">
        <v>223</v>
      </c>
      <c r="D63" s="1" t="s">
        <v>224</v>
      </c>
      <c r="E63" s="2" t="s">
        <v>225</v>
      </c>
      <c r="F63" s="2" t="s">
        <v>226</v>
      </c>
      <c r="G63" s="2">
        <v>2</v>
      </c>
      <c r="H63" s="2">
        <v>0</v>
      </c>
      <c r="I63" s="1">
        <v>0</v>
      </c>
      <c r="J63" s="3" t="s">
        <v>17</v>
      </c>
      <c r="K63" s="2" t="str">
        <f>J63*115139.22</f>
        <v>0</v>
      </c>
      <c r="L63" s="5"/>
    </row>
    <row r="64" spans="1:12" customHeight="1" ht="105" outlineLevel="4">
      <c r="A64" s="1"/>
      <c r="B64" s="1">
        <v>954095</v>
      </c>
      <c r="C64" s="1" t="s">
        <v>227</v>
      </c>
      <c r="D64" s="1" t="s">
        <v>228</v>
      </c>
      <c r="E64" s="2" t="s">
        <v>229</v>
      </c>
      <c r="F64" s="2" t="s">
        <v>230</v>
      </c>
      <c r="G64" s="2">
        <v>3</v>
      </c>
      <c r="H64" s="2">
        <v>0</v>
      </c>
      <c r="I64" s="1">
        <v>0</v>
      </c>
      <c r="J64" s="3" t="s">
        <v>17</v>
      </c>
      <c r="K64" s="2" t="str">
        <f>J64*8370.18</f>
        <v>0</v>
      </c>
      <c r="L64" s="5"/>
    </row>
    <row r="65" spans="1:12" customHeight="1" ht="105" outlineLevel="4">
      <c r="A65" s="1"/>
      <c r="B65" s="1">
        <v>954096</v>
      </c>
      <c r="C65" s="1" t="s">
        <v>231</v>
      </c>
      <c r="D65" s="1" t="s">
        <v>232</v>
      </c>
      <c r="E65" s="2" t="s">
        <v>233</v>
      </c>
      <c r="F65" s="2" t="s">
        <v>234</v>
      </c>
      <c r="G65" s="2">
        <v>-1</v>
      </c>
      <c r="H65" s="2">
        <v>0</v>
      </c>
      <c r="I65" s="1">
        <v>0</v>
      </c>
      <c r="J65" s="3" t="s">
        <v>17</v>
      </c>
      <c r="K65" s="2" t="str">
        <f>J65*4950.96</f>
        <v>0</v>
      </c>
      <c r="L65" s="5"/>
    </row>
    <row r="66" spans="1:12" outlineLevel="4">
      <c r="A66" s="1"/>
      <c r="B66" s="1">
        <v>955826</v>
      </c>
      <c r="C66" s="1" t="s">
        <v>235</v>
      </c>
      <c r="D66" s="1" t="s">
        <v>236</v>
      </c>
      <c r="E66" s="2" t="s">
        <v>237</v>
      </c>
      <c r="F66" s="2" t="s">
        <v>238</v>
      </c>
      <c r="G66" s="2">
        <v>0</v>
      </c>
      <c r="H66" s="2">
        <v>0</v>
      </c>
      <c r="I66" s="1">
        <v>0</v>
      </c>
      <c r="J66" s="3" t="s">
        <v>17</v>
      </c>
      <c r="K66" s="2" t="str">
        <f>J66*2775.36</f>
        <v>0</v>
      </c>
      <c r="L66" s="5"/>
    </row>
    <row r="67" spans="1:12" outlineLevel="4">
      <c r="A67" s="1"/>
      <c r="B67" s="1">
        <v>955827</v>
      </c>
      <c r="C67" s="1" t="s">
        <v>239</v>
      </c>
      <c r="D67" s="1" t="s">
        <v>240</v>
      </c>
      <c r="E67" s="2" t="s">
        <v>241</v>
      </c>
      <c r="F67" s="2" t="s">
        <v>242</v>
      </c>
      <c r="G67" s="2">
        <v>2</v>
      </c>
      <c r="H67" s="2">
        <v>0</v>
      </c>
      <c r="I67" s="1">
        <v>0</v>
      </c>
      <c r="J67" s="3" t="s">
        <v>17</v>
      </c>
      <c r="K67" s="2" t="str">
        <f>J67*4798.08</f>
        <v>0</v>
      </c>
      <c r="L67" s="5"/>
    </row>
    <row r="68" spans="1:12" outlineLevel="2">
      <c r="A68" s="8" t="s">
        <v>243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5"/>
    </row>
    <row r="69" spans="1:12" customHeight="1" ht="105" outlineLevel="4">
      <c r="A69" s="1"/>
      <c r="B69" s="1">
        <v>822587</v>
      </c>
      <c r="C69" s="1" t="s">
        <v>244</v>
      </c>
      <c r="D69" s="1"/>
      <c r="E69" s="2" t="s">
        <v>245</v>
      </c>
      <c r="F69" s="2" t="s">
        <v>246</v>
      </c>
      <c r="G69" s="2">
        <v>0</v>
      </c>
      <c r="H69" s="2">
        <v>0</v>
      </c>
      <c r="I69" s="1">
        <v>0</v>
      </c>
      <c r="J69" s="3" t="s">
        <v>17</v>
      </c>
      <c r="K69" s="2" t="str">
        <f>J69*29.07</f>
        <v>0</v>
      </c>
      <c r="L69" s="5"/>
    </row>
    <row r="70" spans="1:12" customHeight="1" ht="105" outlineLevel="4">
      <c r="A70" s="1"/>
      <c r="B70" s="1">
        <v>822588</v>
      </c>
      <c r="C70" s="1" t="s">
        <v>247</v>
      </c>
      <c r="D70" s="1"/>
      <c r="E70" s="2" t="s">
        <v>248</v>
      </c>
      <c r="F70" s="2" t="s">
        <v>249</v>
      </c>
      <c r="G70" s="2">
        <v>0</v>
      </c>
      <c r="H70" s="2">
        <v>0</v>
      </c>
      <c r="I70" s="1">
        <v>0</v>
      </c>
      <c r="J70" s="3" t="s">
        <v>17</v>
      </c>
      <c r="K70" s="2" t="str">
        <f>J70*28.56</f>
        <v>0</v>
      </c>
      <c r="L70" s="5"/>
    </row>
    <row r="71" spans="1:12" customHeight="1" ht="105" outlineLevel="4">
      <c r="A71" s="1"/>
      <c r="B71" s="1">
        <v>822589</v>
      </c>
      <c r="C71" s="1" t="s">
        <v>250</v>
      </c>
      <c r="D71" s="1"/>
      <c r="E71" s="2" t="s">
        <v>251</v>
      </c>
      <c r="F71" s="2" t="s">
        <v>252</v>
      </c>
      <c r="G71" s="2">
        <v>0</v>
      </c>
      <c r="H71" s="2">
        <v>0</v>
      </c>
      <c r="I71" s="1">
        <v>0</v>
      </c>
      <c r="J71" s="3" t="s">
        <v>17</v>
      </c>
      <c r="K71" s="2" t="str">
        <f>J71*36.72</f>
        <v>0</v>
      </c>
      <c r="L71" s="5"/>
    </row>
    <row r="72" spans="1:12" customHeight="1" ht="105" outlineLevel="4">
      <c r="A72" s="1"/>
      <c r="B72" s="1">
        <v>822590</v>
      </c>
      <c r="C72" s="1" t="s">
        <v>253</v>
      </c>
      <c r="D72" s="1"/>
      <c r="E72" s="2" t="s">
        <v>254</v>
      </c>
      <c r="F72" s="2" t="s">
        <v>255</v>
      </c>
      <c r="G72" s="2">
        <v>0</v>
      </c>
      <c r="H72" s="2">
        <v>0</v>
      </c>
      <c r="I72" s="1">
        <v>0</v>
      </c>
      <c r="J72" s="3" t="s">
        <v>17</v>
      </c>
      <c r="K72" s="2" t="str">
        <f>J72*37.91</f>
        <v>0</v>
      </c>
      <c r="L72" s="5"/>
    </row>
    <row r="73" spans="1:12" customHeight="1" ht="105" outlineLevel="4">
      <c r="A73" s="1"/>
      <c r="B73" s="1">
        <v>822591</v>
      </c>
      <c r="C73" s="1" t="s">
        <v>256</v>
      </c>
      <c r="D73" s="1"/>
      <c r="E73" s="2" t="s">
        <v>257</v>
      </c>
      <c r="F73" s="2" t="s">
        <v>258</v>
      </c>
      <c r="G73" s="2">
        <v>0</v>
      </c>
      <c r="H73" s="2">
        <v>0</v>
      </c>
      <c r="I73" s="1">
        <v>0</v>
      </c>
      <c r="J73" s="3" t="s">
        <v>17</v>
      </c>
      <c r="K73" s="2" t="str">
        <f>J73*35.87</f>
        <v>0</v>
      </c>
      <c r="L73" s="5"/>
    </row>
    <row r="74" spans="1:12" customHeight="1" ht="105" outlineLevel="4">
      <c r="A74" s="1"/>
      <c r="B74" s="1">
        <v>822592</v>
      </c>
      <c r="C74" s="1" t="s">
        <v>259</v>
      </c>
      <c r="D74" s="1"/>
      <c r="E74" s="2" t="s">
        <v>260</v>
      </c>
      <c r="F74" s="2" t="s">
        <v>261</v>
      </c>
      <c r="G74" s="2">
        <v>0</v>
      </c>
      <c r="H74" s="2">
        <v>0</v>
      </c>
      <c r="I74" s="1">
        <v>0</v>
      </c>
      <c r="J74" s="3" t="s">
        <v>17</v>
      </c>
      <c r="K74" s="2" t="str">
        <f>J74*38.42</f>
        <v>0</v>
      </c>
      <c r="L74" s="5"/>
    </row>
    <row r="75" spans="1:12" customHeight="1" ht="105" outlineLevel="4">
      <c r="A75" s="1"/>
      <c r="B75" s="1">
        <v>822593</v>
      </c>
      <c r="C75" s="1" t="s">
        <v>262</v>
      </c>
      <c r="D75" s="1"/>
      <c r="E75" s="2" t="s">
        <v>263</v>
      </c>
      <c r="F75" s="2" t="s">
        <v>264</v>
      </c>
      <c r="G75" s="2">
        <v>0</v>
      </c>
      <c r="H75" s="2">
        <v>0</v>
      </c>
      <c r="I75" s="1">
        <v>0</v>
      </c>
      <c r="J75" s="3" t="s">
        <v>17</v>
      </c>
      <c r="K75" s="2" t="str">
        <f>J75*50.32</f>
        <v>0</v>
      </c>
      <c r="L75" s="5"/>
    </row>
    <row r="76" spans="1:12" customHeight="1" ht="105" outlineLevel="4">
      <c r="A76" s="1"/>
      <c r="B76" s="1">
        <v>822594</v>
      </c>
      <c r="C76" s="1" t="s">
        <v>265</v>
      </c>
      <c r="D76" s="1"/>
      <c r="E76" s="2" t="s">
        <v>266</v>
      </c>
      <c r="F76" s="2" t="s">
        <v>267</v>
      </c>
      <c r="G76" s="2">
        <v>0</v>
      </c>
      <c r="H76" s="2">
        <v>0</v>
      </c>
      <c r="I76" s="1">
        <v>0</v>
      </c>
      <c r="J76" s="3" t="s">
        <v>17</v>
      </c>
      <c r="K76" s="2" t="str">
        <f>J76*48.11</f>
        <v>0</v>
      </c>
      <c r="L76" s="5"/>
    </row>
    <row r="77" spans="1:12" customHeight="1" ht="105" outlineLevel="4">
      <c r="A77" s="1"/>
      <c r="B77" s="1">
        <v>822595</v>
      </c>
      <c r="C77" s="1" t="s">
        <v>268</v>
      </c>
      <c r="D77" s="1"/>
      <c r="E77" s="2" t="s">
        <v>269</v>
      </c>
      <c r="F77" s="2" t="s">
        <v>270</v>
      </c>
      <c r="G77" s="2">
        <v>0</v>
      </c>
      <c r="H77" s="2">
        <v>0</v>
      </c>
      <c r="I77" s="1">
        <v>0</v>
      </c>
      <c r="J77" s="3" t="s">
        <v>17</v>
      </c>
      <c r="K77" s="2" t="str">
        <f>J77*43.01</f>
        <v>0</v>
      </c>
      <c r="L77" s="5"/>
    </row>
    <row r="78" spans="1:12" customHeight="1" ht="105" outlineLevel="4">
      <c r="A78" s="1"/>
      <c r="B78" s="1">
        <v>822596</v>
      </c>
      <c r="C78" s="1" t="s">
        <v>271</v>
      </c>
      <c r="D78" s="1"/>
      <c r="E78" s="2" t="s">
        <v>272</v>
      </c>
      <c r="F78" s="2" t="s">
        <v>273</v>
      </c>
      <c r="G78" s="2">
        <v>0</v>
      </c>
      <c r="H78" s="2">
        <v>0</v>
      </c>
      <c r="I78" s="1">
        <v>0</v>
      </c>
      <c r="J78" s="3" t="s">
        <v>17</v>
      </c>
      <c r="K78" s="2" t="str">
        <f>J78*47.77</f>
        <v>0</v>
      </c>
      <c r="L78" s="5"/>
    </row>
    <row r="79" spans="1:12" customHeight="1" ht="105" outlineLevel="4">
      <c r="A79" s="1"/>
      <c r="B79" s="1">
        <v>822597</v>
      </c>
      <c r="C79" s="1" t="s">
        <v>274</v>
      </c>
      <c r="D79" s="1"/>
      <c r="E79" s="2" t="s">
        <v>275</v>
      </c>
      <c r="F79" s="2" t="s">
        <v>276</v>
      </c>
      <c r="G79" s="2">
        <v>0</v>
      </c>
      <c r="H79" s="2">
        <v>0</v>
      </c>
      <c r="I79" s="1">
        <v>0</v>
      </c>
      <c r="J79" s="3" t="s">
        <v>17</v>
      </c>
      <c r="K79" s="2" t="str">
        <f>J79*43.86</f>
        <v>0</v>
      </c>
      <c r="L79" s="5"/>
    </row>
    <row r="80" spans="1:12" customHeight="1" ht="105" outlineLevel="4">
      <c r="A80" s="1"/>
      <c r="B80" s="1">
        <v>822598</v>
      </c>
      <c r="C80" s="1" t="s">
        <v>277</v>
      </c>
      <c r="D80" s="1"/>
      <c r="E80" s="2" t="s">
        <v>278</v>
      </c>
      <c r="F80" s="2" t="s">
        <v>279</v>
      </c>
      <c r="G80" s="2">
        <v>0</v>
      </c>
      <c r="H80" s="2">
        <v>0</v>
      </c>
      <c r="I80" s="1">
        <v>0</v>
      </c>
      <c r="J80" s="3" t="s">
        <v>17</v>
      </c>
      <c r="K80" s="2" t="str">
        <f>J80*58.31</f>
        <v>0</v>
      </c>
      <c r="L80" s="5"/>
    </row>
    <row r="81" spans="1:12" customHeight="1" ht="105" outlineLevel="4">
      <c r="A81" s="1"/>
      <c r="B81" s="1">
        <v>822599</v>
      </c>
      <c r="C81" s="1" t="s">
        <v>280</v>
      </c>
      <c r="D81" s="1"/>
      <c r="E81" s="2" t="s">
        <v>281</v>
      </c>
      <c r="F81" s="2" t="s">
        <v>279</v>
      </c>
      <c r="G81" s="2">
        <v>0</v>
      </c>
      <c r="H81" s="2">
        <v>0</v>
      </c>
      <c r="I81" s="1">
        <v>0</v>
      </c>
      <c r="J81" s="3" t="s">
        <v>17</v>
      </c>
      <c r="K81" s="2" t="str">
        <f>J81*58.31</f>
        <v>0</v>
      </c>
      <c r="L81" s="5"/>
    </row>
    <row r="82" spans="1:12" customHeight="1" ht="105" outlineLevel="4">
      <c r="A82" s="1"/>
      <c r="B82" s="1">
        <v>822600</v>
      </c>
      <c r="C82" s="1" t="s">
        <v>282</v>
      </c>
      <c r="D82" s="1"/>
      <c r="E82" s="2" t="s">
        <v>283</v>
      </c>
      <c r="F82" s="2" t="s">
        <v>284</v>
      </c>
      <c r="G82" s="2">
        <v>0</v>
      </c>
      <c r="H82" s="2">
        <v>0</v>
      </c>
      <c r="I82" s="1">
        <v>0</v>
      </c>
      <c r="J82" s="3" t="s">
        <v>17</v>
      </c>
      <c r="K82" s="2" t="str">
        <f>J82*61.37</f>
        <v>0</v>
      </c>
      <c r="L82" s="5"/>
    </row>
    <row r="83" spans="1:12" customHeight="1" ht="105" outlineLevel="4">
      <c r="A83" s="1"/>
      <c r="B83" s="1">
        <v>822601</v>
      </c>
      <c r="C83" s="1" t="s">
        <v>285</v>
      </c>
      <c r="D83" s="1"/>
      <c r="E83" s="2" t="s">
        <v>286</v>
      </c>
      <c r="F83" s="2" t="s">
        <v>287</v>
      </c>
      <c r="G83" s="2">
        <v>0</v>
      </c>
      <c r="H83" s="2">
        <v>0</v>
      </c>
      <c r="I83" s="1">
        <v>0</v>
      </c>
      <c r="J83" s="3" t="s">
        <v>17</v>
      </c>
      <c r="K83" s="2" t="str">
        <f>J83*63.07</f>
        <v>0</v>
      </c>
      <c r="L83" s="5"/>
    </row>
    <row r="84" spans="1:12" customHeight="1" ht="105" outlineLevel="4">
      <c r="A84" s="1"/>
      <c r="B84" s="1">
        <v>822602</v>
      </c>
      <c r="C84" s="1" t="s">
        <v>288</v>
      </c>
      <c r="D84" s="1"/>
      <c r="E84" s="2" t="s">
        <v>289</v>
      </c>
      <c r="F84" s="2" t="s">
        <v>290</v>
      </c>
      <c r="G84" s="2">
        <v>0</v>
      </c>
      <c r="H84" s="2">
        <v>0</v>
      </c>
      <c r="I84" s="1">
        <v>0</v>
      </c>
      <c r="J84" s="3" t="s">
        <v>17</v>
      </c>
      <c r="K84" s="2" t="str">
        <f>J84*66.13</f>
        <v>0</v>
      </c>
      <c r="L84" s="5"/>
    </row>
    <row r="85" spans="1:12" customHeight="1" ht="105" outlineLevel="4">
      <c r="A85" s="1"/>
      <c r="B85" s="1">
        <v>822603</v>
      </c>
      <c r="C85" s="1" t="s">
        <v>291</v>
      </c>
      <c r="D85" s="1"/>
      <c r="E85" s="2" t="s">
        <v>292</v>
      </c>
      <c r="F85" s="2" t="s">
        <v>293</v>
      </c>
      <c r="G85" s="2">
        <v>0</v>
      </c>
      <c r="H85" s="2">
        <v>0</v>
      </c>
      <c r="I85" s="1">
        <v>0</v>
      </c>
      <c r="J85" s="3" t="s">
        <v>17</v>
      </c>
      <c r="K85" s="2" t="str">
        <f>J85*112.54</f>
        <v>0</v>
      </c>
      <c r="L85" s="5"/>
    </row>
    <row r="86" spans="1:12" customHeight="1" ht="105" outlineLevel="4">
      <c r="A86" s="1"/>
      <c r="B86" s="1">
        <v>822604</v>
      </c>
      <c r="C86" s="1" t="s">
        <v>294</v>
      </c>
      <c r="D86" s="1"/>
      <c r="E86" s="2" t="s">
        <v>295</v>
      </c>
      <c r="F86" s="2" t="s">
        <v>296</v>
      </c>
      <c r="G86" s="2">
        <v>0</v>
      </c>
      <c r="H86" s="2">
        <v>0</v>
      </c>
      <c r="I86" s="1">
        <v>0</v>
      </c>
      <c r="J86" s="3" t="s">
        <v>17</v>
      </c>
      <c r="K86" s="2" t="str">
        <f>J86*111.86</f>
        <v>0</v>
      </c>
      <c r="L86" s="5"/>
    </row>
    <row r="87" spans="1:12" customHeight="1" ht="105" outlineLevel="4">
      <c r="A87" s="1"/>
      <c r="B87" s="1">
        <v>822605</v>
      </c>
      <c r="C87" s="1" t="s">
        <v>297</v>
      </c>
      <c r="D87" s="1"/>
      <c r="E87" s="2" t="s">
        <v>298</v>
      </c>
      <c r="F87" s="2" t="s">
        <v>299</v>
      </c>
      <c r="G87" s="2">
        <v>0</v>
      </c>
      <c r="H87" s="2">
        <v>0</v>
      </c>
      <c r="I87" s="1">
        <v>0</v>
      </c>
      <c r="J87" s="3" t="s">
        <v>17</v>
      </c>
      <c r="K87" s="2" t="str">
        <f>J87*133.11</f>
        <v>0</v>
      </c>
      <c r="L8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5:K45"/>
    <mergeCell ref="A68:K6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2026-06-21T06:31:02+03:00</dcterms:created>
  <dcterms:modified xsi:type="dcterms:W3CDTF">2026-06-21T06:31:02+03:00</dcterms:modified>
  <dc:title>Untitled Spreadsheet</dc:title>
  <dc:description/>
  <dc:subject/>
  <cp:keywords/>
  <cp:category/>
</cp:coreProperties>
</file>