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<sst xmlns="http://schemas.openxmlformats.org/spreadsheetml/2006/main" uniqueCount="324">
  <si>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</si>
  <si>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</si>
  <si>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</si>
  <si>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</si>
  <si>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</si>
  <si>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</si>
  <si>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</si>
  <si>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</si>
  <si>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</si>
  <si>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</si>
  <si>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</si>
  <si>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</si>
  <si>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</si>
  <si>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</si>
  <si>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</si>
  <si>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</si>
  <si>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</si>
  <si>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&gt;10</t>
  </si>
  <si>
    <t>шт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</si>
  <si>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</si>
  <si>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</si>
  <si>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</si>
  <si>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</si>
  <si>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</si>
  <si>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</si>
  <si>
    <t>&gt;100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</si>
  <si>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</si>
  <si>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</si>
  <si>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</si>
  <si>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</si>
  <si>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54.30 руб.</t>
  </si>
  <si>
    <t>ALT-110042</t>
  </si>
  <si>
    <t>013020102</t>
  </si>
  <si>
    <t>ПП TEBO Муфта канализационная 40 надвижная ремонтная (1/250шт)</t>
  </si>
  <si>
    <t>57.07 руб.</t>
  </si>
  <si>
    <t>ALT-110043</t>
  </si>
  <si>
    <t>013020103</t>
  </si>
  <si>
    <t>ПП TEBO Муфта канализационная 50 надвижная ремонтная (1/160шт)</t>
  </si>
  <si>
    <t>36.10 руб.</t>
  </si>
  <si>
    <t>ALT-110044</t>
  </si>
  <si>
    <t>013020104</t>
  </si>
  <si>
    <t>ПП TEBO Муфта канализационная 110 надвижная ремонтная (1/90шт)</t>
  </si>
  <si>
    <t>102.88 руб.</t>
  </si>
  <si>
    <t>ALT-110045</t>
  </si>
  <si>
    <t>013020203</t>
  </si>
  <si>
    <t>ПП TEBO Муфта канализационная двухраструбная 50 (1/160шт)</t>
  </si>
  <si>
    <t>42.06 руб.</t>
  </si>
  <si>
    <t>ALT-110046</t>
  </si>
  <si>
    <t>013020204</t>
  </si>
  <si>
    <t>ПП TEBO Муфта канализационная двухраструбная 110 (1/90шт)</t>
  </si>
  <si>
    <t>100.46 руб.</t>
  </si>
  <si>
    <t>ALT-110047</t>
  </si>
  <si>
    <t>013020302</t>
  </si>
  <si>
    <t>ПП TEBO Отвод канализационный 32 45 град. (1/400шт)</t>
  </si>
  <si>
    <t>37.52 руб.</t>
  </si>
  <si>
    <t>ALT-110048</t>
  </si>
  <si>
    <t>013020304</t>
  </si>
  <si>
    <t>ПП TEBO Отвод канализационный 32 87,5 град. (1/350шт)</t>
  </si>
  <si>
    <t>37.97 руб.</t>
  </si>
  <si>
    <t>ALT-110049</t>
  </si>
  <si>
    <t>013020307</t>
  </si>
  <si>
    <t>ПП TEBO Отвод канализационный 40 45 град. (1/250шт)</t>
  </si>
  <si>
    <t>39.51 руб.</t>
  </si>
  <si>
    <t>ALT-110050</t>
  </si>
  <si>
    <t>013020309</t>
  </si>
  <si>
    <t>ПП TEBO Отвод канализационный 40 87,5 град. (1/230шт)</t>
  </si>
  <si>
    <t>41.71 руб.</t>
  </si>
  <si>
    <t>&gt;50</t>
  </si>
  <si>
    <t>ALT-110051</t>
  </si>
  <si>
    <t>013020311</t>
  </si>
  <si>
    <t>ПП TEBO Отвод канализационный 50 20 град. (1/150шт)</t>
  </si>
  <si>
    <t>59.11 руб.</t>
  </si>
  <si>
    <t>ALT-110052</t>
  </si>
  <si>
    <t>013020312</t>
  </si>
  <si>
    <t>ПП TEBO Отвод канализационный 50 30 град. (1/180шт)</t>
  </si>
  <si>
    <t>ALT-110053</t>
  </si>
  <si>
    <t>013020313</t>
  </si>
  <si>
    <t>ПП TEBO Отвод канализационный 50 45 град. (1/170шт)</t>
  </si>
  <si>
    <t>30.51 руб.</t>
  </si>
  <si>
    <t>&gt;1000</t>
  </si>
  <si>
    <t>ALT-110054</t>
  </si>
  <si>
    <t>013020314</t>
  </si>
  <si>
    <t>ПП TEBO Отвод канализационный 50 67,5 град. (1/130шт)</t>
  </si>
  <si>
    <t>38.63 руб.</t>
  </si>
  <si>
    <t>&gt;25</t>
  </si>
  <si>
    <t>ALT-110055</t>
  </si>
  <si>
    <t>013020315</t>
  </si>
  <si>
    <t>ПП TEBO Отвод канализационный 50 87,5 град. (1/140шт)</t>
  </si>
  <si>
    <t>32.91 руб.</t>
  </si>
  <si>
    <t>ALT-110056</t>
  </si>
  <si>
    <t>013010101</t>
  </si>
  <si>
    <t>ПП TEBO Отвод канализационный 110 15 град. (1/36шт)</t>
  </si>
  <si>
    <t>129.51 руб.</t>
  </si>
  <si>
    <t>ALT-110057</t>
  </si>
  <si>
    <t>013020317</t>
  </si>
  <si>
    <t>ПП TEBO Отвод канализационный 110 30 град. (1/70шт)</t>
  </si>
  <si>
    <t>100.78 руб.</t>
  </si>
  <si>
    <t>ALT-110058</t>
  </si>
  <si>
    <t>013020318</t>
  </si>
  <si>
    <t>ПП TEBO Отвод канализационный 110 45 град. (1/60шт)</t>
  </si>
  <si>
    <t>97.58 руб.</t>
  </si>
  <si>
    <t>ALT-110059</t>
  </si>
  <si>
    <t>013020319</t>
  </si>
  <si>
    <t>ПП TEBO Отвод канализационный 110 67,5 град. (1/20шт)</t>
  </si>
  <si>
    <t>169.02 руб.</t>
  </si>
  <si>
    <t>ALT-110060</t>
  </si>
  <si>
    <t>013020320</t>
  </si>
  <si>
    <t>ПП TEBO Отвод канализационный 110 87,5 град. (1/50шт)</t>
  </si>
  <si>
    <t>116.95 руб.</t>
  </si>
  <si>
    <t>ALT-110061</t>
  </si>
  <si>
    <t>013021301</t>
  </si>
  <si>
    <t>ПП TEBO Отвод канализационный универсальный с выходом (левый) 110/50 87 град (1/18шт)</t>
  </si>
  <si>
    <t>252.43 руб.</t>
  </si>
  <si>
    <t>ALT-110062</t>
  </si>
  <si>
    <t>013021302</t>
  </si>
  <si>
    <t>ПП TEBO Отвод канализационный универсальный с выходом (правый) 110/50 87 град (1/18шт)</t>
  </si>
  <si>
    <t>ALT-110063</t>
  </si>
  <si>
    <t>013021305</t>
  </si>
  <si>
    <t>ПП TEBO Отвод канализационный универсальный с выходом (левый+правый) 110/50 87 град (1/14шт)</t>
  </si>
  <si>
    <t>333.65 руб.</t>
  </si>
  <si>
    <t>ALT-110064</t>
  </si>
  <si>
    <t>013021303</t>
  </si>
  <si>
    <t>ПП TEBO Отвод канализационный универсальный с выходом (тыл) 110/50 87 град (1/16шт)</t>
  </si>
  <si>
    <t>ALT-110065</t>
  </si>
  <si>
    <t>013021304</t>
  </si>
  <si>
    <t>ПП TEBO Отвод канализационный универсальный с выходом (вверх) 110/50 87 град (1/16шт)</t>
  </si>
  <si>
    <t>ALT-110066</t>
  </si>
  <si>
    <t>013020404</t>
  </si>
  <si>
    <t>ПП TEBO Тройник канализационный 32-32 45 град. (1/200шт)</t>
  </si>
  <si>
    <t>68.93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</si>
  <si>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</si>
  <si>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</si>
  <si>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</si>
  <si>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</si>
  <si>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</si>
  <si>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</si>
  <si>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85.91 руб.</t>
  </si>
  <si>
    <t>ALT-110069</t>
  </si>
  <si>
    <t>013020412</t>
  </si>
  <si>
    <t>ПП TEBO Тройник канализационный 40-40 87,5 град. (1/140шт)</t>
  </si>
  <si>
    <t>68.03 руб.</t>
  </si>
  <si>
    <t>ALT-110070</t>
  </si>
  <si>
    <t>013020418</t>
  </si>
  <si>
    <t>ПП TEBO Тройник канализационный 50-50 45 град. (1/75шт)</t>
  </si>
  <si>
    <t>61.46 руб.</t>
  </si>
  <si>
    <t>ALT-110071</t>
  </si>
  <si>
    <t>013020420</t>
  </si>
  <si>
    <t>ПП TEBO Тройник канализационный 50-50 87,5 град. (1/85шт)</t>
  </si>
  <si>
    <t>ALT-110072</t>
  </si>
  <si>
    <t>013020423</t>
  </si>
  <si>
    <t>ПП TEBO Тройник канализационный 110-50 45 град. (1/50шт)</t>
  </si>
  <si>
    <t>124.21 руб.</t>
  </si>
  <si>
    <t>ALT-110073</t>
  </si>
  <si>
    <t>013020425</t>
  </si>
  <si>
    <t>ПП TEBO Тройник канализационный 110-50 87,5 град. (1/50шт)</t>
  </si>
  <si>
    <t>123.78 руб.</t>
  </si>
  <si>
    <t>ALT-110074</t>
  </si>
  <si>
    <t>013020428</t>
  </si>
  <si>
    <t>ПП TEBO Тройник канализационный 110-110 45 град. (1/25шт)</t>
  </si>
  <si>
    <t>207.70 руб.</t>
  </si>
  <si>
    <t>ALT-110075</t>
  </si>
  <si>
    <t>013020430</t>
  </si>
  <si>
    <t>ПП TEBO Тройник канализационный 110-110 87,5 град. (1/30шт)</t>
  </si>
  <si>
    <t>175.12 руб.</t>
  </si>
  <si>
    <t>ALT-110076</t>
  </si>
  <si>
    <t>013020535</t>
  </si>
  <si>
    <t>ПП TEBO Крестовина канализац. 50-50-50 87,5 град. (1/70шт)</t>
  </si>
  <si>
    <t>119.72 руб.</t>
  </si>
  <si>
    <t>ALT-110077</t>
  </si>
  <si>
    <t>013020540</t>
  </si>
  <si>
    <t>ПП TEBO Крестовина канализац. 110- 50-50 87,5 град. (1/16шт)</t>
  </si>
  <si>
    <t>259.01 руб.</t>
  </si>
  <si>
    <t>ALT-110078</t>
  </si>
  <si>
    <t>013020545</t>
  </si>
  <si>
    <t>ПП TEBO Крестовина канализац. 110-110- 50 87,5 град. (1/25шт)</t>
  </si>
  <si>
    <t>260.34 руб.</t>
  </si>
  <si>
    <t>ALT-110079</t>
  </si>
  <si>
    <t>013020550</t>
  </si>
  <si>
    <t>ПП TEBO Крестовина канализац. 110-110-110 87,5 град. (1/9шт)</t>
  </si>
  <si>
    <t>428.03 руб.</t>
  </si>
  <si>
    <t>ALT-110080</t>
  </si>
  <si>
    <t>013020645</t>
  </si>
  <si>
    <t>ПП TEBO Крестовина канализ.2-хпл. левая 110-110-50 87,5 град. (1/25шт)</t>
  </si>
  <si>
    <t>281.10 руб.</t>
  </si>
  <si>
    <t>ALT-110081</t>
  </si>
  <si>
    <t>013020646</t>
  </si>
  <si>
    <t>ПП TEBO Крестовина канализ.2-хпл. правая 110-110-50 87,5 град. (1/25шт)</t>
  </si>
  <si>
    <t>280.27 руб.</t>
  </si>
  <si>
    <t>ALT-110082</t>
  </si>
  <si>
    <t>013020813</t>
  </si>
  <si>
    <t>ПП TEBO Компенсационный патрубок 50 (раструб с защелкой) (1/80шт)</t>
  </si>
  <si>
    <t>112.47 руб.</t>
  </si>
  <si>
    <t>ALT-110083</t>
  </si>
  <si>
    <t>013020804</t>
  </si>
  <si>
    <t>ПП TEBO Компенсационный патрубок 110 (1/48шт)</t>
  </si>
  <si>
    <t>153.65 руб.</t>
  </si>
  <si>
    <t>ALT-110084</t>
  </si>
  <si>
    <t>013021004</t>
  </si>
  <si>
    <t>ПП TEBO Ревизия канализационная 110 (1/40шт)</t>
  </si>
  <si>
    <t>230.66 руб.</t>
  </si>
  <si>
    <t>ALT-110085</t>
  </si>
  <si>
    <t>013020901</t>
  </si>
  <si>
    <t>ПП TEBO Переход канализационный 40-32 (1/200шт)</t>
  </si>
  <si>
    <t>38.87 руб.</t>
  </si>
  <si>
    <t>ALT-110086</t>
  </si>
  <si>
    <t>013020904</t>
  </si>
  <si>
    <t>ПП TEBO Переход канализационный 50-32 (50/250шт)</t>
  </si>
  <si>
    <t>46.99 руб.</t>
  </si>
  <si>
    <t>ALT-110087</t>
  </si>
  <si>
    <t>013020905</t>
  </si>
  <si>
    <t>ПП TEBO Переход канализационный 50-40 (1/240шт)</t>
  </si>
  <si>
    <t>49.64 руб.</t>
  </si>
  <si>
    <t>ALT-110088</t>
  </si>
  <si>
    <t>013020906</t>
  </si>
  <si>
    <t>ПП TEBO Переход канализационный 110-50 (1/50шт)</t>
  </si>
  <si>
    <t>77.17 руб.</t>
  </si>
  <si>
    <t>ALT-110089</t>
  </si>
  <si>
    <t>013020916</t>
  </si>
  <si>
    <t>ПП TEBO Переход канализационный 110-50 короткий (1/70шт)</t>
  </si>
  <si>
    <t>92.19 руб.</t>
  </si>
  <si>
    <t>ALT-110090</t>
  </si>
  <si>
    <t>013020701</t>
  </si>
  <si>
    <t>ПП TEBO Заглушка канализационная 32 (100/600шт)</t>
  </si>
  <si>
    <t>10.82 руб.</t>
  </si>
  <si>
    <t>ALT-110091</t>
  </si>
  <si>
    <t>013020702</t>
  </si>
  <si>
    <t>ПП TEBO Заглушка канализационная 40 (100/500шт)</t>
  </si>
  <si>
    <t>12.62 руб.</t>
  </si>
  <si>
    <t>ALT-110092</t>
  </si>
  <si>
    <t>013020703</t>
  </si>
  <si>
    <t>ПП TEBO Заглушка канализационная 50 (75/750шт)</t>
  </si>
  <si>
    <t>17.03 руб.</t>
  </si>
  <si>
    <t>&gt;500</t>
  </si>
  <si>
    <t>ALT-110093</t>
  </si>
  <si>
    <t>013020704</t>
  </si>
  <si>
    <t>ПП TEBO Заглушка канализационная 110 (1/125шт)</t>
  </si>
  <si>
    <t>36.72 руб.</t>
  </si>
  <si>
    <t>ALT-110094</t>
  </si>
  <si>
    <t>013021304-1</t>
  </si>
  <si>
    <t>ПП TEBO Вакуумный клапан серый D 50 (1/260шт)</t>
  </si>
  <si>
    <t>110.85 руб.</t>
  </si>
  <si>
    <t>ALT-110095</t>
  </si>
  <si>
    <t>013021304-2</t>
  </si>
  <si>
    <t>ПП TEBO Вакуумный клапан серый D 110 (1/105шт)</t>
  </si>
  <si>
    <t>223.89 руб.</t>
  </si>
  <si>
    <t>ALT-110096</t>
  </si>
  <si>
    <t>013021203</t>
  </si>
  <si>
    <t>ПП TEBO Зонт вытяжной 50 (1/75шт)</t>
  </si>
  <si>
    <t>96.58 руб.</t>
  </si>
  <si>
    <t>ALT-110097</t>
  </si>
  <si>
    <t>013021204</t>
  </si>
  <si>
    <t>ПП TEBO Зонт вытяжной 110 (1/27шт)</t>
  </si>
  <si>
    <t>160.90 руб.</t>
  </si>
  <si>
    <t>ALT-110098</t>
  </si>
  <si>
    <t>013021403-1</t>
  </si>
  <si>
    <t>ПП TEBO Обратный клапан с механическим затвором 50 (серый) (4/60шт)</t>
  </si>
  <si>
    <t>1 317.02 руб.</t>
  </si>
  <si>
    <t>ALT-110099</t>
  </si>
  <si>
    <t>ПП TEBO Хомут с защелкой D 40 (серый) (100/100шт)</t>
  </si>
  <si>
    <t>21.18 руб.</t>
  </si>
  <si>
    <t>ALT-110100</t>
  </si>
  <si>
    <t>013030103</t>
  </si>
  <si>
    <t>ПП TEBO Хомут с защелкой D 50 (серый) (100/600шт)</t>
  </si>
  <si>
    <t>12.79 руб.</t>
  </si>
  <si>
    <t>ALT-110101</t>
  </si>
  <si>
    <t>013030104</t>
  </si>
  <si>
    <t>ПП TEBO Хомут с защелкой D110 (серый) (40/160шт)</t>
  </si>
  <si>
    <t>32.93 руб.</t>
  </si>
  <si>
    <t>ALT-110102</t>
  </si>
  <si>
    <t>РТ-1016000050</t>
  </si>
  <si>
    <t>Уплотнительное кольцо 50 2-хлепестковое (1/50шт)</t>
  </si>
  <si>
    <t>13.36 руб.</t>
  </si>
  <si>
    <t>ALT-110103</t>
  </si>
  <si>
    <t>РТ-1016000110</t>
  </si>
  <si>
    <t>Уплотнительное кольцо 110 2-хлепестковое (1/20шт)</t>
  </si>
  <si>
    <t>28.78 руб.</t>
  </si>
  <si>
    <t>ALT-111503</t>
  </si>
  <si>
    <t>013021003</t>
  </si>
  <si>
    <t>ПП TEBO Ревизия канализационная 50 (90шт)</t>
  </si>
  <si>
    <t>121.23 руб.</t>
  </si>
  <si>
    <t>ALT-111504</t>
  </si>
  <si>
    <t>РТ-1016000040</t>
  </si>
  <si>
    <t>Уплотнительное кольцо 40 2-хлепестковое</t>
  </si>
  <si>
    <t>12.74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</si>
  <si>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</si>
  <si>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</si>
  <si>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</si>
  <si>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</si>
  <si>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</si>
  <si>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</si>
  <si>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</si>
  <si>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</si>
  <si>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</si>
  <si>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</si>
  <si>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</si>
  <si>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</si>
  <si>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</si>
  <si>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</si>
  <si>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</si>
  <si>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</si>
  <si>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</si>
  <si>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</si>
  <si>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</si>
  <si>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</si>
  <si>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</si>
  <si>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</si>
  <si>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</si>
  <si>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</si>
  <si>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</si>
  <si>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</si>
  <si>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</si>
  <si>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</si>
  <si>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</si>
  <si>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</si>
  <si>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</si>
  <si>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</si>
  <si>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</si>
  <si>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</si>
  <si>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</si>
  <si>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</si>
  <si>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</si>
  <si>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</si>
  <si>
    <t>УТ000002142</t>
  </si>
  <si>
    <t>ПП TEBO Крестовина канализац. 110-110-110 45 град. (1/9шт)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</si>
</sst>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958929d_a727_11ed_a3d3_047c1617b143_4a7d77f3_0312_11ef_a5a4_047c1617b1431.jpeg"/><Relationship Id="rId2" Type="http://schemas.openxmlformats.org/officeDocument/2006/relationships/image" Target="../media/5958929b_a727_11ed_a3d3_047c1617b143_4a7d77f4_0312_11ef_a5a4_047c1617b1432.jpeg"/><Relationship Id="rId3" Type="http://schemas.openxmlformats.org/officeDocument/2006/relationships/image" Target="../media/b31ecf33_4aa8_11ed_a349_00259070b484_21d4f5a3_793a_11f0_a79f_047c1617b1433.jpeg"/><Relationship Id="rId4" Type="http://schemas.openxmlformats.org/officeDocument/2006/relationships/image" Target="../media/412bff3b_4b7f_11ed_a34b_00259070b484_3411239d_a57f_11ee_a526_047c1617b1434.jpeg"/><Relationship Id="rId5" Type="http://schemas.openxmlformats.org/officeDocument/2006/relationships/image" Target="../media/412bff3d_4b7f_11ed_a34b_00259070b484_3411239e_a57f_11ee_a526_047c1617b1435.jpeg"/><Relationship Id="rId6" Type="http://schemas.openxmlformats.org/officeDocument/2006/relationships/image" Target="../media/412bff3f_4b7f_11ed_a34b_00259070b484_3411239f_a57f_11ee_a526_047c1617b1436.jpeg"/><Relationship Id="rId7" Type="http://schemas.openxmlformats.org/officeDocument/2006/relationships/image" Target="../media/412bff41_4b7f_11ed_a34b_00259070b484_3411239c_a57f_11ee_a526_047c1617b1437.jpeg"/><Relationship Id="rId8" Type="http://schemas.openxmlformats.org/officeDocument/2006/relationships/image" Target="../media/412bff43_4b7f_11ed_a34b_00259070b484_5dcd87b0_5a46_11f0_a775_047c1617b1438.jpeg"/><Relationship Id="rId9" Type="http://schemas.openxmlformats.org/officeDocument/2006/relationships/image" Target="../media/412bff45_4b7f_11ed_a34b_00259070b484_5dcd87ad_5a46_11f0_a775_047c1617b1439.jpeg"/><Relationship Id="rId10" Type="http://schemas.openxmlformats.org/officeDocument/2006/relationships/image" Target="../media/412bff47_4b7f_11ed_a34b_00259070b484_341123a2_a57f_11ee_a526_047c1617b14310.jpeg"/><Relationship Id="rId11" Type="http://schemas.openxmlformats.org/officeDocument/2006/relationships/image" Target="../media/412bff49_4b7f_11ed_a34b_00259070b484_341123a3_a57f_11ee_a526_047c1617b14311.jpeg"/><Relationship Id="rId12" Type="http://schemas.openxmlformats.org/officeDocument/2006/relationships/image" Target="../media/412bff4b_4b7f_11ed_a34b_00259070b484_341123a4_a57f_11ee_a526_047c1617b14312.jpeg"/><Relationship Id="rId13" Type="http://schemas.openxmlformats.org/officeDocument/2006/relationships/image" Target="../media/412bff4d_4b7f_11ed_a34b_00259070b484_341123a5_a57f_11ee_a526_047c1617b14313.jpeg"/><Relationship Id="rId14" Type="http://schemas.openxmlformats.org/officeDocument/2006/relationships/image" Target="../media/412bff4f_4b7f_11ed_a34b_00259070b484_0a6f3ad4_310d_11f1_a89b_047c1617b14314.jpeg"/><Relationship Id="rId15" Type="http://schemas.openxmlformats.org/officeDocument/2006/relationships/image" Target="../media/412bff51_4b7f_11ed_a34b_00259070b484_0a6f3ad5_310d_11f1_a89b_047c1617b14315.jpeg"/><Relationship Id="rId16" Type="http://schemas.openxmlformats.org/officeDocument/2006/relationships/image" Target="../media/412bff53_4b7f_11ed_a34b_00259070b484_341123a6_a57f_11ee_a526_047c1617b14316.jpeg"/><Relationship Id="rId17" Type="http://schemas.openxmlformats.org/officeDocument/2006/relationships/image" Target="../media/412bff55_4b7f_11ed_a34b_00259070b484_0a6f3ad6_310d_11f1_a89b_047c1617b14317.jpeg"/><Relationship Id="rId18" Type="http://schemas.openxmlformats.org/officeDocument/2006/relationships/image" Target="../media/412bff57_4b7f_11ed_a34b_00259070b484_341123a7_a57f_11ee_a526_047c1617b14318.jpeg"/><Relationship Id="rId19" Type="http://schemas.openxmlformats.org/officeDocument/2006/relationships/image" Target="../media/412bff59_4b7f_11ed_a34b_00259070b484_4a7d77f5_0312_11ef_a5a4_047c1617b14319.jpeg"/><Relationship Id="rId20" Type="http://schemas.openxmlformats.org/officeDocument/2006/relationships/image" Target="../media/412bff5b_4b7f_11ed_a34b_00259070b484_4a7d77f6_0312_11ef_a5a4_047c1617b14320.jpeg"/><Relationship Id="rId21" Type="http://schemas.openxmlformats.org/officeDocument/2006/relationships/image" Target="../media/412bff5d_4b7f_11ed_a34b_00259070b484_341123a0_a57f_11ee_a526_047c1617b14321.jpeg"/><Relationship Id="rId22" Type="http://schemas.openxmlformats.org/officeDocument/2006/relationships/image" Target="../media/412bff5f_4b7f_11ed_a34b_00259070b484_4a7d77f7_0312_11ef_a5a4_047c1617b14322.jpeg"/><Relationship Id="rId23" Type="http://schemas.openxmlformats.org/officeDocument/2006/relationships/image" Target="../media/412bff61_4b7f_11ed_a34b_00259070b484_341123a1_a57f_11ee_a526_047c1617b14323.jpeg"/><Relationship Id="rId24" Type="http://schemas.openxmlformats.org/officeDocument/2006/relationships/image" Target="../media/412bff63_4b7f_11ed_a34b_00259070b484_0a6f3ad7_310d_11f1_a89b_047c1617b14324.jpeg"/><Relationship Id="rId25" Type="http://schemas.openxmlformats.org/officeDocument/2006/relationships/image" Target="../media/412bff65_4b7f_11ed_a34b_00259070b484_0a6f3ada_310d_11f1_a89b_047c1617b14325.jpeg"/><Relationship Id="rId26" Type="http://schemas.openxmlformats.org/officeDocument/2006/relationships/image" Target="../media/964e56d1_4b7f_11ed_a34b_00259070b484_0a6f3add_310d_11f1_a89b_047c1617b14326.jpeg"/><Relationship Id="rId27" Type="http://schemas.openxmlformats.org/officeDocument/2006/relationships/image" Target="../media/964e56d3_4b7f_11ed_a34b_00259070b484_0a6f3ae0_310d_11f1_a89b_047c1617b14327.jpeg"/><Relationship Id="rId28" Type="http://schemas.openxmlformats.org/officeDocument/2006/relationships/image" Target="../media/964e56d5_4b7f_11ed_a34b_00259070b484_0a6f3ae3_310d_11f1_a89b_047c1617b14328.jpeg"/><Relationship Id="rId29" Type="http://schemas.openxmlformats.org/officeDocument/2006/relationships/image" Target="../media/964e56d7_4b7f_11ed_a34b_00259070b484_f02e6724_a57f_11ee_a526_047c1617b14329.jpeg"/><Relationship Id="rId30" Type="http://schemas.openxmlformats.org/officeDocument/2006/relationships/image" Target="../media/964e56d9_4b7f_11ed_a34b_00259070b484_f02e6726_a57f_11ee_a526_047c1617b14330.jpeg"/><Relationship Id="rId31" Type="http://schemas.openxmlformats.org/officeDocument/2006/relationships/image" Target="../media/964e56db_4b7f_11ed_a34b_00259070b484_f02e6728_a57f_11ee_a526_047c1617b14331.jpeg"/><Relationship Id="rId32" Type="http://schemas.openxmlformats.org/officeDocument/2006/relationships/image" Target="../media/964e56dd_4b7f_11ed_a34b_00259070b484_f02e672a_a57f_11ee_a526_047c1617b14332.jpeg"/><Relationship Id="rId33" Type="http://schemas.openxmlformats.org/officeDocument/2006/relationships/image" Target="../media/964e56df_4b7f_11ed_a34b_00259070b484_f02e672c_a57f_11ee_a526_047c1617b14333.jpeg"/><Relationship Id="rId34" Type="http://schemas.openxmlformats.org/officeDocument/2006/relationships/image" Target="../media/964e56e1_4b7f_11ed_a34b_00259070b484_f02e672e_a57f_11ee_a526_047c1617b14334.jpeg"/><Relationship Id="rId35" Type="http://schemas.openxmlformats.org/officeDocument/2006/relationships/image" Target="../media/964e56e3_4b7f_11ed_a34b_00259070b484_f02e6720_a57f_11ee_a526_047c1617b14335.jpeg"/><Relationship Id="rId36" Type="http://schemas.openxmlformats.org/officeDocument/2006/relationships/image" Target="../media/964e56e5_4b7f_11ed_a34b_00259070b484_f02e6722_a57f_11ee_a526_047c1617b14336.jpeg"/><Relationship Id="rId37" Type="http://schemas.openxmlformats.org/officeDocument/2006/relationships/image" Target="../media/964e56e7_4b7f_11ed_a34b_00259070b484_f02e671c_a57f_11ee_a526_047c1617b14337.jpeg"/><Relationship Id="rId38" Type="http://schemas.openxmlformats.org/officeDocument/2006/relationships/image" Target="../media/964e56e9_4b7f_11ed_a34b_00259070b484_f02e671e_a57f_11ee_a526_047c1617b14338.jpeg"/><Relationship Id="rId39" Type="http://schemas.openxmlformats.org/officeDocument/2006/relationships/image" Target="../media/964e56eb_4b7f_11ed_a34b_00259070b484_0a6f3ae6_310d_11f1_a89b_047c1617b14339.jpeg"/><Relationship Id="rId40" Type="http://schemas.openxmlformats.org/officeDocument/2006/relationships/image" Target="../media/964e56ed_4b7f_11ed_a34b_00259070b484_0a6f3aea_310d_11f1_a89b_047c1617b14340.jpeg"/><Relationship Id="rId41" Type="http://schemas.openxmlformats.org/officeDocument/2006/relationships/image" Target="../media/964e56ef_4b7f_11ed_a34b_00259070b484_3411239a_a57f_11ee_a526_047c1617b14341.jpeg"/><Relationship Id="rId42" Type="http://schemas.openxmlformats.org/officeDocument/2006/relationships/image" Target="../media/964e56f1_4b7f_11ed_a34b_00259070b484_3411239b_a57f_11ee_a526_047c1617b14342.jpeg"/><Relationship Id="rId43" Type="http://schemas.openxmlformats.org/officeDocument/2006/relationships/image" Target="../media/964e56f3_4b7f_11ed_a34b_00259070b484_34112398_a57f_11ee_a526_047c1617b14343.jpeg"/><Relationship Id="rId44" Type="http://schemas.openxmlformats.org/officeDocument/2006/relationships/image" Target="../media/964e56f5_4b7f_11ed_a34b_00259070b484_34112399_a57f_11ee_a526_047c1617b14344.jpeg"/><Relationship Id="rId45" Type="http://schemas.openxmlformats.org/officeDocument/2006/relationships/image" Target="../media/964e56f7_4b7f_11ed_a34b_00259070b484_0a6f3aee_310d_11f1_a89b_047c1617b14345.jpeg"/><Relationship Id="rId46" Type="http://schemas.openxmlformats.org/officeDocument/2006/relationships/image" Target="../media/964e56f9_4b7f_11ed_a34b_00259070b484_34112397_a57f_11ee_a526_047c1617b14346.jpeg"/><Relationship Id="rId47" Type="http://schemas.openxmlformats.org/officeDocument/2006/relationships/image" Target="../media/964e56fb_4b7f_11ed_a34b_00259070b484_f02e671b_a57f_11ee_a526_047c1617b14347.jpeg"/><Relationship Id="rId48" Type="http://schemas.openxmlformats.org/officeDocument/2006/relationships/image" Target="../media/964e56fd_4b7f_11ed_a34b_00259070b484_f02e6718_a57f_11ee_a526_047c1617b14348.jpeg"/><Relationship Id="rId49" Type="http://schemas.openxmlformats.org/officeDocument/2006/relationships/image" Target="../media/964e56ff_4b7f_11ed_a34b_00259070b484_f02e6719_a57f_11ee_a526_047c1617b14349.jpeg"/><Relationship Id="rId50" Type="http://schemas.openxmlformats.org/officeDocument/2006/relationships/image" Target="../media/964e5701_4b7f_11ed_a34b_00259070b484_f02e671a_a57f_11ee_a526_047c1617b14350.jpeg"/><Relationship Id="rId51" Type="http://schemas.openxmlformats.org/officeDocument/2006/relationships/image" Target="../media/964e5703_4b7f_11ed_a34b_00259070b484_f02e6716_a57f_11ee_a526_047c1617b14351.jpeg"/><Relationship Id="rId52" Type="http://schemas.openxmlformats.org/officeDocument/2006/relationships/image" Target="../media/964e5705_4b7f_11ed_a34b_00259070b484_f02e6717_a57f_11ee_a526_047c1617b14352.jpeg"/><Relationship Id="rId53" Type="http://schemas.openxmlformats.org/officeDocument/2006/relationships/image" Target="../media/964e5707_4b7f_11ed_a34b_00259070b484_34112394_a57f_11ee_a526_047c1617b14353.jpeg"/><Relationship Id="rId54" Type="http://schemas.openxmlformats.org/officeDocument/2006/relationships/image" Target="../media/964e5709_4b7f_11ed_a34b_00259070b484_34112395_a57f_11ee_a526_047c1617b14354.jpeg"/><Relationship Id="rId55" Type="http://schemas.openxmlformats.org/officeDocument/2006/relationships/image" Target="../media/964e570b_4b7f_11ed_a34b_00259070b484_34112396_a57f_11ee_a526_047c1617b14355.jpeg"/><Relationship Id="rId56" Type="http://schemas.openxmlformats.org/officeDocument/2006/relationships/image" Target="../media/964e570d_4b7f_11ed_a34b_00259070b484_34112393_a57f_11ee_a526_047c1617b14356.jpeg"/><Relationship Id="rId57" Type="http://schemas.openxmlformats.org/officeDocument/2006/relationships/image" Target="../media/964e570f_4b7f_11ed_a34b_00259070b484_0a6f3aef_310d_11f1_a89b_047c1617b14357.jpeg"/><Relationship Id="rId58" Type="http://schemas.openxmlformats.org/officeDocument/2006/relationships/image" Target="../media/964e5711_4b7f_11ed_a34b_00259070b484_0a6f3af0_310d_11f1_a89b_047c1617b14358.jpeg"/><Relationship Id="rId59" Type="http://schemas.openxmlformats.org/officeDocument/2006/relationships/image" Target="../media/964e5713_4b7f_11ed_a34b_00259070b484_0a6f3af1_310d_11f1_a89b_047c1617b14359.jpeg"/><Relationship Id="rId60" Type="http://schemas.openxmlformats.org/officeDocument/2006/relationships/image" Target="../media/964e5715_4b7f_11ed_a34b_00259070b484_0a6f3af2_310d_11f1_a89b_047c1617b14360.jpeg"/><Relationship Id="rId61" Type="http://schemas.openxmlformats.org/officeDocument/2006/relationships/image" Target="../media/964e5717_4b7f_11ed_a34b_00259070b484_0a6f3af3_310d_11f1_a89b_047c1617b14361.jpeg"/><Relationship Id="rId62" Type="http://schemas.openxmlformats.org/officeDocument/2006/relationships/image" Target="../media/964e5719_4b7f_11ed_a34b_00259070b484_f02e6730_a57f_11ee_a526_047c1617b14362.jpeg"/><Relationship Id="rId63" Type="http://schemas.openxmlformats.org/officeDocument/2006/relationships/image" Target="../media/964e571b_4b7f_11ed_a34b_00259070b484_f02e6731_a57f_11ee_a526_047c1617b14363.jpeg"/><Relationship Id="rId64" Type="http://schemas.openxmlformats.org/officeDocument/2006/relationships/image" Target="../media/964e571d_4b7f_11ed_a34b_00259070b484_f02e6732_a57f_11ee_a526_047c1617b14364.jpeg"/><Relationship Id="rId65" Type="http://schemas.openxmlformats.org/officeDocument/2006/relationships/image" Target="../media/964e571f_4b7f_11ed_a34b_00259070b484_f02e6734_a57f_11ee_a526_047c1617b14365.jpeg"/><Relationship Id="rId66" Type="http://schemas.openxmlformats.org/officeDocument/2006/relationships/image" Target="../media/964e5721_4b7f_11ed_a34b_00259070b484_f02e6733_a57f_11ee_a526_047c1617b14366.jpeg"/><Relationship Id="rId67" Type="http://schemas.openxmlformats.org/officeDocument/2006/relationships/image" Target="../media/7dfb1deb_4823_11f0_a755_047c1617b143_0a6f3af7_310d_11f1_a89b_047c1617b14367.jpeg"/><Relationship Id="rId68" Type="http://schemas.openxmlformats.org/officeDocument/2006/relationships/image" Target="../media/7dfb1ded_4823_11f0_a755_047c1617b143_a256dc20_274d_11f1_a88f_047c1617b14368.jpeg"/><Relationship Id="rId69" Type="http://schemas.openxmlformats.org/officeDocument/2006/relationships/image" Target="../media/7193cc1d_86a6_11e9_8101_003048fd731b_6f2f2d26_281d_11ed_a30f_00259070b48769.jpeg"/><Relationship Id="rId70" Type="http://schemas.openxmlformats.org/officeDocument/2006/relationships/image" Target="../media/7193cc85_86a6_11e9_8101_003048fd731b_6f2f2cf2_281d_11ed_a30f_00259070b48770.jpeg"/><Relationship Id="rId71" Type="http://schemas.openxmlformats.org/officeDocument/2006/relationships/image" Target="../media/7193cc89_86a6_11e9_8101_003048fd731b_6f2f2cf3_281d_11ed_a30f_00259070b48771.jpeg"/><Relationship Id="rId72" Type="http://schemas.openxmlformats.org/officeDocument/2006/relationships/image" Target="../media/7193cc91_86a6_11e9_8101_003048fd731b_6f2f2cf5_281d_11ed_a30f_00259070b48772.jpeg"/><Relationship Id="rId73" Type="http://schemas.openxmlformats.org/officeDocument/2006/relationships/image" Target="../media/7193cca1_86a6_11e9_8101_003048fd731b_6f2f2cee_281d_11ed_a30f_00259070b48773.jpeg"/><Relationship Id="rId74" Type="http://schemas.openxmlformats.org/officeDocument/2006/relationships/image" Target="../media/7193ccd5_86a6_11e9_8101_003048fd731b_6f2f2d45_281d_11ed_a30f_00259070b48774.jpeg"/><Relationship Id="rId75" Type="http://schemas.openxmlformats.org/officeDocument/2006/relationships/image" Target="../media/7193ccd9_86a6_11e9_8101_003048fd731b_6f2f2d46_281d_11ed_a30f_00259070b48775.jpeg"/><Relationship Id="rId76" Type="http://schemas.openxmlformats.org/officeDocument/2006/relationships/image" Target="../media/77fc59ac_86a6_11e9_8101_003048fd731b_6f2f2d41_281d_11ed_a30f_00259070b48776.jpeg"/><Relationship Id="rId77" Type="http://schemas.openxmlformats.org/officeDocument/2006/relationships/image" Target="../media/77fc59b0_86a6_11e9_8101_003048fd731b_6f2f2d3e_281d_11ed_a30f_00259070b48777.jpeg"/><Relationship Id="rId78" Type="http://schemas.openxmlformats.org/officeDocument/2006/relationships/image" Target="../media/77fc59d2_86a6_11e9_8101_003048fd731b_6f2f2d58_281d_11ed_a30f_00259070b48778.jpeg"/><Relationship Id="rId79" Type="http://schemas.openxmlformats.org/officeDocument/2006/relationships/image" Target="../media/77fc5a07_86a6_11e9_8101_003048fd731b_6f2f2d5d_281d_11ed_a30f_00259070b48779.jpeg"/><Relationship Id="rId80" Type="http://schemas.openxmlformats.org/officeDocument/2006/relationships/image" Target="../media/0c1fdabd_81af_11ec_a24c_00259070b487_6f2f2d5a_281d_11ed_a30f_00259070b48780.jpeg"/><Relationship Id="rId81" Type="http://schemas.openxmlformats.org/officeDocument/2006/relationships/image" Target="../media/2979fc5a_f660_11ee_a592_047c1617b143_0a6f3afe_310d_11f1_a89b_047c1617b1438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874599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J6*1440.00</f>
        <v>0</v>
      </c>
      <c r="L6" s="5"/>
    </row>
    <row r="7" spans="1:12" customHeight="1" ht="105" outlineLevel="5">
      <c r="A7" s="1"/>
      <c r="B7" s="1">
        <v>874598</v>
      </c>
      <c r="C7" s="1" t="s">
        <v>19</v>
      </c>
      <c r="D7" s="1"/>
      <c r="E7" s="2" t="s">
        <v>20</v>
      </c>
      <c r="F7" s="2" t="s">
        <v>21</v>
      </c>
      <c r="G7" s="2">
        <v>0</v>
      </c>
      <c r="H7" s="2">
        <v>0</v>
      </c>
      <c r="I7" s="1">
        <v>0</v>
      </c>
      <c r="J7" s="3" t="s">
        <v>18</v>
      </c>
      <c r="K7" s="2" t="str">
        <f>J7*1240.00</f>
        <v>0</v>
      </c>
      <c r="L7" s="5"/>
    </row>
    <row r="8" spans="1:12" customHeight="1" ht="105" outlineLevel="5">
      <c r="A8" s="1"/>
      <c r="B8" s="1">
        <v>870287</v>
      </c>
      <c r="C8" s="1" t="s">
        <v>22</v>
      </c>
      <c r="D8" s="1"/>
      <c r="E8" s="2" t="s">
        <v>23</v>
      </c>
      <c r="F8" s="2" t="s">
        <v>24</v>
      </c>
      <c r="G8" s="2" t="s">
        <v>25</v>
      </c>
      <c r="H8" s="2">
        <v>0</v>
      </c>
      <c r="I8" s="1">
        <v>0</v>
      </c>
      <c r="J8" s="3" t="s">
        <v>18</v>
      </c>
      <c r="K8" s="2" t="str">
        <f>J8*790.00</f>
        <v>0</v>
      </c>
      <c r="L8" s="5"/>
    </row>
    <row r="9" spans="1:12" outlineLevel="3">
      <c r="A9" s="9" t="s">
        <v>26</v>
      </c>
      <c r="B9" s="9"/>
      <c r="C9" s="9"/>
      <c r="D9" s="9"/>
      <c r="E9" s="9"/>
      <c r="F9" s="9"/>
      <c r="G9" s="9"/>
      <c r="H9" s="9"/>
      <c r="I9" s="9"/>
      <c r="J9" s="9"/>
      <c r="K9" s="9"/>
      <c r="L9" s="5"/>
    </row>
    <row r="10" spans="1:12" customHeight="1" ht="105" outlineLevel="5">
      <c r="A10" s="1"/>
      <c r="B10" s="1">
        <v>870314</v>
      </c>
      <c r="C10" s="1" t="s">
        <v>27</v>
      </c>
      <c r="D10" s="1" t="s">
        <v>28</v>
      </c>
      <c r="E10" s="2" t="s">
        <v>29</v>
      </c>
      <c r="F10" s="2" t="s">
        <v>30</v>
      </c>
      <c r="G10" s="2" t="s">
        <v>25</v>
      </c>
      <c r="H10" s="2">
        <v>0</v>
      </c>
      <c r="I10" s="1">
        <v>0</v>
      </c>
      <c r="J10" s="3" t="s">
        <v>18</v>
      </c>
      <c r="K10" s="2" t="str">
        <f>J10*54.30</f>
        <v>0</v>
      </c>
      <c r="L10" s="5"/>
    </row>
    <row r="11" spans="1:12" customHeight="1" ht="105" outlineLevel="5">
      <c r="A11" s="1"/>
      <c r="B11" s="1">
        <v>879934</v>
      </c>
      <c r="C11" s="1" t="s">
        <v>31</v>
      </c>
      <c r="D11" s="1" t="s">
        <v>32</v>
      </c>
      <c r="E11" s="2" t="s">
        <v>33</v>
      </c>
      <c r="F11" s="2" t="s">
        <v>34</v>
      </c>
      <c r="G11" s="2" t="s">
        <v>25</v>
      </c>
      <c r="H11" s="2">
        <v>0</v>
      </c>
      <c r="I11" s="1">
        <v>0</v>
      </c>
      <c r="J11" s="3" t="s">
        <v>18</v>
      </c>
      <c r="K11" s="2" t="str">
        <f>J11*57.07</f>
        <v>0</v>
      </c>
      <c r="L11" s="5"/>
    </row>
    <row r="12" spans="1:12" customHeight="1" ht="105" outlineLevel="5">
      <c r="A12" s="1"/>
      <c r="B12" s="1">
        <v>870315</v>
      </c>
      <c r="C12" s="1" t="s">
        <v>35</v>
      </c>
      <c r="D12" s="1" t="s">
        <v>36</v>
      </c>
      <c r="E12" s="2" t="s">
        <v>37</v>
      </c>
      <c r="F12" s="2" t="s">
        <v>38</v>
      </c>
      <c r="G12" s="2" t="s">
        <v>25</v>
      </c>
      <c r="H12" s="2">
        <v>0</v>
      </c>
      <c r="I12" s="1">
        <v>0</v>
      </c>
      <c r="J12" s="3" t="s">
        <v>18</v>
      </c>
      <c r="K12" s="2" t="str">
        <f>J12*36.10</f>
        <v>0</v>
      </c>
      <c r="L12" s="5"/>
    </row>
    <row r="13" spans="1:12" customHeight="1" ht="105" outlineLevel="5">
      <c r="A13" s="1"/>
      <c r="B13" s="1">
        <v>870316</v>
      </c>
      <c r="C13" s="1" t="s">
        <v>39</v>
      </c>
      <c r="D13" s="1" t="s">
        <v>40</v>
      </c>
      <c r="E13" s="2" t="s">
        <v>41</v>
      </c>
      <c r="F13" s="2" t="s">
        <v>42</v>
      </c>
      <c r="G13" s="2" t="s">
        <v>25</v>
      </c>
      <c r="H13" s="2">
        <v>0</v>
      </c>
      <c r="I13" s="1">
        <v>0</v>
      </c>
      <c r="J13" s="3" t="s">
        <v>18</v>
      </c>
      <c r="K13" s="2" t="str">
        <f>J13*102.88</f>
        <v>0</v>
      </c>
      <c r="L13" s="5"/>
    </row>
    <row r="14" spans="1:12" customHeight="1" ht="105" outlineLevel="5">
      <c r="A14" s="1"/>
      <c r="B14" s="1">
        <v>883330</v>
      </c>
      <c r="C14" s="1" t="s">
        <v>43</v>
      </c>
      <c r="D14" s="1" t="s">
        <v>44</v>
      </c>
      <c r="E14" s="2" t="s">
        <v>45</v>
      </c>
      <c r="F14" s="2" t="s">
        <v>46</v>
      </c>
      <c r="G14" s="2" t="s">
        <v>25</v>
      </c>
      <c r="H14" s="2">
        <v>0</v>
      </c>
      <c r="I14" s="1">
        <v>0</v>
      </c>
      <c r="J14" s="3" t="s">
        <v>18</v>
      </c>
      <c r="K14" s="2" t="str">
        <f>J14*42.06</f>
        <v>0</v>
      </c>
      <c r="L14" s="5"/>
    </row>
    <row r="15" spans="1:12" customHeight="1" ht="105" outlineLevel="5">
      <c r="A15" s="1"/>
      <c r="B15" s="1">
        <v>883331</v>
      </c>
      <c r="C15" s="1" t="s">
        <v>47</v>
      </c>
      <c r="D15" s="1" t="s">
        <v>48</v>
      </c>
      <c r="E15" s="2" t="s">
        <v>49</v>
      </c>
      <c r="F15" s="2" t="s">
        <v>50</v>
      </c>
      <c r="G15" s="2" t="s">
        <v>25</v>
      </c>
      <c r="H15" s="2">
        <v>0</v>
      </c>
      <c r="I15" s="1">
        <v>0</v>
      </c>
      <c r="J15" s="3" t="s">
        <v>18</v>
      </c>
      <c r="K15" s="2" t="str">
        <f>J15*100.46</f>
        <v>0</v>
      </c>
      <c r="L15" s="5"/>
    </row>
    <row r="16" spans="1:12" customHeight="1" ht="105" outlineLevel="5">
      <c r="A16" s="1"/>
      <c r="B16" s="1">
        <v>870317</v>
      </c>
      <c r="C16" s="1" t="s">
        <v>51</v>
      </c>
      <c r="D16" s="1" t="s">
        <v>52</v>
      </c>
      <c r="E16" s="2" t="s">
        <v>53</v>
      </c>
      <c r="F16" s="2" t="s">
        <v>54</v>
      </c>
      <c r="G16" s="2" t="s">
        <v>25</v>
      </c>
      <c r="H16" s="2">
        <v>0</v>
      </c>
      <c r="I16" s="1">
        <v>0</v>
      </c>
      <c r="J16" s="3" t="s">
        <v>18</v>
      </c>
      <c r="K16" s="2" t="str">
        <f>J16*37.52</f>
        <v>0</v>
      </c>
      <c r="L16" s="5"/>
    </row>
    <row r="17" spans="1:12" customHeight="1" ht="105" outlineLevel="5">
      <c r="A17" s="1"/>
      <c r="B17" s="1">
        <v>870318</v>
      </c>
      <c r="C17" s="1" t="s">
        <v>55</v>
      </c>
      <c r="D17" s="1" t="s">
        <v>56</v>
      </c>
      <c r="E17" s="2" t="s">
        <v>57</v>
      </c>
      <c r="F17" s="2" t="s">
        <v>58</v>
      </c>
      <c r="G17" s="2" t="s">
        <v>25</v>
      </c>
      <c r="H17" s="2">
        <v>0</v>
      </c>
      <c r="I17" s="1">
        <v>0</v>
      </c>
      <c r="J17" s="3" t="s">
        <v>18</v>
      </c>
      <c r="K17" s="2" t="str">
        <f>J17*37.97</f>
        <v>0</v>
      </c>
      <c r="L17" s="5"/>
    </row>
    <row r="18" spans="1:12" customHeight="1" ht="105" outlineLevel="5">
      <c r="A18" s="1"/>
      <c r="B18" s="1">
        <v>879935</v>
      </c>
      <c r="C18" s="1" t="s">
        <v>59</v>
      </c>
      <c r="D18" s="1" t="s">
        <v>60</v>
      </c>
      <c r="E18" s="2" t="s">
        <v>61</v>
      </c>
      <c r="F18" s="2" t="s">
        <v>62</v>
      </c>
      <c r="G18" s="2" t="s">
        <v>25</v>
      </c>
      <c r="H18" s="2">
        <v>0</v>
      </c>
      <c r="I18" s="1">
        <v>0</v>
      </c>
      <c r="J18" s="3" t="s">
        <v>18</v>
      </c>
      <c r="K18" s="2" t="str">
        <f>J18*39.51</f>
        <v>0</v>
      </c>
      <c r="L18" s="5"/>
    </row>
    <row r="19" spans="1:12" customHeight="1" ht="105" outlineLevel="5">
      <c r="A19" s="1"/>
      <c r="B19" s="1">
        <v>879936</v>
      </c>
      <c r="C19" s="1" t="s">
        <v>63</v>
      </c>
      <c r="D19" s="1" t="s">
        <v>64</v>
      </c>
      <c r="E19" s="2" t="s">
        <v>65</v>
      </c>
      <c r="F19" s="2" t="s">
        <v>66</v>
      </c>
      <c r="G19" s="2" t="s">
        <v>67</v>
      </c>
      <c r="H19" s="2">
        <v>0</v>
      </c>
      <c r="I19" s="1">
        <v>0</v>
      </c>
      <c r="J19" s="3" t="s">
        <v>18</v>
      </c>
      <c r="K19" s="2" t="str">
        <f>J19*41.71</f>
        <v>0</v>
      </c>
      <c r="L19" s="5"/>
    </row>
    <row r="20" spans="1:12" customHeight="1" ht="105" outlineLevel="5">
      <c r="A20" s="1"/>
      <c r="B20" s="1">
        <v>954661</v>
      </c>
      <c r="C20" s="1" t="s">
        <v>68</v>
      </c>
      <c r="D20" s="1" t="s">
        <v>69</v>
      </c>
      <c r="E20" s="2" t="s">
        <v>70</v>
      </c>
      <c r="F20" s="2" t="s">
        <v>71</v>
      </c>
      <c r="G20" s="2">
        <v>0</v>
      </c>
      <c r="H20" s="2">
        <v>0</v>
      </c>
      <c r="I20" s="1">
        <v>0</v>
      </c>
      <c r="J20" s="3" t="s">
        <v>18</v>
      </c>
      <c r="K20" s="2" t="str">
        <f>J20*59.11</f>
        <v>0</v>
      </c>
      <c r="L20" s="5"/>
    </row>
    <row r="21" spans="1:12" customHeight="1" ht="105" outlineLevel="5">
      <c r="A21" s="1"/>
      <c r="B21" s="1">
        <v>954662</v>
      </c>
      <c r="C21" s="1" t="s">
        <v>72</v>
      </c>
      <c r="D21" s="1" t="s">
        <v>73</v>
      </c>
      <c r="E21" s="2" t="s">
        <v>74</v>
      </c>
      <c r="F21" s="2" t="s">
        <v>62</v>
      </c>
      <c r="G21" s="2" t="s">
        <v>25</v>
      </c>
      <c r="H21" s="2">
        <v>0</v>
      </c>
      <c r="I21" s="1">
        <v>0</v>
      </c>
      <c r="J21" s="3" t="s">
        <v>18</v>
      </c>
      <c r="K21" s="2" t="str">
        <f>J21*39.51</f>
        <v>0</v>
      </c>
      <c r="L21" s="5"/>
    </row>
    <row r="22" spans="1:12" customHeight="1" ht="105" outlineLevel="5">
      <c r="A22" s="1"/>
      <c r="B22" s="1">
        <v>870319</v>
      </c>
      <c r="C22" s="1" t="s">
        <v>75</v>
      </c>
      <c r="D22" s="1" t="s">
        <v>76</v>
      </c>
      <c r="E22" s="2" t="s">
        <v>77</v>
      </c>
      <c r="F22" s="2" t="s">
        <v>78</v>
      </c>
      <c r="G22" s="2" t="s">
        <v>79</v>
      </c>
      <c r="H22" s="2">
        <v>0</v>
      </c>
      <c r="I22" s="1">
        <v>0</v>
      </c>
      <c r="J22" s="3" t="s">
        <v>18</v>
      </c>
      <c r="K22" s="2" t="str">
        <f>J22*30.51</f>
        <v>0</v>
      </c>
      <c r="L22" s="5"/>
    </row>
    <row r="23" spans="1:12" customHeight="1" ht="105" outlineLevel="5">
      <c r="A23" s="1"/>
      <c r="B23" s="1">
        <v>954663</v>
      </c>
      <c r="C23" s="1" t="s">
        <v>80</v>
      </c>
      <c r="D23" s="1" t="s">
        <v>81</v>
      </c>
      <c r="E23" s="2" t="s">
        <v>82</v>
      </c>
      <c r="F23" s="2" t="s">
        <v>83</v>
      </c>
      <c r="G23" s="2" t="s">
        <v>84</v>
      </c>
      <c r="H23" s="2">
        <v>0</v>
      </c>
      <c r="I23" s="1">
        <v>0</v>
      </c>
      <c r="J23" s="3" t="s">
        <v>18</v>
      </c>
      <c r="K23" s="2" t="str">
        <f>J23*38.63</f>
        <v>0</v>
      </c>
      <c r="L23" s="5"/>
    </row>
    <row r="24" spans="1:12" customHeight="1" ht="105" outlineLevel="5">
      <c r="A24" s="1"/>
      <c r="B24" s="1">
        <v>870320</v>
      </c>
      <c r="C24" s="1" t="s">
        <v>85</v>
      </c>
      <c r="D24" s="1" t="s">
        <v>86</v>
      </c>
      <c r="E24" s="2" t="s">
        <v>87</v>
      </c>
      <c r="F24" s="2" t="s">
        <v>88</v>
      </c>
      <c r="G24" s="2" t="s">
        <v>79</v>
      </c>
      <c r="H24" s="2">
        <v>0</v>
      </c>
      <c r="I24" s="1">
        <v>0</v>
      </c>
      <c r="J24" s="3" t="s">
        <v>18</v>
      </c>
      <c r="K24" s="2" t="str">
        <f>J24*32.91</f>
        <v>0</v>
      </c>
      <c r="L24" s="5"/>
    </row>
    <row r="25" spans="1:12" customHeight="1" ht="105" outlineLevel="5">
      <c r="A25" s="1"/>
      <c r="B25" s="1">
        <v>882678</v>
      </c>
      <c r="C25" s="1" t="s">
        <v>89</v>
      </c>
      <c r="D25" s="1" t="s">
        <v>90</v>
      </c>
      <c r="E25" s="2" t="s">
        <v>91</v>
      </c>
      <c r="F25" s="2" t="s">
        <v>92</v>
      </c>
      <c r="G25" s="2" t="s">
        <v>67</v>
      </c>
      <c r="H25" s="2">
        <v>0</v>
      </c>
      <c r="I25" s="1">
        <v>0</v>
      </c>
      <c r="J25" s="3" t="s">
        <v>18</v>
      </c>
      <c r="K25" s="2" t="str">
        <f>J25*129.51</f>
        <v>0</v>
      </c>
      <c r="L25" s="5"/>
    </row>
    <row r="26" spans="1:12" customHeight="1" ht="105" outlineLevel="5">
      <c r="A26" s="1"/>
      <c r="B26" s="1">
        <v>882679</v>
      </c>
      <c r="C26" s="1" t="s">
        <v>93</v>
      </c>
      <c r="D26" s="1" t="s">
        <v>94</v>
      </c>
      <c r="E26" s="2" t="s">
        <v>95</v>
      </c>
      <c r="F26" s="2" t="s">
        <v>96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J26*100.78</f>
        <v>0</v>
      </c>
      <c r="L26" s="5"/>
    </row>
    <row r="27" spans="1:12" customHeight="1" ht="105" outlineLevel="5">
      <c r="A27" s="1"/>
      <c r="B27" s="1">
        <v>870321</v>
      </c>
      <c r="C27" s="1" t="s">
        <v>97</v>
      </c>
      <c r="D27" s="1" t="s">
        <v>98</v>
      </c>
      <c r="E27" s="2" t="s">
        <v>99</v>
      </c>
      <c r="F27" s="2" t="s">
        <v>100</v>
      </c>
      <c r="G27" s="2" t="s">
        <v>25</v>
      </c>
      <c r="H27" s="2">
        <v>0</v>
      </c>
      <c r="I27" s="1">
        <v>0</v>
      </c>
      <c r="J27" s="3" t="s">
        <v>18</v>
      </c>
      <c r="K27" s="2" t="str">
        <f>J27*97.58</f>
        <v>0</v>
      </c>
      <c r="L27" s="5"/>
    </row>
    <row r="28" spans="1:12" customHeight="1" ht="105" outlineLevel="5">
      <c r="A28" s="1"/>
      <c r="B28" s="1">
        <v>882680</v>
      </c>
      <c r="C28" s="1" t="s">
        <v>101</v>
      </c>
      <c r="D28" s="1" t="s">
        <v>102</v>
      </c>
      <c r="E28" s="2" t="s">
        <v>103</v>
      </c>
      <c r="F28" s="2" t="s">
        <v>104</v>
      </c>
      <c r="G28" s="2" t="s">
        <v>67</v>
      </c>
      <c r="H28" s="2">
        <v>0</v>
      </c>
      <c r="I28" s="1">
        <v>0</v>
      </c>
      <c r="J28" s="3" t="s">
        <v>18</v>
      </c>
      <c r="K28" s="2" t="str">
        <f>J28*169.02</f>
        <v>0</v>
      </c>
      <c r="L28" s="5"/>
    </row>
    <row r="29" spans="1:12" customHeight="1" ht="105" outlineLevel="5">
      <c r="A29" s="1"/>
      <c r="B29" s="1">
        <v>870322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25</v>
      </c>
      <c r="H29" s="2">
        <v>0</v>
      </c>
      <c r="I29" s="1">
        <v>0</v>
      </c>
      <c r="J29" s="3" t="s">
        <v>18</v>
      </c>
      <c r="K29" s="2" t="str">
        <f>J29*116.95</f>
        <v>0</v>
      </c>
      <c r="L29" s="5"/>
    </row>
    <row r="30" spans="1:12" customHeight="1" ht="105" outlineLevel="5">
      <c r="A30" s="1"/>
      <c r="B30" s="1">
        <v>954664</v>
      </c>
      <c r="C30" s="1" t="s">
        <v>109</v>
      </c>
      <c r="D30" s="1" t="s">
        <v>110</v>
      </c>
      <c r="E30" s="2" t="s">
        <v>111</v>
      </c>
      <c r="F30" s="2" t="s">
        <v>112</v>
      </c>
      <c r="G30" s="2" t="s">
        <v>84</v>
      </c>
      <c r="H30" s="2">
        <v>0</v>
      </c>
      <c r="I30" s="1">
        <v>0</v>
      </c>
      <c r="J30" s="3" t="s">
        <v>18</v>
      </c>
      <c r="K30" s="2" t="str">
        <f>J30*252.43</f>
        <v>0</v>
      </c>
      <c r="L30" s="5"/>
    </row>
    <row r="31" spans="1:12" customHeight="1" ht="105" outlineLevel="5">
      <c r="A31" s="1"/>
      <c r="B31" s="1">
        <v>954665</v>
      </c>
      <c r="C31" s="1" t="s">
        <v>113</v>
      </c>
      <c r="D31" s="1" t="s">
        <v>114</v>
      </c>
      <c r="E31" s="2" t="s">
        <v>115</v>
      </c>
      <c r="F31" s="2" t="s">
        <v>112</v>
      </c>
      <c r="G31" s="2" t="s">
        <v>84</v>
      </c>
      <c r="H31" s="2">
        <v>0</v>
      </c>
      <c r="I31" s="1">
        <v>0</v>
      </c>
      <c r="J31" s="3" t="s">
        <v>18</v>
      </c>
      <c r="K31" s="2" t="str">
        <f>J31*252.43</f>
        <v>0</v>
      </c>
      <c r="L31" s="5"/>
    </row>
    <row r="32" spans="1:12" customHeight="1" ht="105" outlineLevel="5">
      <c r="A32" s="1"/>
      <c r="B32" s="1">
        <v>954666</v>
      </c>
      <c r="C32" s="1" t="s">
        <v>116</v>
      </c>
      <c r="D32" s="1" t="s">
        <v>117</v>
      </c>
      <c r="E32" s="2" t="s">
        <v>118</v>
      </c>
      <c r="F32" s="2" t="s">
        <v>119</v>
      </c>
      <c r="G32" s="2" t="s">
        <v>84</v>
      </c>
      <c r="H32" s="2">
        <v>0</v>
      </c>
      <c r="I32" s="1">
        <v>0</v>
      </c>
      <c r="J32" s="3" t="s">
        <v>18</v>
      </c>
      <c r="K32" s="2" t="str">
        <f>J32*333.65</f>
        <v>0</v>
      </c>
      <c r="L32" s="5"/>
    </row>
    <row r="33" spans="1:12" customHeight="1" ht="105" outlineLevel="5">
      <c r="A33" s="1"/>
      <c r="B33" s="1">
        <v>954667</v>
      </c>
      <c r="C33" s="1" t="s">
        <v>120</v>
      </c>
      <c r="D33" s="1" t="s">
        <v>121</v>
      </c>
      <c r="E33" s="2" t="s">
        <v>122</v>
      </c>
      <c r="F33" s="2" t="s">
        <v>112</v>
      </c>
      <c r="G33" s="2" t="s">
        <v>84</v>
      </c>
      <c r="H33" s="2">
        <v>0</v>
      </c>
      <c r="I33" s="1">
        <v>0</v>
      </c>
      <c r="J33" s="3" t="s">
        <v>18</v>
      </c>
      <c r="K33" s="2" t="str">
        <f>J33*252.43</f>
        <v>0</v>
      </c>
      <c r="L33" s="5"/>
    </row>
    <row r="34" spans="1:12" customHeight="1" ht="105" outlineLevel="5">
      <c r="A34" s="1"/>
      <c r="B34" s="1">
        <v>954668</v>
      </c>
      <c r="C34" s="1" t="s">
        <v>123</v>
      </c>
      <c r="D34" s="1" t="s">
        <v>124</v>
      </c>
      <c r="E34" s="2" t="s">
        <v>125</v>
      </c>
      <c r="F34" s="2" t="s">
        <v>112</v>
      </c>
      <c r="G34" s="2" t="s">
        <v>17</v>
      </c>
      <c r="H34" s="2">
        <v>0</v>
      </c>
      <c r="I34" s="1">
        <v>0</v>
      </c>
      <c r="J34" s="3" t="s">
        <v>18</v>
      </c>
      <c r="K34" s="2" t="str">
        <f>J34*252.43</f>
        <v>0</v>
      </c>
      <c r="L34" s="5"/>
    </row>
    <row r="35" spans="1:12" customHeight="1" ht="105" outlineLevel="5">
      <c r="A35" s="1"/>
      <c r="B35" s="1">
        <v>870323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25</v>
      </c>
      <c r="H35" s="2">
        <v>0</v>
      </c>
      <c r="I35" s="1">
        <v>0</v>
      </c>
      <c r="J35" s="3" t="s">
        <v>18</v>
      </c>
      <c r="K35" s="2" t="str">
        <f>J35*68.93</f>
        <v>0</v>
      </c>
      <c r="L35" s="5"/>
    </row>
    <row r="36" spans="1:12" customHeight="1" ht="105" outlineLevel="5">
      <c r="A36" s="1"/>
      <c r="B36" s="1">
        <v>870324</v>
      </c>
      <c r="C36" s="1" t="s">
        <v>130</v>
      </c>
      <c r="D36" s="1" t="s">
        <v>131</v>
      </c>
      <c r="E36" s="2" t="s">
        <v>132</v>
      </c>
      <c r="F36" s="2" t="s">
        <v>129</v>
      </c>
      <c r="G36" s="2" t="s">
        <v>25</v>
      </c>
      <c r="H36" s="2">
        <v>0</v>
      </c>
      <c r="I36" s="1">
        <v>0</v>
      </c>
      <c r="J36" s="3" t="s">
        <v>18</v>
      </c>
      <c r="K36" s="2" t="str">
        <f>J36*68.93</f>
        <v>0</v>
      </c>
      <c r="L36" s="5"/>
    </row>
    <row r="37" spans="1:12" customHeight="1" ht="105" outlineLevel="5">
      <c r="A37" s="1"/>
      <c r="B37" s="1">
        <v>879937</v>
      </c>
      <c r="C37" s="1" t="s">
        <v>133</v>
      </c>
      <c r="D37" s="1" t="s">
        <v>134</v>
      </c>
      <c r="E37" s="2" t="s">
        <v>135</v>
      </c>
      <c r="F37" s="2" t="s">
        <v>136</v>
      </c>
      <c r="G37" s="2">
        <v>0</v>
      </c>
      <c r="H37" s="2">
        <v>0</v>
      </c>
      <c r="I37" s="1">
        <v>0</v>
      </c>
      <c r="J37" s="3" t="s">
        <v>18</v>
      </c>
      <c r="K37" s="2" t="str">
        <f>J37*85.91</f>
        <v>0</v>
      </c>
      <c r="L37" s="5"/>
    </row>
    <row r="38" spans="1:12" customHeight="1" ht="105" outlineLevel="5">
      <c r="A38" s="1"/>
      <c r="B38" s="1">
        <v>879938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0</v>
      </c>
      <c r="H38" s="2">
        <v>0</v>
      </c>
      <c r="I38" s="1">
        <v>0</v>
      </c>
      <c r="J38" s="3" t="s">
        <v>18</v>
      </c>
      <c r="K38" s="2" t="str">
        <f>J38*68.03</f>
        <v>0</v>
      </c>
      <c r="L38" s="5"/>
    </row>
    <row r="39" spans="1:12" customHeight="1" ht="105" outlineLevel="5">
      <c r="A39" s="1"/>
      <c r="B39" s="1">
        <v>870325</v>
      </c>
      <c r="C39" s="1" t="s">
        <v>141</v>
      </c>
      <c r="D39" s="1" t="s">
        <v>142</v>
      </c>
      <c r="E39" s="2" t="s">
        <v>143</v>
      </c>
      <c r="F39" s="2" t="s">
        <v>144</v>
      </c>
      <c r="G39" s="2" t="s">
        <v>25</v>
      </c>
      <c r="H39" s="2">
        <v>0</v>
      </c>
      <c r="I39" s="1">
        <v>0</v>
      </c>
      <c r="J39" s="3" t="s">
        <v>18</v>
      </c>
      <c r="K39" s="2" t="str">
        <f>J39*61.46</f>
        <v>0</v>
      </c>
      <c r="L39" s="5"/>
    </row>
    <row r="40" spans="1:12" customHeight="1" ht="105" outlineLevel="5">
      <c r="A40" s="1"/>
      <c r="B40" s="1">
        <v>870326</v>
      </c>
      <c r="C40" s="1" t="s">
        <v>145</v>
      </c>
      <c r="D40" s="1" t="s">
        <v>146</v>
      </c>
      <c r="E40" s="2" t="s">
        <v>147</v>
      </c>
      <c r="F40" s="2" t="s">
        <v>144</v>
      </c>
      <c r="G40" s="2" t="s">
        <v>25</v>
      </c>
      <c r="H40" s="2">
        <v>0</v>
      </c>
      <c r="I40" s="1">
        <v>0</v>
      </c>
      <c r="J40" s="3" t="s">
        <v>18</v>
      </c>
      <c r="K40" s="2" t="str">
        <f>J40*61.46</f>
        <v>0</v>
      </c>
      <c r="L40" s="5"/>
    </row>
    <row r="41" spans="1:12" customHeight="1" ht="105" outlineLevel="5">
      <c r="A41" s="1"/>
      <c r="B41" s="1">
        <v>877969</v>
      </c>
      <c r="C41" s="1" t="s">
        <v>148</v>
      </c>
      <c r="D41" s="1" t="s">
        <v>149</v>
      </c>
      <c r="E41" s="2" t="s">
        <v>150</v>
      </c>
      <c r="F41" s="2" t="s">
        <v>151</v>
      </c>
      <c r="G41" s="2" t="s">
        <v>25</v>
      </c>
      <c r="H41" s="2">
        <v>0</v>
      </c>
      <c r="I41" s="1">
        <v>0</v>
      </c>
      <c r="J41" s="3" t="s">
        <v>18</v>
      </c>
      <c r="K41" s="2" t="str">
        <f>J41*124.21</f>
        <v>0</v>
      </c>
      <c r="L41" s="5"/>
    </row>
    <row r="42" spans="1:12" customHeight="1" ht="105" outlineLevel="5">
      <c r="A42" s="1"/>
      <c r="B42" s="1">
        <v>877970</v>
      </c>
      <c r="C42" s="1" t="s">
        <v>152</v>
      </c>
      <c r="D42" s="1" t="s">
        <v>153</v>
      </c>
      <c r="E42" s="2" t="s">
        <v>154</v>
      </c>
      <c r="F42" s="2" t="s">
        <v>155</v>
      </c>
      <c r="G42" s="2" t="s">
        <v>67</v>
      </c>
      <c r="H42" s="2">
        <v>0</v>
      </c>
      <c r="I42" s="1">
        <v>0</v>
      </c>
      <c r="J42" s="3" t="s">
        <v>18</v>
      </c>
      <c r="K42" s="2" t="str">
        <f>J42*123.78</f>
        <v>0</v>
      </c>
      <c r="L42" s="5"/>
    </row>
    <row r="43" spans="1:12" customHeight="1" ht="105" outlineLevel="5">
      <c r="A43" s="1"/>
      <c r="B43" s="1">
        <v>870327</v>
      </c>
      <c r="C43" s="1" t="s">
        <v>156</v>
      </c>
      <c r="D43" s="1" t="s">
        <v>157</v>
      </c>
      <c r="E43" s="2" t="s">
        <v>158</v>
      </c>
      <c r="F43" s="2" t="s">
        <v>159</v>
      </c>
      <c r="G43" s="2" t="s">
        <v>25</v>
      </c>
      <c r="H43" s="2">
        <v>0</v>
      </c>
      <c r="I43" s="1">
        <v>0</v>
      </c>
      <c r="J43" s="3" t="s">
        <v>18</v>
      </c>
      <c r="K43" s="2" t="str">
        <f>J43*207.70</f>
        <v>0</v>
      </c>
      <c r="L43" s="5"/>
    </row>
    <row r="44" spans="1:12" customHeight="1" ht="105" outlineLevel="5">
      <c r="A44" s="1"/>
      <c r="B44" s="1">
        <v>870328</v>
      </c>
      <c r="C44" s="1" t="s">
        <v>160</v>
      </c>
      <c r="D44" s="1" t="s">
        <v>161</v>
      </c>
      <c r="E44" s="2" t="s">
        <v>162</v>
      </c>
      <c r="F44" s="2" t="s">
        <v>163</v>
      </c>
      <c r="G44" s="2">
        <v>5</v>
      </c>
      <c r="H44" s="2">
        <v>0</v>
      </c>
      <c r="I44" s="1">
        <v>0</v>
      </c>
      <c r="J44" s="3" t="s">
        <v>18</v>
      </c>
      <c r="K44" s="2" t="str">
        <f>J44*175.12</f>
        <v>0</v>
      </c>
      <c r="L44" s="5"/>
    </row>
    <row r="45" spans="1:12" customHeight="1" ht="105" outlineLevel="5">
      <c r="A45" s="1"/>
      <c r="B45" s="1">
        <v>954669</v>
      </c>
      <c r="C45" s="1" t="s">
        <v>164</v>
      </c>
      <c r="D45" s="1" t="s">
        <v>165</v>
      </c>
      <c r="E45" s="2" t="s">
        <v>166</v>
      </c>
      <c r="F45" s="2" t="s">
        <v>167</v>
      </c>
      <c r="G45" s="2" t="s">
        <v>67</v>
      </c>
      <c r="H45" s="2">
        <v>0</v>
      </c>
      <c r="I45" s="1">
        <v>0</v>
      </c>
      <c r="J45" s="3" t="s">
        <v>18</v>
      </c>
      <c r="K45" s="2" t="str">
        <f>J45*119.72</f>
        <v>0</v>
      </c>
      <c r="L45" s="5"/>
    </row>
    <row r="46" spans="1:12" customHeight="1" ht="105" outlineLevel="5">
      <c r="A46" s="1"/>
      <c r="B46" s="1">
        <v>954670</v>
      </c>
      <c r="C46" s="1" t="s">
        <v>168</v>
      </c>
      <c r="D46" s="1" t="s">
        <v>169</v>
      </c>
      <c r="E46" s="2" t="s">
        <v>170</v>
      </c>
      <c r="F46" s="2" t="s">
        <v>171</v>
      </c>
      <c r="G46" s="2">
        <v>0</v>
      </c>
      <c r="H46" s="2">
        <v>0</v>
      </c>
      <c r="I46" s="1">
        <v>0</v>
      </c>
      <c r="J46" s="3" t="s">
        <v>18</v>
      </c>
      <c r="K46" s="2" t="str">
        <f>J46*259.01</f>
        <v>0</v>
      </c>
      <c r="L46" s="5"/>
    </row>
    <row r="47" spans="1:12" customHeight="1" ht="105" outlineLevel="5">
      <c r="A47" s="1"/>
      <c r="B47" s="1">
        <v>879939</v>
      </c>
      <c r="C47" s="1" t="s">
        <v>172</v>
      </c>
      <c r="D47" s="1" t="s">
        <v>173</v>
      </c>
      <c r="E47" s="2" t="s">
        <v>174</v>
      </c>
      <c r="F47" s="2" t="s">
        <v>175</v>
      </c>
      <c r="G47" s="2" t="s">
        <v>84</v>
      </c>
      <c r="H47" s="2">
        <v>0</v>
      </c>
      <c r="I47" s="1">
        <v>0</v>
      </c>
      <c r="J47" s="3" t="s">
        <v>18</v>
      </c>
      <c r="K47" s="2" t="str">
        <f>J47*260.34</f>
        <v>0</v>
      </c>
      <c r="L47" s="5"/>
    </row>
    <row r="48" spans="1:12" customHeight="1" ht="105" outlineLevel="5">
      <c r="A48" s="1"/>
      <c r="B48" s="1">
        <v>879940</v>
      </c>
      <c r="C48" s="1" t="s">
        <v>176</v>
      </c>
      <c r="D48" s="1" t="s">
        <v>177</v>
      </c>
      <c r="E48" s="2" t="s">
        <v>178</v>
      </c>
      <c r="F48" s="2" t="s">
        <v>179</v>
      </c>
      <c r="G48" s="2" t="s">
        <v>84</v>
      </c>
      <c r="H48" s="2">
        <v>0</v>
      </c>
      <c r="I48" s="1">
        <v>0</v>
      </c>
      <c r="J48" s="3" t="s">
        <v>18</v>
      </c>
      <c r="K48" s="2" t="str">
        <f>J48*428.03</f>
        <v>0</v>
      </c>
      <c r="L48" s="5"/>
    </row>
    <row r="49" spans="1:12" customHeight="1" ht="105" outlineLevel="5">
      <c r="A49" s="1"/>
      <c r="B49" s="1">
        <v>879941</v>
      </c>
      <c r="C49" s="1" t="s">
        <v>180</v>
      </c>
      <c r="D49" s="1" t="s">
        <v>181</v>
      </c>
      <c r="E49" s="2" t="s">
        <v>182</v>
      </c>
      <c r="F49" s="2" t="s">
        <v>183</v>
      </c>
      <c r="G49" s="2" t="s">
        <v>84</v>
      </c>
      <c r="H49" s="2">
        <v>0</v>
      </c>
      <c r="I49" s="1">
        <v>0</v>
      </c>
      <c r="J49" s="3" t="s">
        <v>18</v>
      </c>
      <c r="K49" s="2" t="str">
        <f>J49*281.10</f>
        <v>0</v>
      </c>
      <c r="L49" s="5"/>
    </row>
    <row r="50" spans="1:12" customHeight="1" ht="105" outlineLevel="5">
      <c r="A50" s="1"/>
      <c r="B50" s="1">
        <v>879942</v>
      </c>
      <c r="C50" s="1" t="s">
        <v>184</v>
      </c>
      <c r="D50" s="1" t="s">
        <v>185</v>
      </c>
      <c r="E50" s="2" t="s">
        <v>186</v>
      </c>
      <c r="F50" s="2" t="s">
        <v>187</v>
      </c>
      <c r="G50" s="2" t="s">
        <v>84</v>
      </c>
      <c r="H50" s="2">
        <v>0</v>
      </c>
      <c r="I50" s="1">
        <v>0</v>
      </c>
      <c r="J50" s="3" t="s">
        <v>18</v>
      </c>
      <c r="K50" s="2" t="str">
        <f>J50*280.27</f>
        <v>0</v>
      </c>
      <c r="L50" s="5"/>
    </row>
    <row r="51" spans="1:12" customHeight="1" ht="105" outlineLevel="5">
      <c r="A51" s="1"/>
      <c r="B51" s="1">
        <v>954671</v>
      </c>
      <c r="C51" s="1" t="s">
        <v>188</v>
      </c>
      <c r="D51" s="1" t="s">
        <v>189</v>
      </c>
      <c r="E51" s="2" t="s">
        <v>190</v>
      </c>
      <c r="F51" s="2" t="s">
        <v>191</v>
      </c>
      <c r="G51" s="2" t="s">
        <v>25</v>
      </c>
      <c r="H51" s="2">
        <v>0</v>
      </c>
      <c r="I51" s="1">
        <v>0</v>
      </c>
      <c r="J51" s="3" t="s">
        <v>18</v>
      </c>
      <c r="K51" s="2" t="str">
        <f>J51*112.47</f>
        <v>0</v>
      </c>
      <c r="L51" s="5"/>
    </row>
    <row r="52" spans="1:12" customHeight="1" ht="105" outlineLevel="5">
      <c r="A52" s="1"/>
      <c r="B52" s="1">
        <v>870329</v>
      </c>
      <c r="C52" s="1" t="s">
        <v>192</v>
      </c>
      <c r="D52" s="1" t="s">
        <v>193</v>
      </c>
      <c r="E52" s="2" t="s">
        <v>194</v>
      </c>
      <c r="F52" s="2" t="s">
        <v>195</v>
      </c>
      <c r="G52" s="2" t="s">
        <v>67</v>
      </c>
      <c r="H52" s="2">
        <v>0</v>
      </c>
      <c r="I52" s="1">
        <v>0</v>
      </c>
      <c r="J52" s="3" t="s">
        <v>18</v>
      </c>
      <c r="K52" s="2" t="str">
        <f>J52*153.65</f>
        <v>0</v>
      </c>
      <c r="L52" s="5"/>
    </row>
    <row r="53" spans="1:12" customHeight="1" ht="105" outlineLevel="5">
      <c r="A53" s="1"/>
      <c r="B53" s="1">
        <v>870330</v>
      </c>
      <c r="C53" s="1" t="s">
        <v>196</v>
      </c>
      <c r="D53" s="1" t="s">
        <v>197</v>
      </c>
      <c r="E53" s="2" t="s">
        <v>198</v>
      </c>
      <c r="F53" s="2" t="s">
        <v>199</v>
      </c>
      <c r="G53" s="2" t="s">
        <v>25</v>
      </c>
      <c r="H53" s="2">
        <v>0</v>
      </c>
      <c r="I53" s="1">
        <v>0</v>
      </c>
      <c r="J53" s="3" t="s">
        <v>18</v>
      </c>
      <c r="K53" s="2" t="str">
        <f>J53*230.66</f>
        <v>0</v>
      </c>
      <c r="L53" s="5"/>
    </row>
    <row r="54" spans="1:12" customHeight="1" ht="105" outlineLevel="5">
      <c r="A54" s="1"/>
      <c r="B54" s="1">
        <v>879943</v>
      </c>
      <c r="C54" s="1" t="s">
        <v>200</v>
      </c>
      <c r="D54" s="1" t="s">
        <v>201</v>
      </c>
      <c r="E54" s="2" t="s">
        <v>202</v>
      </c>
      <c r="F54" s="2" t="s">
        <v>203</v>
      </c>
      <c r="G54" s="2" t="s">
        <v>25</v>
      </c>
      <c r="H54" s="2">
        <v>0</v>
      </c>
      <c r="I54" s="1">
        <v>0</v>
      </c>
      <c r="J54" s="3" t="s">
        <v>18</v>
      </c>
      <c r="K54" s="2" t="str">
        <f>J54*38.87</f>
        <v>0</v>
      </c>
      <c r="L54" s="5"/>
    </row>
    <row r="55" spans="1:12" customHeight="1" ht="105" outlineLevel="5">
      <c r="A55" s="1"/>
      <c r="B55" s="1">
        <v>870331</v>
      </c>
      <c r="C55" s="1" t="s">
        <v>204</v>
      </c>
      <c r="D55" s="1" t="s">
        <v>205</v>
      </c>
      <c r="E55" s="2" t="s">
        <v>206</v>
      </c>
      <c r="F55" s="2" t="s">
        <v>207</v>
      </c>
      <c r="G55" s="2" t="s">
        <v>25</v>
      </c>
      <c r="H55" s="2">
        <v>0</v>
      </c>
      <c r="I55" s="1">
        <v>0</v>
      </c>
      <c r="J55" s="3" t="s">
        <v>18</v>
      </c>
      <c r="K55" s="2" t="str">
        <f>J55*46.99</f>
        <v>0</v>
      </c>
      <c r="L55" s="5"/>
    </row>
    <row r="56" spans="1:12" customHeight="1" ht="105" outlineLevel="5">
      <c r="A56" s="1"/>
      <c r="B56" s="1">
        <v>879944</v>
      </c>
      <c r="C56" s="1" t="s">
        <v>208</v>
      </c>
      <c r="D56" s="1" t="s">
        <v>209</v>
      </c>
      <c r="E56" s="2" t="s">
        <v>210</v>
      </c>
      <c r="F56" s="2" t="s">
        <v>211</v>
      </c>
      <c r="G56" s="2" t="s">
        <v>25</v>
      </c>
      <c r="H56" s="2">
        <v>0</v>
      </c>
      <c r="I56" s="1">
        <v>0</v>
      </c>
      <c r="J56" s="3" t="s">
        <v>18</v>
      </c>
      <c r="K56" s="2" t="str">
        <f>J56*49.64</f>
        <v>0</v>
      </c>
      <c r="L56" s="5"/>
    </row>
    <row r="57" spans="1:12" customHeight="1" ht="105" outlineLevel="5">
      <c r="A57" s="1"/>
      <c r="B57" s="1">
        <v>870332</v>
      </c>
      <c r="C57" s="1" t="s">
        <v>212</v>
      </c>
      <c r="D57" s="1" t="s">
        <v>213</v>
      </c>
      <c r="E57" s="2" t="s">
        <v>214</v>
      </c>
      <c r="F57" s="2" t="s">
        <v>215</v>
      </c>
      <c r="G57" s="2" t="s">
        <v>25</v>
      </c>
      <c r="H57" s="2">
        <v>0</v>
      </c>
      <c r="I57" s="1">
        <v>0</v>
      </c>
      <c r="J57" s="3" t="s">
        <v>18</v>
      </c>
      <c r="K57" s="2" t="str">
        <f>J57*77.17</f>
        <v>0</v>
      </c>
      <c r="L57" s="5"/>
    </row>
    <row r="58" spans="1:12" customHeight="1" ht="105" outlineLevel="5">
      <c r="A58" s="1"/>
      <c r="B58" s="1">
        <v>870333</v>
      </c>
      <c r="C58" s="1" t="s">
        <v>216</v>
      </c>
      <c r="D58" s="1" t="s">
        <v>217</v>
      </c>
      <c r="E58" s="2" t="s">
        <v>218</v>
      </c>
      <c r="F58" s="2" t="s">
        <v>219</v>
      </c>
      <c r="G58" s="2" t="s">
        <v>25</v>
      </c>
      <c r="H58" s="2">
        <v>0</v>
      </c>
      <c r="I58" s="1">
        <v>0</v>
      </c>
      <c r="J58" s="3" t="s">
        <v>18</v>
      </c>
      <c r="K58" s="2" t="str">
        <f>J58*92.19</f>
        <v>0</v>
      </c>
      <c r="L58" s="5"/>
    </row>
    <row r="59" spans="1:12" customHeight="1" ht="105" outlineLevel="5">
      <c r="A59" s="1"/>
      <c r="B59" s="1">
        <v>870334</v>
      </c>
      <c r="C59" s="1" t="s">
        <v>220</v>
      </c>
      <c r="D59" s="1" t="s">
        <v>221</v>
      </c>
      <c r="E59" s="2" t="s">
        <v>222</v>
      </c>
      <c r="F59" s="2" t="s">
        <v>223</v>
      </c>
      <c r="G59" s="2" t="s">
        <v>25</v>
      </c>
      <c r="H59" s="2">
        <v>0</v>
      </c>
      <c r="I59" s="1">
        <v>0</v>
      </c>
      <c r="J59" s="3" t="s">
        <v>18</v>
      </c>
      <c r="K59" s="2" t="str">
        <f>J59*10.82</f>
        <v>0</v>
      </c>
      <c r="L59" s="5"/>
    </row>
    <row r="60" spans="1:12" customHeight="1" ht="105" outlineLevel="5">
      <c r="A60" s="1"/>
      <c r="B60" s="1">
        <v>879945</v>
      </c>
      <c r="C60" s="1" t="s">
        <v>224</v>
      </c>
      <c r="D60" s="1" t="s">
        <v>225</v>
      </c>
      <c r="E60" s="2" t="s">
        <v>226</v>
      </c>
      <c r="F60" s="2" t="s">
        <v>227</v>
      </c>
      <c r="G60" s="2" t="s">
        <v>25</v>
      </c>
      <c r="H60" s="2">
        <v>0</v>
      </c>
      <c r="I60" s="1">
        <v>0</v>
      </c>
      <c r="J60" s="3" t="s">
        <v>18</v>
      </c>
      <c r="K60" s="2" t="str">
        <f>J60*12.62</f>
        <v>0</v>
      </c>
      <c r="L60" s="5"/>
    </row>
    <row r="61" spans="1:12" customHeight="1" ht="105" outlineLevel="5">
      <c r="A61" s="1"/>
      <c r="B61" s="1">
        <v>870335</v>
      </c>
      <c r="C61" s="1" t="s">
        <v>228</v>
      </c>
      <c r="D61" s="1" t="s">
        <v>229</v>
      </c>
      <c r="E61" s="2" t="s">
        <v>230</v>
      </c>
      <c r="F61" s="2" t="s">
        <v>231</v>
      </c>
      <c r="G61" s="2" t="s">
        <v>232</v>
      </c>
      <c r="H61" s="2">
        <v>0</v>
      </c>
      <c r="I61" s="1">
        <v>0</v>
      </c>
      <c r="J61" s="3" t="s">
        <v>18</v>
      </c>
      <c r="K61" s="2" t="str">
        <f>J61*17.03</f>
        <v>0</v>
      </c>
      <c r="L61" s="5"/>
    </row>
    <row r="62" spans="1:12" customHeight="1" ht="105" outlineLevel="5">
      <c r="A62" s="1"/>
      <c r="B62" s="1">
        <v>870336</v>
      </c>
      <c r="C62" s="1" t="s">
        <v>233</v>
      </c>
      <c r="D62" s="1" t="s">
        <v>234</v>
      </c>
      <c r="E62" s="2" t="s">
        <v>235</v>
      </c>
      <c r="F62" s="2" t="s">
        <v>236</v>
      </c>
      <c r="G62" s="2" t="s">
        <v>25</v>
      </c>
      <c r="H62" s="2">
        <v>0</v>
      </c>
      <c r="I62" s="1">
        <v>0</v>
      </c>
      <c r="J62" s="3" t="s">
        <v>18</v>
      </c>
      <c r="K62" s="2" t="str">
        <f>J62*36.72</f>
        <v>0</v>
      </c>
      <c r="L62" s="5"/>
    </row>
    <row r="63" spans="1:12" customHeight="1" ht="105" outlineLevel="5">
      <c r="A63" s="1"/>
      <c r="B63" s="1">
        <v>954672</v>
      </c>
      <c r="C63" s="1" t="s">
        <v>237</v>
      </c>
      <c r="D63" s="1" t="s">
        <v>238</v>
      </c>
      <c r="E63" s="2" t="s">
        <v>239</v>
      </c>
      <c r="F63" s="2" t="s">
        <v>240</v>
      </c>
      <c r="G63" s="2" t="s">
        <v>67</v>
      </c>
      <c r="H63" s="2">
        <v>0</v>
      </c>
      <c r="I63" s="1">
        <v>0</v>
      </c>
      <c r="J63" s="3" t="s">
        <v>18</v>
      </c>
      <c r="K63" s="2" t="str">
        <f>J63*110.85</f>
        <v>0</v>
      </c>
      <c r="L63" s="5"/>
    </row>
    <row r="64" spans="1:12" customHeight="1" ht="105" outlineLevel="5">
      <c r="A64" s="1"/>
      <c r="B64" s="1">
        <v>954673</v>
      </c>
      <c r="C64" s="1" t="s">
        <v>241</v>
      </c>
      <c r="D64" s="1" t="s">
        <v>242</v>
      </c>
      <c r="E64" s="2" t="s">
        <v>243</v>
      </c>
      <c r="F64" s="2" t="s">
        <v>244</v>
      </c>
      <c r="G64" s="2" t="s">
        <v>84</v>
      </c>
      <c r="H64" s="2">
        <v>0</v>
      </c>
      <c r="I64" s="1">
        <v>0</v>
      </c>
      <c r="J64" s="3" t="s">
        <v>18</v>
      </c>
      <c r="K64" s="2" t="str">
        <f>J64*223.89</f>
        <v>0</v>
      </c>
      <c r="L64" s="5"/>
    </row>
    <row r="65" spans="1:12" customHeight="1" ht="105" outlineLevel="5">
      <c r="A65" s="1"/>
      <c r="B65" s="1">
        <v>954674</v>
      </c>
      <c r="C65" s="1" t="s">
        <v>245</v>
      </c>
      <c r="D65" s="1" t="s">
        <v>246</v>
      </c>
      <c r="E65" s="2" t="s">
        <v>247</v>
      </c>
      <c r="F65" s="2" t="s">
        <v>248</v>
      </c>
      <c r="G65" s="2" t="s">
        <v>67</v>
      </c>
      <c r="H65" s="2">
        <v>0</v>
      </c>
      <c r="I65" s="1">
        <v>0</v>
      </c>
      <c r="J65" s="3" t="s">
        <v>18</v>
      </c>
      <c r="K65" s="2" t="str">
        <f>J65*96.58</f>
        <v>0</v>
      </c>
      <c r="L65" s="5"/>
    </row>
    <row r="66" spans="1:12" customHeight="1" ht="105" outlineLevel="5">
      <c r="A66" s="1"/>
      <c r="B66" s="1">
        <v>954675</v>
      </c>
      <c r="C66" s="1" t="s">
        <v>249</v>
      </c>
      <c r="D66" s="1" t="s">
        <v>250</v>
      </c>
      <c r="E66" s="2" t="s">
        <v>251</v>
      </c>
      <c r="F66" s="2" t="s">
        <v>252</v>
      </c>
      <c r="G66" s="2" t="s">
        <v>84</v>
      </c>
      <c r="H66" s="2">
        <v>0</v>
      </c>
      <c r="I66" s="1">
        <v>0</v>
      </c>
      <c r="J66" s="3" t="s">
        <v>18</v>
      </c>
      <c r="K66" s="2" t="str">
        <f>J66*160.90</f>
        <v>0</v>
      </c>
      <c r="L66" s="5"/>
    </row>
    <row r="67" spans="1:12" customHeight="1" ht="105" outlineLevel="5">
      <c r="A67" s="1"/>
      <c r="B67" s="1">
        <v>954676</v>
      </c>
      <c r="C67" s="1" t="s">
        <v>253</v>
      </c>
      <c r="D67" s="1" t="s">
        <v>254</v>
      </c>
      <c r="E67" s="2" t="s">
        <v>255</v>
      </c>
      <c r="F67" s="2" t="s">
        <v>256</v>
      </c>
      <c r="G67" s="2" t="s">
        <v>17</v>
      </c>
      <c r="H67" s="2">
        <v>0</v>
      </c>
      <c r="I67" s="1">
        <v>0</v>
      </c>
      <c r="J67" s="3" t="s">
        <v>18</v>
      </c>
      <c r="K67" s="2" t="str">
        <f>J67*1317.02</f>
        <v>0</v>
      </c>
      <c r="L67" s="5"/>
    </row>
    <row r="68" spans="1:12" customHeight="1" ht="105" outlineLevel="5">
      <c r="A68" s="1"/>
      <c r="B68" s="1">
        <v>879946</v>
      </c>
      <c r="C68" s="1" t="s">
        <v>257</v>
      </c>
      <c r="D68" s="1">
        <v>700040</v>
      </c>
      <c r="E68" s="2" t="s">
        <v>258</v>
      </c>
      <c r="F68" s="2" t="s">
        <v>259</v>
      </c>
      <c r="G68" s="2">
        <v>0</v>
      </c>
      <c r="H68" s="2">
        <v>0</v>
      </c>
      <c r="I68" s="1">
        <v>0</v>
      </c>
      <c r="J68" s="3" t="s">
        <v>18</v>
      </c>
      <c r="K68" s="2" t="str">
        <f>J68*21.18</f>
        <v>0</v>
      </c>
      <c r="L68" s="5"/>
    </row>
    <row r="69" spans="1:12" customHeight="1" ht="105" outlineLevel="5">
      <c r="A69" s="1"/>
      <c r="B69" s="1">
        <v>870337</v>
      </c>
      <c r="C69" s="1" t="s">
        <v>260</v>
      </c>
      <c r="D69" s="1" t="s">
        <v>261</v>
      </c>
      <c r="E69" s="2" t="s">
        <v>262</v>
      </c>
      <c r="F69" s="2" t="s">
        <v>263</v>
      </c>
      <c r="G69" s="2" t="s">
        <v>232</v>
      </c>
      <c r="H69" s="2">
        <v>0</v>
      </c>
      <c r="I69" s="1">
        <v>0</v>
      </c>
      <c r="J69" s="3" t="s">
        <v>18</v>
      </c>
      <c r="K69" s="2" t="str">
        <f>J69*12.79</f>
        <v>0</v>
      </c>
      <c r="L69" s="5"/>
    </row>
    <row r="70" spans="1:12" customHeight="1" ht="105" outlineLevel="5">
      <c r="A70" s="1"/>
      <c r="B70" s="1">
        <v>870338</v>
      </c>
      <c r="C70" s="1" t="s">
        <v>264</v>
      </c>
      <c r="D70" s="1" t="s">
        <v>265</v>
      </c>
      <c r="E70" s="2" t="s">
        <v>266</v>
      </c>
      <c r="F70" s="2" t="s">
        <v>267</v>
      </c>
      <c r="G70" s="2" t="s">
        <v>232</v>
      </c>
      <c r="H70" s="2">
        <v>0</v>
      </c>
      <c r="I70" s="1">
        <v>0</v>
      </c>
      <c r="J70" s="3" t="s">
        <v>18</v>
      </c>
      <c r="K70" s="2" t="str">
        <f>J70*32.93</f>
        <v>0</v>
      </c>
      <c r="L70" s="5"/>
    </row>
    <row r="71" spans="1:12" customHeight="1" ht="105" outlineLevel="5">
      <c r="A71" s="1"/>
      <c r="B71" s="1">
        <v>870339</v>
      </c>
      <c r="C71" s="1" t="s">
        <v>268</v>
      </c>
      <c r="D71" s="1" t="s">
        <v>269</v>
      </c>
      <c r="E71" s="2" t="s">
        <v>270</v>
      </c>
      <c r="F71" s="2" t="s">
        <v>271</v>
      </c>
      <c r="G71" s="2" t="s">
        <v>25</v>
      </c>
      <c r="H71" s="2">
        <v>0</v>
      </c>
      <c r="I71" s="1">
        <v>0</v>
      </c>
      <c r="J71" s="3" t="s">
        <v>18</v>
      </c>
      <c r="K71" s="2" t="str">
        <f>J71*13.36</f>
        <v>0</v>
      </c>
      <c r="L71" s="5"/>
    </row>
    <row r="72" spans="1:12" customHeight="1" ht="105" outlineLevel="5">
      <c r="A72" s="1"/>
      <c r="B72" s="1">
        <v>870340</v>
      </c>
      <c r="C72" s="1" t="s">
        <v>272</v>
      </c>
      <c r="D72" s="1" t="s">
        <v>273</v>
      </c>
      <c r="E72" s="2" t="s">
        <v>274</v>
      </c>
      <c r="F72" s="2" t="s">
        <v>275</v>
      </c>
      <c r="G72" s="2" t="s">
        <v>25</v>
      </c>
      <c r="H72" s="2">
        <v>0</v>
      </c>
      <c r="I72" s="1">
        <v>0</v>
      </c>
      <c r="J72" s="3" t="s">
        <v>18</v>
      </c>
      <c r="K72" s="2" t="str">
        <f>J72*28.78</f>
        <v>0</v>
      </c>
      <c r="L72" s="5"/>
    </row>
    <row r="73" spans="1:12" customHeight="1" ht="105" outlineLevel="5">
      <c r="A73" s="1"/>
      <c r="B73" s="1">
        <v>888616</v>
      </c>
      <c r="C73" s="1" t="s">
        <v>276</v>
      </c>
      <c r="D73" s="1" t="s">
        <v>277</v>
      </c>
      <c r="E73" s="2" t="s">
        <v>278</v>
      </c>
      <c r="F73" s="2" t="s">
        <v>279</v>
      </c>
      <c r="G73" s="2" t="s">
        <v>67</v>
      </c>
      <c r="H73" s="2">
        <v>0</v>
      </c>
      <c r="I73" s="1">
        <v>0</v>
      </c>
      <c r="J73" s="3" t="s">
        <v>18</v>
      </c>
      <c r="K73" s="2" t="str">
        <f>J73*121.23</f>
        <v>0</v>
      </c>
      <c r="L73" s="5"/>
    </row>
    <row r="74" spans="1:12" customHeight="1" ht="105" outlineLevel="5">
      <c r="A74" s="1"/>
      <c r="B74" s="1">
        <v>888617</v>
      </c>
      <c r="C74" s="1" t="s">
        <v>280</v>
      </c>
      <c r="D74" s="1" t="s">
        <v>281</v>
      </c>
      <c r="E74" s="2" t="s">
        <v>282</v>
      </c>
      <c r="F74" s="2" t="s">
        <v>283</v>
      </c>
      <c r="G74" s="2">
        <v>0</v>
      </c>
      <c r="H74" s="2">
        <v>0</v>
      </c>
      <c r="I74" s="1">
        <v>0</v>
      </c>
      <c r="J74" s="3" t="s">
        <v>18</v>
      </c>
      <c r="K74" s="2" t="str">
        <f>J74*12.74</f>
        <v>0</v>
      </c>
      <c r="L74" s="5"/>
    </row>
    <row r="75" spans="1:12" customHeight="1" ht="105" outlineLevel="5">
      <c r="A75" s="1"/>
      <c r="B75" s="1">
        <v>822128</v>
      </c>
      <c r="C75" s="1" t="s">
        <v>284</v>
      </c>
      <c r="D75" s="1">
        <v>301120</v>
      </c>
      <c r="E75" s="2" t="s">
        <v>285</v>
      </c>
      <c r="F75" s="2" t="s">
        <v>286</v>
      </c>
      <c r="G75" s="2">
        <v>0</v>
      </c>
      <c r="H75" s="2">
        <v>0</v>
      </c>
      <c r="I75" s="1">
        <v>0</v>
      </c>
      <c r="J75" s="3" t="s">
        <v>18</v>
      </c>
      <c r="K75" s="2" t="str">
        <f>J75*146.08</f>
        <v>0</v>
      </c>
      <c r="L75" s="5"/>
    </row>
    <row r="76" spans="1:12" customHeight="1" ht="105" outlineLevel="5">
      <c r="A76" s="1"/>
      <c r="B76" s="1">
        <v>822154</v>
      </c>
      <c r="C76" s="1" t="s">
        <v>287</v>
      </c>
      <c r="D76" s="1">
        <v>100115</v>
      </c>
      <c r="E76" s="2" t="s">
        <v>288</v>
      </c>
      <c r="F76" s="2" t="s">
        <v>289</v>
      </c>
      <c r="G76" s="2">
        <v>0</v>
      </c>
      <c r="H76" s="2">
        <v>0</v>
      </c>
      <c r="I76" s="1">
        <v>0</v>
      </c>
      <c r="J76" s="3" t="s">
        <v>18</v>
      </c>
      <c r="K76" s="2" t="str">
        <f>J76*134.86</f>
        <v>0</v>
      </c>
      <c r="L76" s="5"/>
    </row>
    <row r="77" spans="1:12" customHeight="1" ht="105" outlineLevel="5">
      <c r="A77" s="1"/>
      <c r="B77" s="1">
        <v>822155</v>
      </c>
      <c r="C77" s="1" t="s">
        <v>290</v>
      </c>
      <c r="D77" s="1">
        <v>100130</v>
      </c>
      <c r="E77" s="2" t="s">
        <v>291</v>
      </c>
      <c r="F77" s="2" t="s">
        <v>292</v>
      </c>
      <c r="G77" s="2">
        <v>0</v>
      </c>
      <c r="H77" s="2">
        <v>0</v>
      </c>
      <c r="I77" s="1">
        <v>0</v>
      </c>
      <c r="J77" s="3" t="s">
        <v>18</v>
      </c>
      <c r="K77" s="2" t="str">
        <f>J77*124.86</f>
        <v>0</v>
      </c>
      <c r="L77" s="5"/>
    </row>
    <row r="78" spans="1:12" customHeight="1" ht="105" outlineLevel="5">
      <c r="A78" s="1"/>
      <c r="B78" s="1">
        <v>822157</v>
      </c>
      <c r="C78" s="1" t="s">
        <v>293</v>
      </c>
      <c r="D78" s="1">
        <v>100167</v>
      </c>
      <c r="E78" s="2" t="s">
        <v>294</v>
      </c>
      <c r="F78" s="2" t="s">
        <v>295</v>
      </c>
      <c r="G78" s="2" t="s">
        <v>17</v>
      </c>
      <c r="H78" s="2">
        <v>0</v>
      </c>
      <c r="I78" s="1">
        <v>0</v>
      </c>
      <c r="J78" s="3" t="s">
        <v>18</v>
      </c>
      <c r="K78" s="2" t="str">
        <f>J78*139.23</f>
        <v>0</v>
      </c>
      <c r="L78" s="5"/>
    </row>
    <row r="79" spans="1:12" customHeight="1" ht="105" outlineLevel="5">
      <c r="A79" s="1"/>
      <c r="B79" s="1">
        <v>822161</v>
      </c>
      <c r="C79" s="1" t="s">
        <v>296</v>
      </c>
      <c r="D79" s="1" t="s">
        <v>297</v>
      </c>
      <c r="E79" s="2" t="s">
        <v>298</v>
      </c>
      <c r="F79" s="2" t="s">
        <v>299</v>
      </c>
      <c r="G79" s="2">
        <v>-2</v>
      </c>
      <c r="H79" s="2">
        <v>0</v>
      </c>
      <c r="I79" s="1">
        <v>0</v>
      </c>
      <c r="J79" s="3" t="s">
        <v>18</v>
      </c>
      <c r="K79" s="2" t="str">
        <f>J79*324.54</f>
        <v>0</v>
      </c>
      <c r="L79" s="5"/>
    </row>
    <row r="80" spans="1:12" customHeight="1" ht="105" outlineLevel="5">
      <c r="A80" s="1"/>
      <c r="B80" s="1">
        <v>822174</v>
      </c>
      <c r="C80" s="1" t="s">
        <v>300</v>
      </c>
      <c r="D80" s="1">
        <v>805545</v>
      </c>
      <c r="E80" s="2" t="s">
        <v>301</v>
      </c>
      <c r="F80" s="2" t="s">
        <v>302</v>
      </c>
      <c r="G80" s="2">
        <v>0</v>
      </c>
      <c r="H80" s="2">
        <v>0</v>
      </c>
      <c r="I80" s="1">
        <v>0</v>
      </c>
      <c r="J80" s="3" t="s">
        <v>18</v>
      </c>
      <c r="K80" s="2" t="str">
        <f>J80*373.78</f>
        <v>0</v>
      </c>
      <c r="L80" s="5"/>
    </row>
    <row r="81" spans="1:12" customHeight="1" ht="105" outlineLevel="5">
      <c r="A81" s="1"/>
      <c r="B81" s="1">
        <v>822175</v>
      </c>
      <c r="C81" s="1" t="s">
        <v>303</v>
      </c>
      <c r="D81" s="1" t="s">
        <v>304</v>
      </c>
      <c r="E81" s="2" t="s">
        <v>305</v>
      </c>
      <c r="F81" s="2" t="s">
        <v>302</v>
      </c>
      <c r="G81" s="2">
        <v>0</v>
      </c>
      <c r="H81" s="2">
        <v>0</v>
      </c>
      <c r="I81" s="1">
        <v>0</v>
      </c>
      <c r="J81" s="3" t="s">
        <v>18</v>
      </c>
      <c r="K81" s="2" t="str">
        <f>J81*373.78</f>
        <v>0</v>
      </c>
      <c r="L81" s="5"/>
    </row>
    <row r="82" spans="1:12" customHeight="1" ht="105" outlineLevel="5">
      <c r="A82" s="1"/>
      <c r="B82" s="1">
        <v>822181</v>
      </c>
      <c r="C82" s="1" t="s">
        <v>306</v>
      </c>
      <c r="D82" s="1">
        <v>715587</v>
      </c>
      <c r="E82" s="2" t="s">
        <v>307</v>
      </c>
      <c r="F82" s="2" t="s">
        <v>308</v>
      </c>
      <c r="G82" s="2">
        <v>-2</v>
      </c>
      <c r="H82" s="2">
        <v>0</v>
      </c>
      <c r="I82" s="1">
        <v>0</v>
      </c>
      <c r="J82" s="3" t="s">
        <v>18</v>
      </c>
      <c r="K82" s="2" t="str">
        <f>J82*459.92</f>
        <v>0</v>
      </c>
      <c r="L82" s="5"/>
    </row>
    <row r="83" spans="1:12" customHeight="1" ht="105" outlineLevel="5">
      <c r="A83" s="1"/>
      <c r="B83" s="1">
        <v>822182</v>
      </c>
      <c r="C83" s="1" t="s">
        <v>309</v>
      </c>
      <c r="D83" s="1" t="s">
        <v>310</v>
      </c>
      <c r="E83" s="2" t="s">
        <v>311</v>
      </c>
      <c r="F83" s="2" t="s">
        <v>312</v>
      </c>
      <c r="G83" s="2">
        <v>0</v>
      </c>
      <c r="H83" s="2">
        <v>0</v>
      </c>
      <c r="I83" s="1">
        <v>0</v>
      </c>
      <c r="J83" s="3" t="s">
        <v>18</v>
      </c>
      <c r="K83" s="2" t="str">
        <f>J83*508.11</f>
        <v>0</v>
      </c>
      <c r="L83" s="5"/>
    </row>
    <row r="84" spans="1:12" customHeight="1" ht="105" outlineLevel="5">
      <c r="A84" s="1"/>
      <c r="B84" s="1">
        <v>822191</v>
      </c>
      <c r="C84" s="1" t="s">
        <v>313</v>
      </c>
      <c r="D84" s="1">
        <v>920110</v>
      </c>
      <c r="E84" s="2" t="s">
        <v>314</v>
      </c>
      <c r="F84" s="2" t="s">
        <v>315</v>
      </c>
      <c r="G84" s="2">
        <v>0</v>
      </c>
      <c r="H84" s="2">
        <v>0</v>
      </c>
      <c r="I84" s="1">
        <v>0</v>
      </c>
      <c r="J84" s="3" t="s">
        <v>18</v>
      </c>
      <c r="K84" s="2" t="str">
        <f>J84*461.66</f>
        <v>0</v>
      </c>
      <c r="L84" s="5"/>
    </row>
    <row r="85" spans="1:12" customHeight="1" ht="105" outlineLevel="5">
      <c r="A85" s="1"/>
      <c r="B85" s="1">
        <v>822207</v>
      </c>
      <c r="C85" s="1" t="s">
        <v>316</v>
      </c>
      <c r="D85" s="1">
        <v>940110</v>
      </c>
      <c r="E85" s="2" t="s">
        <v>317</v>
      </c>
      <c r="F85" s="2" t="s">
        <v>318</v>
      </c>
      <c r="G85" s="2">
        <v>-3</v>
      </c>
      <c r="H85" s="2">
        <v>0</v>
      </c>
      <c r="I85" s="1">
        <v>0</v>
      </c>
      <c r="J85" s="3" t="s">
        <v>18</v>
      </c>
      <c r="K85" s="2" t="str">
        <f>J85*180.57</f>
        <v>0</v>
      </c>
      <c r="L85" s="5"/>
    </row>
    <row r="86" spans="1:12" customHeight="1" ht="105" outlineLevel="5">
      <c r="A86" s="1"/>
      <c r="B86" s="1">
        <v>840090</v>
      </c>
      <c r="C86" s="1" t="s">
        <v>319</v>
      </c>
      <c r="D86" s="1">
        <v>925110</v>
      </c>
      <c r="E86" s="2" t="s">
        <v>320</v>
      </c>
      <c r="F86" s="2" t="s">
        <v>321</v>
      </c>
      <c r="G86" s="2">
        <v>0</v>
      </c>
      <c r="H86" s="2">
        <v>0</v>
      </c>
      <c r="I86" s="1">
        <v>0</v>
      </c>
      <c r="J86" s="3" t="s">
        <v>18</v>
      </c>
      <c r="K86" s="2" t="str">
        <f>J86*425.80</f>
        <v>0</v>
      </c>
      <c r="L86" s="5"/>
    </row>
    <row r="87" spans="1:12" customHeight="1" ht="105" outlineLevel="5">
      <c r="A87" s="1"/>
      <c r="B87" s="1">
        <v>882889</v>
      </c>
      <c r="C87" s="1" t="s">
        <v>322</v>
      </c>
      <c r="D87" s="1"/>
      <c r="E87" s="2" t="s">
        <v>323</v>
      </c>
      <c r="F87" s="2"/>
      <c r="G87" s="2">
        <v>0</v>
      </c>
      <c r="H87" s="2">
        <v>0</v>
      </c>
      <c r="I87" s="1">
        <v>0</v>
      </c>
      <c r="J87" s="3" t="s">
        <v>18</v>
      </c>
      <c r="K87" s="2" t="str">
        <f>J87*0</f>
        <v>0</v>
      </c>
      <c r="L8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9:K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2026-07-12T00:06:19+03:00</dcterms:created>
  <dcterms:modified xsi:type="dcterms:W3CDTF">2026-07-12T00:06:19+03:00</dcterms:modified>
  <dc:title>Untitled Spreadsheet</dc:title>
  <dc:description/>
  <dc:subject/>
  <cp:keywords/>
  <cp:category/>
</cp:coreProperties>
</file>