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<sst xmlns="http://schemas.openxmlformats.org/spreadsheetml/2006/main" uniqueCount="239">
  <si>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</si>
  <si>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</si>
  <si>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</si>
  <si>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</si>
  <si>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</si>
  <si>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</si>
  <si>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</si>
  <si>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</si>
  <si>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</si>
  <si>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</si>
  <si>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</si>
  <si>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</si>
  <si>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</si>
  <si>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KIO-210001</t>
  </si>
  <si>
    <t>VR216-25/6</t>
  </si>
  <si>
    <t>Группа быстрого монтажа 11/2  высокотемпературного прямого контура С ШАР КРАНОМ без насоса (1/2шт)</t>
  </si>
  <si>
    <t>8 761.38 руб.</t>
  </si>
  <si>
    <t>шт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</si>
  <si>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</si>
  <si>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</si>
  <si>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</si>
  <si>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12 193.04 руб.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</si>
  <si>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</si>
  <si>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</si>
  <si>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</si>
  <si>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12 480.13 руб.</t>
  </si>
  <si>
    <t>KIO-210004</t>
  </si>
  <si>
    <t>VR211.2</t>
  </si>
  <si>
    <t>Коллектор  на 3 контура с накид. гайками 11/2,  в теплоиз, сталь, до 70 кВт, VIEIR</t>
  </si>
  <si>
    <t>10 861.73 руб.</t>
  </si>
  <si>
    <t>KIO-210005</t>
  </si>
  <si>
    <t>VR211.3</t>
  </si>
  <si>
    <t>Коллектор  на 5  контуров с накид. гайками 1/12,  в теплоиз, сталь, до 70 кВт, VIEIR</t>
  </si>
  <si>
    <t>14 895.83 руб.</t>
  </si>
  <si>
    <t>KIO-210006</t>
  </si>
  <si>
    <t>VR211.4</t>
  </si>
  <si>
    <t>Коллектор  на 7  контуров с накид. гайками 1/12,  в теплоиз, сталь, до 70 кВт, VIEIR</t>
  </si>
  <si>
    <t>18 921.00 руб.</t>
  </si>
  <si>
    <t>KIO-210007</t>
  </si>
  <si>
    <t>VR205</t>
  </si>
  <si>
    <t>Гидрострелка VR 11/2  в сборе с авт воздух, дренаж кран, с накид. гайками</t>
  </si>
  <si>
    <t>9 957.33 руб.</t>
  </si>
  <si>
    <t>KIO-210008</t>
  </si>
  <si>
    <t>VR210A</t>
  </si>
  <si>
    <t>Кронштейн крепления коллектора (1/100шт)</t>
  </si>
  <si>
    <t>873.16 руб.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</si>
  <si>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</si>
  <si>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</si>
  <si>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</si>
  <si>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10 641.58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</si>
  <si>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</si>
  <si>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</si>
  <si>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</si>
  <si>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KIO-210011</t>
  </si>
  <si>
    <t>VR209A</t>
  </si>
  <si>
    <t>Кронштейны крепления коллектора с отступом ПАРА (1/100шт)</t>
  </si>
  <si>
    <t>520.63 руб.</t>
  </si>
  <si>
    <t>VER-000436</t>
  </si>
  <si>
    <t>VR222-25/6</t>
  </si>
  <si>
    <t>Группа быстрого монтажа 11/2" с ТЕПЛООБМЕННИКОМ 28 пластин, без насоса (2/1шт)</t>
  </si>
  <si>
    <t>23 926.44 руб.</t>
  </si>
  <si>
    <t>VER-000726</t>
  </si>
  <si>
    <t>VMB-20-45</t>
  </si>
  <si>
    <t>Гидравлический разделитель DN20, 45кВт (8/1шт)</t>
  </si>
  <si>
    <t>4 742.15 руб.</t>
  </si>
  <si>
    <t>VER-000727</t>
  </si>
  <si>
    <t>VMB-25-60</t>
  </si>
  <si>
    <t>Гидравлический разделитель DN25, 60кВт (8/1шт)</t>
  </si>
  <si>
    <t>5 710.51 руб.</t>
  </si>
  <si>
    <t>VER-000728</t>
  </si>
  <si>
    <t>VMB-25-80</t>
  </si>
  <si>
    <t>Гидравлический разделитель DN25, 80кВт (12/1шт)</t>
  </si>
  <si>
    <t>6 155.28 руб.</t>
  </si>
  <si>
    <t>VER-000729</t>
  </si>
  <si>
    <t>VMB-25-100</t>
  </si>
  <si>
    <t>Гидравлический разделитель DN25, 100кВт (12/1шт)</t>
  </si>
  <si>
    <t>7 360.15 руб.</t>
  </si>
  <si>
    <t>VER-000730</t>
  </si>
  <si>
    <t>VMB-32-120</t>
  </si>
  <si>
    <t>Гидравлический разделитель DN32, 120кВт (12/1шт)</t>
  </si>
  <si>
    <t>7 665.09 руб.</t>
  </si>
  <si>
    <t>VER-001008</t>
  </si>
  <si>
    <t>VP226</t>
  </si>
  <si>
    <t>Насосная группа  прямого контура из нержавеющей стали 1 1/2"x 1" VER PRO (2/1шт)</t>
  </si>
  <si>
    <t>11 966.94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</si>
  <si>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</si>
  <si>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</si>
  <si>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</si>
  <si>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15 571.15 руб.</t>
  </si>
  <si>
    <t>VER-001011</t>
  </si>
  <si>
    <t>VP235</t>
  </si>
  <si>
    <t>Гидрострелка из нержавеющей стали 1 1/2"x 1 1/4" (1шт)</t>
  </si>
  <si>
    <t>17 299.63 руб.</t>
  </si>
  <si>
    <t>VER-001077</t>
  </si>
  <si>
    <t>VHSC25-3</t>
  </si>
  <si>
    <t>Гидравлический разделитель КРУГ НЕРЖ совмещенный с коллектором 3 выхода (1шт)</t>
  </si>
  <si>
    <t>15 661.89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</si>
  <si>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</si>
  <si>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</si>
  <si>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</si>
  <si>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18 525.33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</si>
  <si>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</si>
  <si>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</si>
  <si>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</si>
  <si>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21 976.33 руб.</t>
  </si>
  <si>
    <t>VER-001088</t>
  </si>
  <si>
    <t>VR1134</t>
  </si>
  <si>
    <t>Магнитный уловитель для гидрострелки 3/4" (50/1шт)</t>
  </si>
  <si>
    <t>1 274.79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</si>
  <si>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</si>
  <si>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</si>
  <si>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</si>
  <si>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321.30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</si>
  <si>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</si>
  <si>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</si>
  <si>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</si>
  <si>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14 451.06 руб.</t>
  </si>
  <si>
    <t>VER-001492</t>
  </si>
  <si>
    <t>VR217</t>
  </si>
  <si>
    <t>Насосная группа с трехходовым смесительным клапаном (2/1шт)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</si>
  <si>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</si>
  <si>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</si>
  <si>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</si>
  <si>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</si>
  <si>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</si>
  <si>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</si>
  <si>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VER-001522</t>
  </si>
  <si>
    <t>VHSK25-3-A</t>
  </si>
  <si>
    <t>Гидравлический разделитель КВАДРАТ НЕРЖ совмещенный с коллектором 3+1 (1шт)</t>
  </si>
  <si>
    <t>21 521.15 руб.</t>
  </si>
  <si>
    <t>VER-001523</t>
  </si>
  <si>
    <t>VHSK25-2.1-A</t>
  </si>
  <si>
    <t>Гидравлический разделитель КВАДРАТ НЕРЖ совмещенный с коллектором 2+1 (1шт)</t>
  </si>
  <si>
    <t>22 670.99 руб.</t>
  </si>
  <si>
    <t>VER-001524</t>
  </si>
  <si>
    <t>VHSK25-3.1-A</t>
  </si>
  <si>
    <t>Гидравлический разделитель КВАДРАТ НЕРЖ совмещенный с коллектором 3 (1шт)</t>
  </si>
  <si>
    <t>27 090.35 руб.</t>
  </si>
  <si>
    <t>VER-001546</t>
  </si>
  <si>
    <t>VR218</t>
  </si>
  <si>
    <t>Насосная группа с трехходовым смесительным клапаном "ViEiR"(2/1шт)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</si>
  <si>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</si>
  <si>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</si>
  <si>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</si>
  <si>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</si>
  <si>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</si>
  <si>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</si>
  <si>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</si>
  <si>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</si>
  <si>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</si>
  <si>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</si>
  <si>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</si>
  <si>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</si>
  <si>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</si>
  <si>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</si>
  <si>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</si>
  <si>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</si>
  <si>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</si>
  <si>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</si>
  <si>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</si>
  <si>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</si>
  <si>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&gt;10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</si>
  <si>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</si>
  <si>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</si>
  <si>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</si>
  <si>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</si>
  <si>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</si>
  <si>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</si>
  <si>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</si>
  <si>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</si>
  <si>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</si>
  <si>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</si>
  <si>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</si>
  <si>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</si>
  <si>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</si>
  <si>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</si>
  <si>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</si>
  <si>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</si>
  <si>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</si>
  <si>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</si>
  <si>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</si>
  <si>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</si>
  <si>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</si>
  <si>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</si>
  <si>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</si>
  <si>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3 184.00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</si>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</sst>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b_86a5_11e9_8101_003048fd731b_64c8bb52_5a46_11f0_a775_047c1617b1431.jpeg"/><Relationship Id="rId2" Type="http://schemas.openxmlformats.org/officeDocument/2006/relationships/image" Target="../media/90d5535d_86a5_11e9_8101_003048fd731b_64c8bb56_5a46_11f0_a775_047c1617b1432.jpeg"/><Relationship Id="rId3" Type="http://schemas.openxmlformats.org/officeDocument/2006/relationships/image" Target="../media/90d5535f_86a5_11e9_8101_003048fd731b_64c8bb59_5a46_11f0_a775_047c1617b1433.jpeg"/><Relationship Id="rId4" Type="http://schemas.openxmlformats.org/officeDocument/2006/relationships/image" Target="../media/90d55361_86a5_11e9_8101_003048fd731b_4829b00c_0627_11ea_810d_003048fd731b4.png"/><Relationship Id="rId5" Type="http://schemas.openxmlformats.org/officeDocument/2006/relationships/image" Target="../media/90d55363_86a5_11e9_8101_003048fd731b_4829b00d_0627_11ea_810d_003048fd731b5.png"/><Relationship Id="rId6" Type="http://schemas.openxmlformats.org/officeDocument/2006/relationships/image" Target="../media/90d55365_86a5_11e9_8101_003048fd731b_64c8bb51_5a46_11f0_a775_047c1617b1436.jpeg"/><Relationship Id="rId7" Type="http://schemas.openxmlformats.org/officeDocument/2006/relationships/image" Target="../media/90d55367_86a5_11e9_8101_003048fd731b_e8722853_518a_11ea_810f_003048fd731b7.png"/><Relationship Id="rId8" Type="http://schemas.openxmlformats.org/officeDocument/2006/relationships/image" Target="../media/90d55369_86a5_11e9_8101_003048fd731b_64c8bb50_5a46_11f0_a775_047c1617b1438.jpeg"/><Relationship Id="rId9" Type="http://schemas.openxmlformats.org/officeDocument/2006/relationships/image" Target="../media/365e7153_68f5_11ea_8111_003048fd731b_49c4af0d_056a_11f0_a6fc_047c1617b1439.jpeg"/><Relationship Id="rId10" Type="http://schemas.openxmlformats.org/officeDocument/2006/relationships/image" Target="../media/365e7155_68f5_11ea_8111_003048fd731b_018ae8b2_7ca2_11ea_8111_003048fd731b10.jpeg"/><Relationship Id="rId11" Type="http://schemas.openxmlformats.org/officeDocument/2006/relationships/image" Target="../media/32cd960c_0918_11eb_81b8_003048fd731b_83eb9680_5d58_11f0_a779_047c1617b14311.jpeg"/><Relationship Id="rId12" Type="http://schemas.openxmlformats.org/officeDocument/2006/relationships/image" Target="../media/a0751e01_0af9_11ee_a45c_047c1617b143_d922862f_f1db_11ef_a6e1_047c1617b14312.jpeg"/><Relationship Id="rId13" Type="http://schemas.openxmlformats.org/officeDocument/2006/relationships/image" Target="../media/a2f57407_c27f_11ee_a54c_047c1617b143_4396bef6_0312_11ef_a5a4_047c1617b14313.png"/><Relationship Id="rId14" Type="http://schemas.openxmlformats.org/officeDocument/2006/relationships/image" Target="../media/a2f57409_c27f_11ee_a54c_047c1617b143_4396befa_0312_11ef_a5a4_047c1617b14314.png"/><Relationship Id="rId15" Type="http://schemas.openxmlformats.org/officeDocument/2006/relationships/image" Target="../media/a2f5740b_c27f_11ee_a54c_047c1617b143_4396befc_0312_11ef_a5a4_047c1617b14315.png"/><Relationship Id="rId16" Type="http://schemas.openxmlformats.org/officeDocument/2006/relationships/image" Target="../media/6f6da39b_c29f_11ee_a54c_047c1617b143_4396bef7_0312_11ef_a5a4_047c1617b14316.png"/><Relationship Id="rId17" Type="http://schemas.openxmlformats.org/officeDocument/2006/relationships/image" Target="../media/6f6da39d_c29f_11ee_a54c_047c1617b143_4396befe_0312_11ef_a5a4_047c1617b14317.png"/><Relationship Id="rId18" Type="http://schemas.openxmlformats.org/officeDocument/2006/relationships/image" Target="../media/88113673_37d2_11ef_a5e9_047c1617b143_14e1e1a8_f93d_11ef_a6ea_047c1617b14318.jpeg"/><Relationship Id="rId19" Type="http://schemas.openxmlformats.org/officeDocument/2006/relationships/image" Target="../media/88113675_37d2_11ef_a5e9_047c1617b143_14e1e1aa_f93d_11ef_a6ea_047c1617b14319.jpeg"/><Relationship Id="rId20" Type="http://schemas.openxmlformats.org/officeDocument/2006/relationships/image" Target="../media/88113679_37d2_11ef_a5e9_047c1617b143_64c8bb4e_5a46_11f0_a775_047c1617b14320.jpeg"/><Relationship Id="rId21" Type="http://schemas.openxmlformats.org/officeDocument/2006/relationships/image" Target="../media/fa083bb7_526f_11ef_a60b_047c1617b143_64c8bb4c_5a46_11f0_a775_047c1617b14321.jpeg"/><Relationship Id="rId22" Type="http://schemas.openxmlformats.org/officeDocument/2006/relationships/image" Target="../media/fa083bb9_526f_11ef_a60b_047c1617b143_2ab4f5c4_0c49_11f0_a705_047c1617b14322.jpeg"/><Relationship Id="rId23" Type="http://schemas.openxmlformats.org/officeDocument/2006/relationships/image" Target="../media/fa083bbb_526f_11ef_a60b_047c1617b143_64c8bb4d_5a46_11f0_a775_047c1617b14323.jpeg"/><Relationship Id="rId24" Type="http://schemas.openxmlformats.org/officeDocument/2006/relationships/image" Target="../media/fa083bcd_526f_11ef_a60b_047c1617b143_703303e2_d01e_11f0_a810_047c1617b14324.jpeg"/><Relationship Id="rId25" Type="http://schemas.openxmlformats.org/officeDocument/2006/relationships/image" Target="../media/3e8472c6_afd7_11ef_a68d_047c1617b143_d9228633_f1db_11ef_a6e1_047c1617b14325.jpeg"/><Relationship Id="rId26" Type="http://schemas.openxmlformats.org/officeDocument/2006/relationships/image" Target="../media/9182be38_eeb6_11ef_a6dd_047c1617b143_a26f33db_7c1e_11f0_a7a3_047c1617b14326.jpeg"/><Relationship Id="rId27" Type="http://schemas.openxmlformats.org/officeDocument/2006/relationships/image" Target="../media/e5586488_f66a_11ef_a6e7_047c1617b143_a26f33dd_7c1e_11f0_a7a3_047c1617b14327.jpeg"/><Relationship Id="rId28" Type="http://schemas.openxmlformats.org/officeDocument/2006/relationships/image" Target="../media/e558648a_f66a_11ef_a6e7_047c1617b143_7e424fc1_5a46_11f0_a775_047c1617b14328.jpeg"/><Relationship Id="rId29" Type="http://schemas.openxmlformats.org/officeDocument/2006/relationships/image" Target="../media/e558648c_f66a_11ef_a6e7_047c1617b143_7e424fc3_5a46_11f0_a775_047c1617b14329.jpeg"/><Relationship Id="rId30" Type="http://schemas.openxmlformats.org/officeDocument/2006/relationships/image" Target="../media/b44e4280_245f_11f0_a725_047c1617b143_2685987b_34da_11f0_a73b_047c1617b14330.jpeg"/><Relationship Id="rId31" Type="http://schemas.openxmlformats.org/officeDocument/2006/relationships/image" Target="../media/b44e4282_245f_11f0_a725_047c1617b143_26859879_34da_11f0_a73b_047c1617b14331.jpeg"/><Relationship Id="rId32" Type="http://schemas.openxmlformats.org/officeDocument/2006/relationships/image" Target="../media/b44e4284_245f_11f0_a725_047c1617b143_2685987a_34da_11f0_a73b_047c1617b14332.jpeg"/><Relationship Id="rId33" Type="http://schemas.openxmlformats.org/officeDocument/2006/relationships/image" Target="../media/b44e42b0_245f_11f0_a725_047c1617b143_83eb96c8_5d58_11f0_a779_047c1617b14333.jpeg"/><Relationship Id="rId34" Type="http://schemas.openxmlformats.org/officeDocument/2006/relationships/image" Target="../media/90d55340_86a5_11e9_8101_003048fd731b_634a4292_f953_11e9_810b_003048fd731b34.jpeg"/><Relationship Id="rId35" Type="http://schemas.openxmlformats.org/officeDocument/2006/relationships/image" Target="../media/90d55342_86a5_11e9_8101_003048fd731b_634a4293_f953_11e9_810b_003048fd731b35.jpeg"/><Relationship Id="rId36" Type="http://schemas.openxmlformats.org/officeDocument/2006/relationships/image" Target="../media/90d55344_86a5_11e9_8101_003048fd731b_634a4294_f953_11e9_810b_003048fd731b36.jpeg"/><Relationship Id="rId37" Type="http://schemas.openxmlformats.org/officeDocument/2006/relationships/image" Target="../media/90d55346_86a5_11e9_8101_003048fd731b_634a4295_f953_11e9_810b_003048fd731b37.jpeg"/><Relationship Id="rId38" Type="http://schemas.openxmlformats.org/officeDocument/2006/relationships/image" Target="../media/90d55348_86a5_11e9_8101_003048fd731b_634a4296_f953_11e9_810b_003048fd731b38.jpeg"/><Relationship Id="rId39" Type="http://schemas.openxmlformats.org/officeDocument/2006/relationships/image" Target="../media/90d5534a_86a5_11e9_8101_003048fd731b_634a4297_f953_11e9_810b_003048fd731b39.jpeg"/><Relationship Id="rId40" Type="http://schemas.openxmlformats.org/officeDocument/2006/relationships/image" Target="../media/90d5534c_86a5_11e9_8101_003048fd731b_634a4298_f953_11e9_810b_003048fd731b40.jpeg"/><Relationship Id="rId41" Type="http://schemas.openxmlformats.org/officeDocument/2006/relationships/image" Target="../media/90d5534e_86a5_11e9_8101_003048fd731b_634a4299_f953_11e9_810b_003048fd731b41.jpeg"/><Relationship Id="rId42" Type="http://schemas.openxmlformats.org/officeDocument/2006/relationships/image" Target="../media/90d55351_86a5_11e9_8101_003048fd731b_634a429a_f953_11e9_810b_003048fd731b42.jpeg"/><Relationship Id="rId43" Type="http://schemas.openxmlformats.org/officeDocument/2006/relationships/image" Target="../media/a5fad48d_86a5_11e9_8101_003048fd731b_634a42a6_f953_11e9_810b_003048fd731b43.jpeg"/><Relationship Id="rId44" Type="http://schemas.openxmlformats.org/officeDocument/2006/relationships/image" Target="../media/90d55353_86a5_11e9_8101_003048fd731b_634a42d9_f953_11e9_810b_003048fd731b44.jpeg"/><Relationship Id="rId45" Type="http://schemas.openxmlformats.org/officeDocument/2006/relationships/image" Target="../media/90d55355_86a5_11e9_8101_003048fd731b_634a42da_f953_11e9_810b_003048fd731b45.jpeg"/><Relationship Id="rId46" Type="http://schemas.openxmlformats.org/officeDocument/2006/relationships/image" Target="../media/90d55357_86a5_11e9_8101_003048fd731b_634a42db_f953_11e9_810b_003048fd731b46.jpeg"/><Relationship Id="rId47" Type="http://schemas.openxmlformats.org/officeDocument/2006/relationships/image" Target="../media/145c8a12_551c_11f0_a76e_047c1617b143_579e2405_5a46_11f0_a775_047c1617b14347.jpeg"/><Relationship Id="rId48" Type="http://schemas.openxmlformats.org/officeDocument/2006/relationships/image" Target="../media/145c8a14_551c_11f0_a76e_047c1617b143_579e2406_5a46_11f0_a775_047c1617b14348.jpeg"/><Relationship Id="rId49" Type="http://schemas.openxmlformats.org/officeDocument/2006/relationships/image" Target="../media/145c8a16_551c_11f0_a76e_047c1617b143_579e2407_5a46_11f0_a775_047c1617b14349.jpeg"/><Relationship Id="rId50" Type="http://schemas.openxmlformats.org/officeDocument/2006/relationships/image" Target="../media/145c8a18_551c_11f0_a76e_047c1617b143_579e2409_5a46_11f0_a775_047c1617b14350.jpeg"/><Relationship Id="rId51" Type="http://schemas.openxmlformats.org/officeDocument/2006/relationships/image" Target="../media/145c8a1a_551c_11f0_a76e_047c1617b143_579e240a_5a46_11f0_a775_047c1617b14351.jpeg"/><Relationship Id="rId52" Type="http://schemas.openxmlformats.org/officeDocument/2006/relationships/image" Target="../media/145c8a1c_551c_11f0_a76e_047c1617b143_579e240c_5a46_11f0_a775_047c1617b14352.jpeg"/><Relationship Id="rId53" Type="http://schemas.openxmlformats.org/officeDocument/2006/relationships/image" Target="../media/145c8a1e_551c_11f0_a76e_047c1617b143_579e240d_5a46_11f0_a775_047c1617b14353.jpeg"/><Relationship Id="rId54" Type="http://schemas.openxmlformats.org/officeDocument/2006/relationships/image" Target="../media/145c8a20_551c_11f0_a76e_047c1617b143_579e240f_5a46_11f0_a775_047c1617b14354.jpeg"/><Relationship Id="rId55" Type="http://schemas.openxmlformats.org/officeDocument/2006/relationships/image" Target="../media/145c8a22_551c_11f0_a76e_047c1617b143_579e2413_5a46_11f0_a775_047c1617b14355.jpeg"/><Relationship Id="rId56" Type="http://schemas.openxmlformats.org/officeDocument/2006/relationships/image" Target="../media/f7c1cdb5_7932_11f0_a79f_047c1617b143_a26f33c4_7c1e_11f0_a7a3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J5*8761.38</f>
        <v>0</v>
      </c>
      <c r="L5" s="5"/>
    </row>
    <row r="6" spans="1:12" customHeight="1" ht="105" outlineLevel="4">
      <c r="A6" s="1"/>
      <c r="B6" s="1">
        <v>819057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J6*12193.04</f>
        <v>0</v>
      </c>
      <c r="L6" s="5"/>
    </row>
    <row r="7" spans="1:12" customHeight="1" ht="105" outlineLevel="4">
      <c r="A7" s="1"/>
      <c r="B7" s="1">
        <v>819058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J7*12480.13</f>
        <v>0</v>
      </c>
      <c r="L7" s="5"/>
    </row>
    <row r="8" spans="1:12" customHeight="1" ht="105" outlineLevel="4">
      <c r="A8" s="1"/>
      <c r="B8" s="1">
        <v>819059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J8*10861.73</f>
        <v>0</v>
      </c>
      <c r="L8" s="5"/>
    </row>
    <row r="9" spans="1:12" customHeight="1" ht="105" outlineLevel="4">
      <c r="A9" s="1"/>
      <c r="B9" s="1">
        <v>819060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17</v>
      </c>
      <c r="K9" s="2" t="str">
        <f>J9*14895.83</f>
        <v>0</v>
      </c>
      <c r="L9" s="5"/>
    </row>
    <row r="10" spans="1:12" customHeight="1" ht="105" outlineLevel="4">
      <c r="A10" s="1"/>
      <c r="B10" s="1">
        <v>819061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J10*18921.00</f>
        <v>0</v>
      </c>
      <c r="L10" s="5"/>
    </row>
    <row r="11" spans="1:12" customHeight="1" ht="105" outlineLevel="4">
      <c r="A11" s="1"/>
      <c r="B11" s="1">
        <v>819062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J11*9957.33</f>
        <v>0</v>
      </c>
      <c r="L11" s="5"/>
    </row>
    <row r="12" spans="1:12" customHeight="1" ht="105" outlineLevel="4">
      <c r="A12" s="1"/>
      <c r="B12" s="1">
        <v>819063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3</v>
      </c>
      <c r="H12" s="2">
        <v>0</v>
      </c>
      <c r="I12" s="1">
        <v>0</v>
      </c>
      <c r="J12" s="3" t="s">
        <v>17</v>
      </c>
      <c r="K12" s="2" t="str">
        <f>J12*873.16</f>
        <v>0</v>
      </c>
      <c r="L12" s="5"/>
    </row>
    <row r="13" spans="1:12" customHeight="1" ht="105" outlineLevel="4">
      <c r="A13" s="1"/>
      <c r="B13" s="1">
        <v>825204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3</v>
      </c>
      <c r="H13" s="2">
        <v>0</v>
      </c>
      <c r="I13" s="1">
        <v>0</v>
      </c>
      <c r="J13" s="3" t="s">
        <v>17</v>
      </c>
      <c r="K13" s="2" t="str">
        <f>J13*10641.58</f>
        <v>0</v>
      </c>
      <c r="L13" s="5"/>
    </row>
    <row r="14" spans="1:12" customHeight="1" ht="105" outlineLevel="4">
      <c r="A14" s="1"/>
      <c r="B14" s="1">
        <v>825205</v>
      </c>
      <c r="C14" s="1" t="s">
        <v>50</v>
      </c>
      <c r="D14" s="1" t="s">
        <v>51</v>
      </c>
      <c r="E14" s="2" t="s">
        <v>52</v>
      </c>
      <c r="F14" s="2" t="s">
        <v>49</v>
      </c>
      <c r="G14" s="2">
        <v>2</v>
      </c>
      <c r="H14" s="2">
        <v>0</v>
      </c>
      <c r="I14" s="1">
        <v>0</v>
      </c>
      <c r="J14" s="3" t="s">
        <v>17</v>
      </c>
      <c r="K14" s="2" t="str">
        <f>J14*10641.58</f>
        <v>0</v>
      </c>
      <c r="L14" s="5"/>
    </row>
    <row r="15" spans="1:12" customHeight="1" ht="105" outlineLevel="4">
      <c r="A15" s="1"/>
      <c r="B15" s="1">
        <v>829305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8</v>
      </c>
      <c r="H15" s="2">
        <v>0</v>
      </c>
      <c r="I15" s="1">
        <v>0</v>
      </c>
      <c r="J15" s="3" t="s">
        <v>17</v>
      </c>
      <c r="K15" s="2" t="str">
        <f>J15*520.63</f>
        <v>0</v>
      </c>
      <c r="L15" s="5"/>
    </row>
    <row r="16" spans="1:12" customHeight="1" ht="105" outlineLevel="4">
      <c r="A16" s="1"/>
      <c r="B16" s="1">
        <v>878117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2</v>
      </c>
      <c r="H16" s="2">
        <v>0</v>
      </c>
      <c r="I16" s="1">
        <v>0</v>
      </c>
      <c r="J16" s="3" t="s">
        <v>17</v>
      </c>
      <c r="K16" s="2" t="str">
        <f>J16*23926.44</f>
        <v>0</v>
      </c>
      <c r="L16" s="5"/>
    </row>
    <row r="17" spans="1:12" customHeight="1" ht="105" outlineLevel="4">
      <c r="A17" s="1"/>
      <c r="B17" s="1">
        <v>884625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J17*4742.15</f>
        <v>0</v>
      </c>
      <c r="L17" s="5"/>
    </row>
    <row r="18" spans="1:12" customHeight="1" ht="105" outlineLevel="4">
      <c r="A18" s="1"/>
      <c r="B18" s="1">
        <v>884626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J18*5710.51</f>
        <v>0</v>
      </c>
      <c r="L18" s="5"/>
    </row>
    <row r="19" spans="1:12" customHeight="1" ht="105" outlineLevel="4">
      <c r="A19" s="1"/>
      <c r="B19" s="1">
        <v>884627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J19*6155.28</f>
        <v>0</v>
      </c>
      <c r="L19" s="5"/>
    </row>
    <row r="20" spans="1:12" customHeight="1" ht="105" outlineLevel="4">
      <c r="A20" s="1"/>
      <c r="B20" s="1">
        <v>884628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J20*7360.15</f>
        <v>0</v>
      </c>
      <c r="L20" s="5"/>
    </row>
    <row r="21" spans="1:12" customHeight="1" ht="105" outlineLevel="4">
      <c r="A21" s="1"/>
      <c r="B21" s="1">
        <v>884629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J21*7665.09</f>
        <v>0</v>
      </c>
      <c r="L21" s="5"/>
    </row>
    <row r="22" spans="1:12" customHeight="1" ht="105" outlineLevel="4">
      <c r="A22" s="1"/>
      <c r="B22" s="1">
        <v>884146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J22*11966.94</f>
        <v>0</v>
      </c>
      <c r="L22" s="5"/>
    </row>
    <row r="23" spans="1:12" customHeight="1" ht="105" outlineLevel="4">
      <c r="A23" s="1"/>
      <c r="B23" s="1">
        <v>884147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2</v>
      </c>
      <c r="H23" s="2">
        <v>0</v>
      </c>
      <c r="I23" s="1">
        <v>0</v>
      </c>
      <c r="J23" s="3" t="s">
        <v>17</v>
      </c>
      <c r="K23" s="2" t="str">
        <f>J23*15571.15</f>
        <v>0</v>
      </c>
      <c r="L23" s="5"/>
    </row>
    <row r="24" spans="1:12" customHeight="1" ht="105" outlineLevel="4">
      <c r="A24" s="1"/>
      <c r="B24" s="1">
        <v>884149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J24*17299.63</f>
        <v>0</v>
      </c>
      <c r="L24" s="5"/>
    </row>
    <row r="25" spans="1:12" customHeight="1" ht="105" outlineLevel="4">
      <c r="A25" s="1"/>
      <c r="B25" s="1">
        <v>883941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J25*15661.89</f>
        <v>0</v>
      </c>
      <c r="L25" s="5"/>
    </row>
    <row r="26" spans="1:12" customHeight="1" ht="105" outlineLevel="4">
      <c r="A26" s="1"/>
      <c r="B26" s="1">
        <v>883942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J26*18525.33</f>
        <v>0</v>
      </c>
      <c r="L26" s="5"/>
    </row>
    <row r="27" spans="1:12" customHeight="1" ht="105" outlineLevel="4">
      <c r="A27" s="1"/>
      <c r="B27" s="1">
        <v>883943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17</v>
      </c>
      <c r="K27" s="2" t="str">
        <f>J27*21976.33</f>
        <v>0</v>
      </c>
      <c r="L27" s="5"/>
    </row>
    <row r="28" spans="1:12" customHeight="1" ht="105" outlineLevel="4">
      <c r="A28" s="1"/>
      <c r="B28" s="1">
        <v>885006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5</v>
      </c>
      <c r="H28" s="2">
        <v>0</v>
      </c>
      <c r="I28" s="1">
        <v>0</v>
      </c>
      <c r="J28" s="3" t="s">
        <v>17</v>
      </c>
      <c r="K28" s="2" t="str">
        <f>J28*1274.79</f>
        <v>0</v>
      </c>
      <c r="L28" s="5"/>
    </row>
    <row r="29" spans="1:12" customHeight="1" ht="105" outlineLevel="4">
      <c r="A29" s="1"/>
      <c r="B29" s="1">
        <v>885114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10</v>
      </c>
      <c r="H29" s="2">
        <v>0</v>
      </c>
      <c r="I29" s="1">
        <v>0</v>
      </c>
      <c r="J29" s="3" t="s">
        <v>17</v>
      </c>
      <c r="K29" s="2" t="str">
        <f>J29*321.30</f>
        <v>0</v>
      </c>
      <c r="L29" s="5"/>
    </row>
    <row r="30" spans="1:12" customHeight="1" ht="105" outlineLevel="4">
      <c r="A30" s="1"/>
      <c r="B30" s="1">
        <v>886000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7</v>
      </c>
      <c r="H30" s="2">
        <v>0</v>
      </c>
      <c r="I30" s="1">
        <v>0</v>
      </c>
      <c r="J30" s="3" t="s">
        <v>17</v>
      </c>
      <c r="K30" s="2" t="str">
        <f>J30*14451.06</f>
        <v>0</v>
      </c>
      <c r="L30" s="5"/>
    </row>
    <row r="31" spans="1:12" customHeight="1" ht="105" outlineLevel="4">
      <c r="A31" s="1"/>
      <c r="B31" s="1">
        <v>886070</v>
      </c>
      <c r="C31" s="1" t="s">
        <v>117</v>
      </c>
      <c r="D31" s="1" t="s">
        <v>118</v>
      </c>
      <c r="E31" s="2" t="s">
        <v>119</v>
      </c>
      <c r="F31" s="2" t="s">
        <v>21</v>
      </c>
      <c r="G31" s="2">
        <v>0</v>
      </c>
      <c r="H31" s="2">
        <v>0</v>
      </c>
      <c r="I31" s="1">
        <v>0</v>
      </c>
      <c r="J31" s="3" t="s">
        <v>17</v>
      </c>
      <c r="K31" s="2" t="str">
        <f>J31*12193.04</f>
        <v>0</v>
      </c>
      <c r="L31" s="5"/>
    </row>
    <row r="32" spans="1:12" customHeight="1" ht="105" outlineLevel="4">
      <c r="A32" s="1"/>
      <c r="B32" s="1">
        <v>886071</v>
      </c>
      <c r="C32" s="1" t="s">
        <v>120</v>
      </c>
      <c r="D32" s="1" t="s">
        <v>121</v>
      </c>
      <c r="E32" s="2" t="s">
        <v>122</v>
      </c>
      <c r="F32" s="2" t="s">
        <v>64</v>
      </c>
      <c r="G32" s="2">
        <v>6</v>
      </c>
      <c r="H32" s="2">
        <v>0</v>
      </c>
      <c r="I32" s="1">
        <v>0</v>
      </c>
      <c r="J32" s="3" t="s">
        <v>17</v>
      </c>
      <c r="K32" s="2" t="str">
        <f>J32*4742.15</f>
        <v>0</v>
      </c>
      <c r="L32" s="5"/>
    </row>
    <row r="33" spans="1:12" customHeight="1" ht="105" outlineLevel="4">
      <c r="A33" s="1"/>
      <c r="B33" s="1">
        <v>886072</v>
      </c>
      <c r="C33" s="1" t="s">
        <v>123</v>
      </c>
      <c r="D33" s="1" t="s">
        <v>124</v>
      </c>
      <c r="E33" s="2" t="s">
        <v>125</v>
      </c>
      <c r="F33" s="2" t="s">
        <v>68</v>
      </c>
      <c r="G33" s="2">
        <v>3</v>
      </c>
      <c r="H33" s="2">
        <v>0</v>
      </c>
      <c r="I33" s="1">
        <v>0</v>
      </c>
      <c r="J33" s="3" t="s">
        <v>17</v>
      </c>
      <c r="K33" s="2" t="str">
        <f>J33*5710.51</f>
        <v>0</v>
      </c>
      <c r="L33" s="5"/>
    </row>
    <row r="34" spans="1:12" customHeight="1" ht="105" outlineLevel="4">
      <c r="A34" s="1"/>
      <c r="B34" s="1">
        <v>885832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2</v>
      </c>
      <c r="H34" s="2">
        <v>0</v>
      </c>
      <c r="I34" s="1">
        <v>0</v>
      </c>
      <c r="J34" s="3" t="s">
        <v>17</v>
      </c>
      <c r="K34" s="2" t="str">
        <f>J34*21521.15</f>
        <v>0</v>
      </c>
      <c r="L34" s="5"/>
    </row>
    <row r="35" spans="1:12" customHeight="1" ht="105" outlineLevel="4">
      <c r="A35" s="1"/>
      <c r="B35" s="1">
        <v>885833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1</v>
      </c>
      <c r="H35" s="2">
        <v>0</v>
      </c>
      <c r="I35" s="1">
        <v>0</v>
      </c>
      <c r="J35" s="3" t="s">
        <v>17</v>
      </c>
      <c r="K35" s="2" t="str">
        <f>J35*22670.99</f>
        <v>0</v>
      </c>
      <c r="L35" s="5"/>
    </row>
    <row r="36" spans="1:12" customHeight="1" ht="105" outlineLevel="4">
      <c r="A36" s="1"/>
      <c r="B36" s="1">
        <v>885834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2</v>
      </c>
      <c r="H36" s="2">
        <v>0</v>
      </c>
      <c r="I36" s="1">
        <v>0</v>
      </c>
      <c r="J36" s="3" t="s">
        <v>17</v>
      </c>
      <c r="K36" s="2" t="str">
        <f>J36*27090.35</f>
        <v>0</v>
      </c>
      <c r="L36" s="5"/>
    </row>
    <row r="37" spans="1:12" customHeight="1" ht="105" outlineLevel="4">
      <c r="A37" s="1"/>
      <c r="B37" s="1">
        <v>885846</v>
      </c>
      <c r="C37" s="1" t="s">
        <v>138</v>
      </c>
      <c r="D37" s="1" t="s">
        <v>139</v>
      </c>
      <c r="E37" s="2" t="s">
        <v>140</v>
      </c>
      <c r="F37" s="2" t="s">
        <v>25</v>
      </c>
      <c r="G37" s="2">
        <v>4</v>
      </c>
      <c r="H37" s="2">
        <v>0</v>
      </c>
      <c r="I37" s="1">
        <v>0</v>
      </c>
      <c r="J37" s="3" t="s">
        <v>17</v>
      </c>
      <c r="K37" s="2" t="str">
        <f>J37*12480.13</f>
        <v>0</v>
      </c>
      <c r="L37" s="5"/>
    </row>
    <row r="38" spans="1:12" outlineLevel="4">
      <c r="A38" s="1"/>
      <c r="B38" s="1">
        <v>954094</v>
      </c>
      <c r="C38" s="1" t="s">
        <v>141</v>
      </c>
      <c r="D38" s="1" t="s">
        <v>142</v>
      </c>
      <c r="E38" s="2" t="s">
        <v>143</v>
      </c>
      <c r="F38" s="2" t="s">
        <v>100</v>
      </c>
      <c r="G38" s="2">
        <v>0</v>
      </c>
      <c r="H38" s="2">
        <v>0</v>
      </c>
      <c r="I38" s="1">
        <v>0</v>
      </c>
      <c r="J38" s="3" t="s">
        <v>17</v>
      </c>
      <c r="K38" s="2" t="str">
        <f>J38*18525.33</f>
        <v>0</v>
      </c>
      <c r="L38" s="5"/>
    </row>
    <row r="39" spans="1:12" outlineLevel="2">
      <c r="A39" s="8" t="s">
        <v>144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819044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J40*41739.00</f>
        <v>0</v>
      </c>
      <c r="L40" s="5"/>
    </row>
    <row r="41" spans="1:12" customHeight="1" ht="105" outlineLevel="4">
      <c r="A41" s="1"/>
      <c r="B41" s="1">
        <v>819045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1</v>
      </c>
      <c r="I41" s="1">
        <v>0</v>
      </c>
      <c r="J41" s="3" t="s">
        <v>17</v>
      </c>
      <c r="K41" s="2" t="str">
        <f>J41*5216.00</f>
        <v>0</v>
      </c>
      <c r="L41" s="5"/>
    </row>
    <row r="42" spans="1:12" customHeight="1" ht="105" outlineLevel="4">
      <c r="A42" s="1"/>
      <c r="B42" s="1">
        <v>819046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>
        <v>7</v>
      </c>
      <c r="I42" s="1">
        <v>0</v>
      </c>
      <c r="J42" s="3" t="s">
        <v>17</v>
      </c>
      <c r="K42" s="2" t="str">
        <f>J42*46022.00</f>
        <v>0</v>
      </c>
      <c r="L42" s="5"/>
    </row>
    <row r="43" spans="1:12" customHeight="1" ht="105" outlineLevel="4">
      <c r="A43" s="1"/>
      <c r="B43" s="1">
        <v>819047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 t="s">
        <v>161</v>
      </c>
      <c r="I43" s="1">
        <v>0</v>
      </c>
      <c r="J43" s="3" t="s">
        <v>17</v>
      </c>
      <c r="K43" s="2" t="str">
        <f>J43*57432.00</f>
        <v>0</v>
      </c>
      <c r="L43" s="5"/>
    </row>
    <row r="44" spans="1:12" customHeight="1" ht="105" outlineLevel="4">
      <c r="A44" s="1"/>
      <c r="B44" s="1">
        <v>819048</v>
      </c>
      <c r="C44" s="1" t="s">
        <v>162</v>
      </c>
      <c r="D44" s="1" t="s">
        <v>163</v>
      </c>
      <c r="E44" s="2" t="s">
        <v>164</v>
      </c>
      <c r="F44" s="2" t="s">
        <v>165</v>
      </c>
      <c r="G44" s="2">
        <v>0</v>
      </c>
      <c r="H44" s="2">
        <v>9</v>
      </c>
      <c r="I44" s="1">
        <v>0</v>
      </c>
      <c r="J44" s="3" t="s">
        <v>17</v>
      </c>
      <c r="K44" s="2" t="str">
        <f>J44*73160.00</f>
        <v>0</v>
      </c>
      <c r="L44" s="5"/>
    </row>
    <row r="45" spans="1:12" customHeight="1" ht="105" outlineLevel="4">
      <c r="A45" s="1"/>
      <c r="B45" s="1">
        <v>819049</v>
      </c>
      <c r="C45" s="1" t="s">
        <v>166</v>
      </c>
      <c r="D45" s="1" t="s">
        <v>167</v>
      </c>
      <c r="E45" s="2" t="s">
        <v>168</v>
      </c>
      <c r="F45" s="2" t="s">
        <v>169</v>
      </c>
      <c r="G45" s="2">
        <v>0</v>
      </c>
      <c r="H45" s="2">
        <v>3</v>
      </c>
      <c r="I45" s="1">
        <v>0</v>
      </c>
      <c r="J45" s="3" t="s">
        <v>17</v>
      </c>
      <c r="K45" s="2" t="str">
        <f>J45*71544.00</f>
        <v>0</v>
      </c>
      <c r="L45" s="5"/>
    </row>
    <row r="46" spans="1:12" customHeight="1" ht="105" outlineLevel="4">
      <c r="A46" s="1"/>
      <c r="B46" s="1">
        <v>819050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0</v>
      </c>
      <c r="H46" s="2" t="s">
        <v>161</v>
      </c>
      <c r="I46" s="1">
        <v>0</v>
      </c>
      <c r="J46" s="3" t="s">
        <v>17</v>
      </c>
      <c r="K46" s="2" t="str">
        <f>J46*33727.00</f>
        <v>0</v>
      </c>
      <c r="L46" s="5"/>
    </row>
    <row r="47" spans="1:12" customHeight="1" ht="105" outlineLevel="4">
      <c r="A47" s="1"/>
      <c r="B47" s="1">
        <v>819051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>
        <v>2</v>
      </c>
      <c r="I47" s="1">
        <v>0</v>
      </c>
      <c r="J47" s="3" t="s">
        <v>17</v>
      </c>
      <c r="K47" s="2" t="str">
        <f>J47*17235.00</f>
        <v>0</v>
      </c>
      <c r="L47" s="5"/>
    </row>
    <row r="48" spans="1:12" customHeight="1" ht="105" outlineLevel="4">
      <c r="A48" s="1"/>
      <c r="B48" s="1">
        <v>819052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1</v>
      </c>
      <c r="H48" s="2">
        <v>10</v>
      </c>
      <c r="I48" s="1">
        <v>0</v>
      </c>
      <c r="J48" s="3" t="s">
        <v>17</v>
      </c>
      <c r="K48" s="2" t="str">
        <f>J48*26031.00</f>
        <v>0</v>
      </c>
      <c r="L48" s="5"/>
    </row>
    <row r="49" spans="1:12" customHeight="1" ht="105" outlineLevel="4">
      <c r="A49" s="1"/>
      <c r="B49" s="1">
        <v>819390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17</v>
      </c>
      <c r="K49" s="2" t="str">
        <f>J49*3184.00</f>
        <v>0</v>
      </c>
      <c r="L49" s="5"/>
    </row>
    <row r="50" spans="1:12" customHeight="1" ht="105" outlineLevel="4">
      <c r="A50" s="1"/>
      <c r="B50" s="1">
        <v>819053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4">
      <c r="A51" s="1"/>
      <c r="B51" s="1">
        <v>819054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0</v>
      </c>
      <c r="I51" s="1">
        <v>0</v>
      </c>
      <c r="J51" s="3" t="s">
        <v>17</v>
      </c>
      <c r="K51" s="2" t="str">
        <f>J51*17274.00</f>
        <v>0</v>
      </c>
      <c r="L51" s="5"/>
    </row>
    <row r="52" spans="1:12" customHeight="1" ht="105" outlineLevel="4">
      <c r="A52" s="1"/>
      <c r="B52" s="1">
        <v>819055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 t="s">
        <v>198</v>
      </c>
      <c r="I52" s="1">
        <v>0</v>
      </c>
      <c r="J52" s="3" t="s">
        <v>17</v>
      </c>
      <c r="K52" s="2" t="str">
        <f>J52*439.00</f>
        <v>0</v>
      </c>
      <c r="L52" s="5"/>
    </row>
    <row r="53" spans="1:12" outlineLevel="2">
      <c r="A53" s="8" t="s">
        <v>199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890082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>
        <v>2</v>
      </c>
      <c r="I54" s="1">
        <v>0</v>
      </c>
      <c r="J54" s="3" t="s">
        <v>17</v>
      </c>
      <c r="K54" s="2" t="str">
        <f>J54*32995.00</f>
        <v>0</v>
      </c>
      <c r="L54" s="5"/>
    </row>
    <row r="55" spans="1:12" customHeight="1" ht="105" outlineLevel="4">
      <c r="A55" s="1"/>
      <c r="B55" s="1">
        <v>890083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0</v>
      </c>
      <c r="H55" s="2">
        <v>1</v>
      </c>
      <c r="I55" s="1">
        <v>0</v>
      </c>
      <c r="J55" s="3" t="s">
        <v>17</v>
      </c>
      <c r="K55" s="2" t="str">
        <f>J55*45181.00</f>
        <v>0</v>
      </c>
      <c r="L55" s="5"/>
    </row>
    <row r="56" spans="1:12" customHeight="1" ht="105" outlineLevel="4">
      <c r="A56" s="1"/>
      <c r="B56" s="1">
        <v>890084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0</v>
      </c>
      <c r="H56" s="2">
        <v>1</v>
      </c>
      <c r="I56" s="1">
        <v>0</v>
      </c>
      <c r="J56" s="3" t="s">
        <v>17</v>
      </c>
      <c r="K56" s="2" t="str">
        <f>J56*57398.00</f>
        <v>0</v>
      </c>
      <c r="L56" s="5"/>
    </row>
    <row r="57" spans="1:12" customHeight="1" ht="105" outlineLevel="4">
      <c r="A57" s="1"/>
      <c r="B57" s="1">
        <v>890085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0</v>
      </c>
      <c r="H57" s="2">
        <v>0</v>
      </c>
      <c r="I57" s="1">
        <v>0</v>
      </c>
      <c r="J57" s="3" t="s">
        <v>17</v>
      </c>
      <c r="K57" s="2" t="str">
        <f>J57*6663.00</f>
        <v>0</v>
      </c>
      <c r="L57" s="5"/>
    </row>
    <row r="58" spans="1:12" customHeight="1" ht="105" outlineLevel="4">
      <c r="A58" s="1"/>
      <c r="B58" s="1">
        <v>890086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0</v>
      </c>
      <c r="H58" s="2">
        <v>0</v>
      </c>
      <c r="I58" s="1">
        <v>0</v>
      </c>
      <c r="J58" s="3" t="s">
        <v>17</v>
      </c>
      <c r="K58" s="2" t="str">
        <f>J58*14557.00</f>
        <v>0</v>
      </c>
      <c r="L58" s="5"/>
    </row>
    <row r="59" spans="1:12" customHeight="1" ht="105" outlineLevel="4">
      <c r="A59" s="1"/>
      <c r="B59" s="1">
        <v>890087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0</v>
      </c>
      <c r="H59" s="2">
        <v>2</v>
      </c>
      <c r="I59" s="1">
        <v>0</v>
      </c>
      <c r="J59" s="3" t="s">
        <v>17</v>
      </c>
      <c r="K59" s="2" t="str">
        <f>J59*40642.00</f>
        <v>0</v>
      </c>
      <c r="L59" s="5"/>
    </row>
    <row r="60" spans="1:12" customHeight="1" ht="105" outlineLevel="4">
      <c r="A60" s="1"/>
      <c r="B60" s="1">
        <v>890088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0</v>
      </c>
      <c r="H60" s="2">
        <v>1</v>
      </c>
      <c r="I60" s="1">
        <v>0</v>
      </c>
      <c r="J60" s="3" t="s">
        <v>17</v>
      </c>
      <c r="K60" s="2" t="str">
        <f>J60*40825.00</f>
        <v>0</v>
      </c>
      <c r="L60" s="5"/>
    </row>
    <row r="61" spans="1:12" customHeight="1" ht="105" outlineLevel="4">
      <c r="A61" s="1"/>
      <c r="B61" s="1">
        <v>890089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0</v>
      </c>
      <c r="H61" s="2">
        <v>0</v>
      </c>
      <c r="I61" s="1">
        <v>0</v>
      </c>
      <c r="J61" s="3" t="s">
        <v>17</v>
      </c>
      <c r="K61" s="2" t="str">
        <f>J61*19498.00</f>
        <v>0</v>
      </c>
      <c r="L61" s="5"/>
    </row>
    <row r="62" spans="1:12" customHeight="1" ht="105" outlineLevel="4">
      <c r="A62" s="1"/>
      <c r="B62" s="1">
        <v>890090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0</v>
      </c>
      <c r="H62" s="2">
        <v>0</v>
      </c>
      <c r="I62" s="1">
        <v>0</v>
      </c>
      <c r="J62" s="3" t="s">
        <v>17</v>
      </c>
      <c r="K62" s="2" t="str">
        <f>J62*28924.00</f>
        <v>0</v>
      </c>
      <c r="L62" s="5"/>
    </row>
    <row r="63" spans="1:12" customHeight="1" ht="105" outlineLevel="4">
      <c r="A63" s="1"/>
      <c r="B63" s="1">
        <v>890125</v>
      </c>
      <c r="C63" s="1" t="s">
        <v>236</v>
      </c>
      <c r="D63" s="1" t="s">
        <v>237</v>
      </c>
      <c r="E63" s="2" t="s">
        <v>238</v>
      </c>
      <c r="F63" s="2" t="s">
        <v>215</v>
      </c>
      <c r="G63" s="2">
        <v>0</v>
      </c>
      <c r="H63" s="2">
        <v>8</v>
      </c>
      <c r="I63" s="1">
        <v>0</v>
      </c>
      <c r="J63" s="3" t="s">
        <v>17</v>
      </c>
      <c r="K63" s="2" t="str">
        <f>J63*6663.00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53:K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2026-03-12T15:16:02+03:00</dcterms:created>
  <dcterms:modified xsi:type="dcterms:W3CDTF">2026-03-12T15:16:02+03:00</dcterms:modified>
  <dc:title>Untitled Spreadsheet</dc:title>
  <dc:description/>
  <dc:subject/>
  <cp:keywords/>
  <cp:category/>
</cp:coreProperties>
</file>