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<sst xmlns="http://schemas.openxmlformats.org/spreadsheetml/2006/main" uniqueCount="492">
  <si>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</si>
  <si>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</si>
  <si>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</si>
  <si>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</si>
  <si>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</si>
  <si>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</si>
  <si>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</si>
  <si>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</si>
  <si>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</si>
  <si>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</si>
  <si>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</si>
  <si>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</si>
  <si>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</si>
  <si>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</si>
  <si>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</si>
  <si>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15.77 руб.</t>
  </si>
  <si>
    <t>шт</t>
  </si>
  <si>
    <t>ALT-110618</t>
  </si>
  <si>
    <t>Кронштейн для труб пластиковый 63 мм (25/250шт)</t>
  </si>
  <si>
    <t>17.28 руб.</t>
  </si>
  <si>
    <t>ALT-110625</t>
  </si>
  <si>
    <t>Кронштейн пластиковый c фиксатором 63 мм (20/160 шт)</t>
  </si>
  <si>
    <t>20.23 руб.</t>
  </si>
  <si>
    <t>&gt;100</t>
  </si>
  <si>
    <t>ALT-110626</t>
  </si>
  <si>
    <t>PPR TEBO Двойная опора 20  (50/500шт)</t>
  </si>
  <si>
    <t>6.26 руб.</t>
  </si>
  <si>
    <t>ALT-110627</t>
  </si>
  <si>
    <t>PPR TEBO Двойная опора 25  (40/400шт)</t>
  </si>
  <si>
    <t>8.64 руб.</t>
  </si>
  <si>
    <t>ALT-110628</t>
  </si>
  <si>
    <t>PPR TEBO Двойная опора 32  (30/300шт)</t>
  </si>
  <si>
    <t>14.04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</si>
  <si>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</si>
  <si>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</si>
  <si>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</si>
  <si>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</si>
  <si>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</si>
  <si>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</si>
  <si>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</si>
  <si>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</si>
  <si>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</si>
  <si>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</si>
  <si>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</si>
  <si>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</si>
  <si>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</si>
  <si>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</si>
  <si>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</si>
  <si>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</si>
  <si>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</si>
  <si>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</si>
  <si>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</si>
  <si>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</si>
  <si>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</si>
  <si>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</si>
  <si>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</si>
  <si>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</si>
  <si>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</si>
  <si>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</si>
  <si>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</si>
  <si>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</si>
  <si>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</si>
  <si>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</si>
  <si>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&gt;50</t>
  </si>
  <si>
    <t>&gt;500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</si>
  <si>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</si>
  <si>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</si>
  <si>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</si>
  <si>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</si>
  <si>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</si>
  <si>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</si>
  <si>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</si>
  <si>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</si>
  <si>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</si>
  <si>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</si>
  <si>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</si>
  <si>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</si>
  <si>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</si>
  <si>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</si>
  <si>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</si>
  <si>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</si>
  <si>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</si>
  <si>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</si>
  <si>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</si>
  <si>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</si>
  <si>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</si>
  <si>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</si>
  <si>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</si>
  <si>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</si>
  <si>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</si>
  <si>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</si>
  <si>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</si>
  <si>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</si>
  <si>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</si>
  <si>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</si>
  <si>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</si>
  <si>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</si>
  <si>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</si>
  <si>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</si>
  <si>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</si>
  <si>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</si>
  <si>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</si>
  <si>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</si>
  <si>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</si>
  <si>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</si>
  <si>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80.58 руб.</t>
  </si>
  <si>
    <t>KRP-110002</t>
  </si>
  <si>
    <t>комплект крепежа КР07 для сиденья унитаза пластик (Уклад)</t>
  </si>
  <si>
    <t>93.50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</si>
  <si>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</si>
  <si>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</si>
  <si>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</si>
  <si>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</si>
  <si>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</si>
  <si>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</si>
  <si>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</si>
  <si>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</si>
  <si>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6.46 руб.</t>
  </si>
  <si>
    <t>KRP-110007</t>
  </si>
  <si>
    <t>крепеж для умывальника</t>
  </si>
  <si>
    <t>77.52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</si>
  <si>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</si>
  <si>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</si>
  <si>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</si>
  <si>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</si>
  <si>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</si>
  <si>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</si>
  <si>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</si>
  <si>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</si>
  <si>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</si>
  <si>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</si>
  <si>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</si>
  <si>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</si>
  <si>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</si>
  <si>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</si>
  <si>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</si>
  <si>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</si>
  <si>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</si>
  <si>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</si>
  <si>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</si>
  <si>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</si>
  <si>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</si>
  <si>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</si>
  <si>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</si>
  <si>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</si>
  <si>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</si>
  <si>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</si>
  <si>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</si>
  <si>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</si>
  <si>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</si>
  <si>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</si>
  <si>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</si>
  <si>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</si>
  <si>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</si>
  <si>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</si>
  <si>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</si>
  <si>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</si>
  <si>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</si>
  <si>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</si>
  <si>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</si>
  <si>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</si>
  <si>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</si>
  <si>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</si>
  <si>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</si>
  <si>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</si>
  <si>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</si>
  <si>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</si>
  <si>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70.56 руб.</t>
  </si>
  <si>
    <t>VER-000366</t>
  </si>
  <si>
    <t>VPG105</t>
  </si>
  <si>
    <t>Уголок 90° с гайками 93,5*93,5мм (60/2шт)</t>
  </si>
  <si>
    <t>233.73 руб.</t>
  </si>
  <si>
    <t>VER-000367</t>
  </si>
  <si>
    <t>VPG101</t>
  </si>
  <si>
    <t>Монтажная шпилька, с шайбами быстрого монтажа М8 (120/4шт)</t>
  </si>
  <si>
    <t>91.14 руб.</t>
  </si>
  <si>
    <t>VER-000368</t>
  </si>
  <si>
    <t>VPG100</t>
  </si>
  <si>
    <t>Заглушка для торцов профиля 30*30мм (900/15шт)</t>
  </si>
  <si>
    <t>17.64 руб.</t>
  </si>
  <si>
    <t>VER-000370</t>
  </si>
  <si>
    <t>VPG109</t>
  </si>
  <si>
    <t>Х-образный соединитель с гайками быстрого монтажа (120/4шт)</t>
  </si>
  <si>
    <t>221.97 руб.</t>
  </si>
  <si>
    <t>&gt;25</t>
  </si>
  <si>
    <t>VER-000371</t>
  </si>
  <si>
    <t>VPG108</t>
  </si>
  <si>
    <t>Т-образный соединитель с гайками быстрого монтажа (48/8шт)</t>
  </si>
  <si>
    <t>202.86 руб.</t>
  </si>
  <si>
    <t>VER-000372</t>
  </si>
  <si>
    <t>VPG104</t>
  </si>
  <si>
    <t>Профиль монтажный- 30*30*2000мм (элемент металлоконструкцми) (6/1шт)</t>
  </si>
  <si>
    <t>2 247.63 руб.</t>
  </si>
  <si>
    <t>VER-000507</t>
  </si>
  <si>
    <t>VPGM106</t>
  </si>
  <si>
    <t>КРОНШТЕЙН Т-ОБРАЗНЫЙ (ЭЛЕМЕНТ МЕТАЛЛОКОНСТРУКЦИИ) С МОНТАЖНЫМИ ГАЙКАМИ (60/2шт)</t>
  </si>
  <si>
    <t>320.46 руб.</t>
  </si>
  <si>
    <t>VER-000508</t>
  </si>
  <si>
    <t>VPGM112</t>
  </si>
  <si>
    <t>КРОНШТЕЙН Т-ОБРАЗНЫЙ (ЭЛЕМЕНТ МЕТАЛЛОКОНСТРУКЦИИ) (30/2шт)</t>
  </si>
  <si>
    <t>508.62 руб.</t>
  </si>
  <si>
    <t>VER-000509</t>
  </si>
  <si>
    <t>VPGM113</t>
  </si>
  <si>
    <t>КРОНШТЕЙН Т-ОБРАЗНЫЙ (ЭЛЕМЕНТ МЕТАЛЛОКОНСТРУКЦИИ) (24/2шт)</t>
  </si>
  <si>
    <t>721.77 руб.</t>
  </si>
  <si>
    <t>VER-000628</t>
  </si>
  <si>
    <t>VPGM111</t>
  </si>
  <si>
    <t>Кронштейн т-образный (элемент металлоконструкции) (48/2шт)</t>
  </si>
  <si>
    <t>543.90 руб.</t>
  </si>
  <si>
    <t>VER-000934</t>
  </si>
  <si>
    <t>VPGM107</t>
  </si>
  <si>
    <t>Кронштейн т-образный (элемент металлоконструкции) 30x30x2мм-400мм (30/2шт)</t>
  </si>
  <si>
    <t>942.27 руб.</t>
  </si>
  <si>
    <t>VER-001399</t>
  </si>
  <si>
    <t>VR1150</t>
  </si>
  <si>
    <t>Заглушка для торцов профиля 30мм x 20мм (960/45шт)</t>
  </si>
  <si>
    <t>16.17 руб.</t>
  </si>
  <si>
    <t>VER-001400</t>
  </si>
  <si>
    <t>VPG110</t>
  </si>
  <si>
    <t>Профиль монтажный 30мм x 20мм x 2000мм (6/1шт)</t>
  </si>
  <si>
    <t>1 786.05 руб.</t>
  </si>
  <si>
    <t>VER-001497</t>
  </si>
  <si>
    <t>VGK03</t>
  </si>
  <si>
    <t>Хомут трубный 1/2" (400/4шт)</t>
  </si>
  <si>
    <t>23.52 руб.</t>
  </si>
  <si>
    <t>VER-001498</t>
  </si>
  <si>
    <t>VGK04</t>
  </si>
  <si>
    <t>Хомут трубный 3/4" (320/4шт)</t>
  </si>
  <si>
    <t>24.99 руб.</t>
  </si>
  <si>
    <t>VER-001499</t>
  </si>
  <si>
    <t>VGK05</t>
  </si>
  <si>
    <t>Хомут трубный 1" (240/4шт)</t>
  </si>
  <si>
    <t>29.40 руб.</t>
  </si>
  <si>
    <t>VER-001528</t>
  </si>
  <si>
    <t>VPG102</t>
  </si>
  <si>
    <t>Монтажная гайка M8 (1000/25шт)</t>
  </si>
  <si>
    <t>57.33 руб.</t>
  </si>
  <si>
    <t>Шпильки и штанги резьбовые</t>
  </si>
  <si>
    <t>KRP-310069</t>
  </si>
  <si>
    <t>ШР10-1000</t>
  </si>
  <si>
    <t>шпилька резьбовая М 10-1000мм</t>
  </si>
  <si>
    <t>96.05 руб.</t>
  </si>
  <si>
    <t>KRP-310070</t>
  </si>
  <si>
    <t>ШР10-2000</t>
  </si>
  <si>
    <t>шпилька резьбовая М 10-2000мм</t>
  </si>
  <si>
    <t>173.40 руб.</t>
  </si>
  <si>
    <t>KRP-310083</t>
  </si>
  <si>
    <t>ШР8-1000</t>
  </si>
  <si>
    <t>шпилька резьбовая М8-1000мм</t>
  </si>
  <si>
    <t>55.08 руб.</t>
  </si>
  <si>
    <t>KRP-310084</t>
  </si>
  <si>
    <t>ШР8-2000</t>
  </si>
  <si>
    <t>шпилька резьбовая М 8-2000мм (1/25шт)</t>
  </si>
  <si>
    <t>112.20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</si>
  <si>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</si>
  <si>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</si>
  <si>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</si>
  <si>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</si>
  <si>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</si>
  <si>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</si>
  <si>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</si>
  <si>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</si>
  <si>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</si>
  <si>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</si>
  <si>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</si>
  <si>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</si>
  <si>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</si>
  <si>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</si>
  <si>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</si>
  <si>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</si>
  <si>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</si>
  <si>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</si>
  <si>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</si>
  <si>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</si>
  <si>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</si>
  <si>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</si>
  <si>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</si>
  <si>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</si>
  <si>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</si>
  <si>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</si>
  <si>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</si>
  <si>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</si>
  <si>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</si>
  <si>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</si>
  <si>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</si>
  <si>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</si>
  <si>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</si>
  <si>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</si>
  <si>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</si>
  <si>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</si>
  <si>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</si>
  <si>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</si>
  <si>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</si>
  <si>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</si>
  <si>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</si>
  <si>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</si>
  <si>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</si>
  <si>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</si>
  <si>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</si>
  <si>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</si>
  <si>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</si>
  <si>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</si>
  <si>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</si>
  <si>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</si>
  <si>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</si>
  <si>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</si>
  <si>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</si>
  <si>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</si>
  <si>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</si>
  <si>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</si>
  <si>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</si>
  <si>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</si>
  <si>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</si>
  <si>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</si>
  <si>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</si>
  <si>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</si>
  <si>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</si>
  <si>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</si>
  <si>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</si>
  <si>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</si>
  <si>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</si>
  <si>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</si>
  <si>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</si>
  <si>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</si>
  <si>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</si>
  <si>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</si>
  <si>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</si>
  <si>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</si>
  <si>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</si>
  <si>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</si>
  <si>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</si>
  <si>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</si>
  <si>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</si>
  <si>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</si>
  <si>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</si>
  <si>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</si>
  <si>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</si>
  <si>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</si>
  <si>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</si>
  <si>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</si>
  <si>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</si>
  <si>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</si>
  <si>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</si>
  <si>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</si>
  <si>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</si>
  <si>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</si>
  <si>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</si>
  <si>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</si>
  <si>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</si>
  <si>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</si>
  <si>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</si>
  <si>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</si>
  <si>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</si>
  <si>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</si>
  <si>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</si>
  <si>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 VALTEC для нержавеющих труб</t>
  </si>
  <si>
    <t>VLC-902085</t>
  </si>
  <si>
    <t>15D.CN.SP</t>
  </si>
  <si>
    <t>Хомут для труб из нерж. стали D15</t>
  </si>
  <si>
    <t>VLC-902086</t>
  </si>
  <si>
    <t>18D.CN.SP</t>
  </si>
  <si>
    <t>Хомут для труб из нерж. стали D18</t>
  </si>
  <si>
    <t>VLC-902087</t>
  </si>
  <si>
    <t>22D.CN.SP</t>
  </si>
  <si>
    <t>Хомут для труб из нерж. стали D22</t>
  </si>
  <si>
    <t>VLC-902088</t>
  </si>
  <si>
    <t>28D.CN.SP</t>
  </si>
  <si>
    <t>Хомут для труб из нерж. стали D28</t>
  </si>
  <si>
    <t>VLC-902089</t>
  </si>
  <si>
    <t>35D.CN.SP</t>
  </si>
  <si>
    <t>Хомут для труб из нерж. стали D35</t>
  </si>
  <si>
    <t>Крепеж, пластины для водорозеток</t>
  </si>
  <si>
    <t>VER-001157</t>
  </si>
  <si>
    <t>VP20</t>
  </si>
  <si>
    <t>Шина сантехническая (2 м) (10шт)</t>
  </si>
  <si>
    <t>623.28 руб.</t>
  </si>
  <si>
    <t>VER-001158</t>
  </si>
  <si>
    <t>VP21</t>
  </si>
  <si>
    <t>Монтажная шина для водорозеток (2.025 м) (10шт)</t>
  </si>
  <si>
    <t>571.83 руб.</t>
  </si>
  <si>
    <t>VER-001159</t>
  </si>
  <si>
    <t>VP22</t>
  </si>
  <si>
    <t>Кронштейн планка для пары водорозеток 75/150 с амортизаторами (60шт)</t>
  </si>
  <si>
    <t>217.56 руб.</t>
  </si>
  <si>
    <t>VER-001160</t>
  </si>
  <si>
    <t>VP23</t>
  </si>
  <si>
    <t>Планка плоская для пары водорозеток 75/150 с амортизаторами (100шт)</t>
  </si>
  <si>
    <t>160.23 руб.</t>
  </si>
  <si>
    <t>VER-001161</t>
  </si>
  <si>
    <t>VP24</t>
  </si>
  <si>
    <t>Кронштейн для крепления водорозеток тип Z30 (150шт)</t>
  </si>
  <si>
    <t>110.25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</si>
  <si>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</si>
  <si>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</si>
  <si>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</si>
  <si>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</si>
  <si>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</si>
  <si>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</si>
  <si>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</si>
  <si>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</si>
  <si>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</si>
  <si>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</si>
  <si>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</si>
  <si>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</si>
  <si>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</si>
  <si>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</si>
  <si>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</si>
  <si>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1 114.00 руб.</t>
  </si>
  <si>
    <t>VLC-900977</t>
  </si>
  <si>
    <t>WB90102</t>
  </si>
  <si>
    <t>Соединение угловое WALLBOX</t>
  </si>
  <si>
    <t>226.00 руб.</t>
  </si>
  <si>
    <t>VLC-900978</t>
  </si>
  <si>
    <t>WB98807</t>
  </si>
  <si>
    <t>Ключ шестигранный</t>
  </si>
  <si>
    <t>1 039.00 руб.</t>
  </si>
  <si>
    <t>VLC-900979</t>
  </si>
  <si>
    <t>WB90302</t>
  </si>
  <si>
    <t>Крепление одинарное WALLBOX</t>
  </si>
  <si>
    <t>689.00 руб.</t>
  </si>
  <si>
    <t>VLC-900980</t>
  </si>
  <si>
    <t>WB90311</t>
  </si>
  <si>
    <t>Крепление двойное WALLBOX</t>
  </si>
  <si>
    <t>1 286.00 руб.</t>
  </si>
  <si>
    <t>VLC-900981</t>
  </si>
  <si>
    <t>WB90313</t>
  </si>
  <si>
    <t>Крепление двойное, удлиненное WALLBOX</t>
  </si>
  <si>
    <t>1 427.00 руб.</t>
  </si>
  <si>
    <t>VLC-900982</t>
  </si>
  <si>
    <t>WB90182</t>
  </si>
  <si>
    <t>Соединение универсальное WALLBOX</t>
  </si>
  <si>
    <t>647.00 руб.</t>
  </si>
  <si>
    <t>VLC-900983</t>
  </si>
  <si>
    <t>WB90103</t>
  </si>
  <si>
    <t>Установочный элемент, базовый WALLBOX</t>
  </si>
  <si>
    <t>180.00 руб.</t>
  </si>
  <si>
    <t>VLC-900984</t>
  </si>
  <si>
    <t>WB90317</t>
  </si>
  <si>
    <t>Опора для отдельно стоящей перегородки WALLBOX</t>
  </si>
  <si>
    <t>3 608.00 руб.</t>
  </si>
  <si>
    <t>VLC-900985</t>
  </si>
  <si>
    <t>WB90204</t>
  </si>
  <si>
    <t>Монтажная пластина для сантехнической арматуры</t>
  </si>
  <si>
    <t>2 821.00 руб.</t>
  </si>
  <si>
    <t>VLC-900986</t>
  </si>
  <si>
    <t>WB93803</t>
  </si>
  <si>
    <t>Комплект крепления модуля инсталляции в углу</t>
  </si>
  <si>
    <t>3 060.00 руб.</t>
  </si>
  <si>
    <t>VLC-900987</t>
  </si>
  <si>
    <t>WB90219</t>
  </si>
  <si>
    <t>Звукоизоляция крепежных элементов</t>
  </si>
  <si>
    <t>139.00 руб.</t>
  </si>
  <si>
    <t>VLC-900988</t>
  </si>
  <si>
    <t>WB90425</t>
  </si>
  <si>
    <t>Монтажная фанера, малая 200х200</t>
  </si>
  <si>
    <t>2 058.00 руб.</t>
  </si>
  <si>
    <t>VLC-900989</t>
  </si>
  <si>
    <t>WB90580</t>
  </si>
  <si>
    <t>Монтажная фанера, большая 580х200</t>
  </si>
  <si>
    <t>4 115.00 руб.</t>
  </si>
  <si>
    <t>VLC-900990</t>
  </si>
  <si>
    <t>WB90401</t>
  </si>
  <si>
    <t>Установочный элемент, с резьбой М8</t>
  </si>
  <si>
    <t>588.00 руб.</t>
  </si>
  <si>
    <t>VLC-900991</t>
  </si>
  <si>
    <t>WB90123</t>
  </si>
  <si>
    <t>Установочный элемент на скользящей опоре, резьба М8</t>
  </si>
  <si>
    <t>1 165.00 руб.</t>
  </si>
  <si>
    <t>VLC-900992</t>
  </si>
  <si>
    <t>WB90999</t>
  </si>
  <si>
    <t>Кронштейны установки модуля инсталляции в профиль (комплект 6 шт.)</t>
  </si>
  <si>
    <t>987.00 руб.</t>
  </si>
  <si>
    <t>VLC-900993</t>
  </si>
  <si>
    <t>WB90109</t>
  </si>
  <si>
    <t>Торцевое соединение профиля, удлинитель</t>
  </si>
  <si>
    <t>461.00 руб.</t>
  </si>
  <si>
    <t>VLC-900994</t>
  </si>
  <si>
    <t>WB90444</t>
  </si>
  <si>
    <t>Резьбовые заклепки скрытого монтажа М8</t>
  </si>
  <si>
    <t>9.40 руб.</t>
  </si>
  <si>
    <t>VLC-900995</t>
  </si>
  <si>
    <t>WB98128</t>
  </si>
  <si>
    <t>Заглушка профиля торцевая</t>
  </si>
  <si>
    <t>103.00 руб.</t>
  </si>
  <si>
    <t>VLC-900996</t>
  </si>
  <si>
    <t>WB90200</t>
  </si>
  <si>
    <t>Комплект стальных петель для профиля WALLBOX</t>
  </si>
  <si>
    <t>21 917.00 руб.</t>
  </si>
  <si>
    <t>VLC-900997</t>
  </si>
  <si>
    <t>WB91400</t>
  </si>
  <si>
    <t>Опора шарнирная с регулировкой высоты WALLBOX</t>
  </si>
  <si>
    <t>1 032.00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</si>
</sst>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0a6f3a91_310d_11f1_a89b_047c1617b14334.jpeg"/><Relationship Id="rId35" Type="http://schemas.openxmlformats.org/officeDocument/2006/relationships/image" Target="../media/f6f0e427_c920_11ee_a554_047c1617b143_0a6f3a92_310d_11f1_a89b_047c1617b14335.jpeg"/><Relationship Id="rId36" Type="http://schemas.openxmlformats.org/officeDocument/2006/relationships/image" Target="../media/f6f0e429_c920_11ee_a554_047c1617b143_0a6f3a93_310d_11f1_a89b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J5*15.77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J6*17.28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J7*20.23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J8*6.26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J9*8.64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J10*14.04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57</v>
      </c>
      <c r="D17" s="1"/>
      <c r="E17" s="2" t="s">
        <v>58</v>
      </c>
      <c r="F17" s="2" t="s">
        <v>59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60</v>
      </c>
      <c r="D18" s="1"/>
      <c r="E18" s="2" t="s">
        <v>61</v>
      </c>
      <c r="F18" s="2" t="s">
        <v>62</v>
      </c>
      <c r="G18" s="2" t="s">
        <v>63</v>
      </c>
      <c r="H18" s="2" t="s">
        <v>64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65</v>
      </c>
      <c r="D19" s="1"/>
      <c r="E19" s="2" t="s">
        <v>66</v>
      </c>
      <c r="F19" s="2" t="s">
        <v>67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68</v>
      </c>
      <c r="D20" s="1"/>
      <c r="E20" s="2" t="s">
        <v>69</v>
      </c>
      <c r="F20" s="2" t="s">
        <v>70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71</v>
      </c>
      <c r="D21" s="1"/>
      <c r="E21" s="2" t="s">
        <v>72</v>
      </c>
      <c r="F21" s="2" t="s">
        <v>73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74</v>
      </c>
      <c r="D22" s="1"/>
      <c r="E22" s="2" t="s">
        <v>75</v>
      </c>
      <c r="F22" s="2" t="s">
        <v>48</v>
      </c>
      <c r="G22" s="2" t="s">
        <v>49</v>
      </c>
      <c r="H22" s="2" t="s">
        <v>50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76</v>
      </c>
      <c r="D23" s="1"/>
      <c r="E23" s="2" t="s">
        <v>77</v>
      </c>
      <c r="F23" s="2" t="s">
        <v>78</v>
      </c>
      <c r="G23" s="2" t="s">
        <v>23</v>
      </c>
      <c r="H23" s="2" t="s">
        <v>64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63</v>
      </c>
      <c r="H24" s="2" t="s">
        <v>64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64</v>
      </c>
      <c r="H32" s="2">
        <v>0</v>
      </c>
      <c r="I32" s="1">
        <v>0</v>
      </c>
      <c r="J32" s="3" t="s">
        <v>16</v>
      </c>
      <c r="K32" s="2" t="str">
        <f>J32*80.58</f>
        <v>0</v>
      </c>
      <c r="L32" s="5"/>
    </row>
    <row r="33" spans="1:12" customHeight="1" ht="105" outlineLevel="4">
      <c r="A33" s="1"/>
      <c r="B33" s="1">
        <v>822630</v>
      </c>
      <c r="C33" s="1" t="s">
        <v>106</v>
      </c>
      <c r="D33" s="1"/>
      <c r="E33" s="2" t="s">
        <v>107</v>
      </c>
      <c r="F33" s="2" t="s">
        <v>108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J33*93.50</f>
        <v>0</v>
      </c>
      <c r="L33" s="5"/>
    </row>
    <row r="34" spans="1:12" customHeight="1" ht="105" outlineLevel="4">
      <c r="A34" s="1"/>
      <c r="B34" s="1">
        <v>822631</v>
      </c>
      <c r="C34" s="1" t="s">
        <v>109</v>
      </c>
      <c r="D34" s="1"/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112</v>
      </c>
      <c r="D35" s="1"/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115</v>
      </c>
      <c r="D36" s="1"/>
      <c r="E36" s="2" t="s">
        <v>116</v>
      </c>
      <c r="F36" s="2" t="s">
        <v>117</v>
      </c>
      <c r="G36" s="2" t="s">
        <v>63</v>
      </c>
      <c r="H36" s="2">
        <v>0</v>
      </c>
      <c r="I36" s="1">
        <v>0</v>
      </c>
      <c r="J36" s="3" t="s">
        <v>16</v>
      </c>
      <c r="K36" s="2" t="str">
        <f>J36*6.46</f>
        <v>0</v>
      </c>
      <c r="L36" s="5"/>
    </row>
    <row r="37" spans="1:12" customHeight="1" ht="105" outlineLevel="4">
      <c r="A37" s="1"/>
      <c r="B37" s="1">
        <v>822635</v>
      </c>
      <c r="C37" s="1" t="s">
        <v>118</v>
      </c>
      <c r="D37" s="1"/>
      <c r="E37" s="2" t="s">
        <v>119</v>
      </c>
      <c r="F37" s="2" t="s">
        <v>120</v>
      </c>
      <c r="G37" s="2" t="s">
        <v>63</v>
      </c>
      <c r="H37" s="2">
        <v>0</v>
      </c>
      <c r="I37" s="1">
        <v>0</v>
      </c>
      <c r="J37" s="3" t="s">
        <v>16</v>
      </c>
      <c r="K37" s="2" t="str">
        <f>J37*77.52</f>
        <v>0</v>
      </c>
      <c r="L37" s="5"/>
    </row>
    <row r="38" spans="1:12" customHeight="1" ht="105" outlineLevel="4">
      <c r="A38" s="1"/>
      <c r="B38" s="1">
        <v>822636</v>
      </c>
      <c r="C38" s="1" t="s">
        <v>121</v>
      </c>
      <c r="D38" s="1"/>
      <c r="E38" s="2" t="s">
        <v>122</v>
      </c>
      <c r="F38" s="2" t="s">
        <v>123</v>
      </c>
      <c r="G38" s="2" t="s">
        <v>23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124</v>
      </c>
      <c r="D39" s="1"/>
      <c r="E39" s="2" t="s">
        <v>125</v>
      </c>
      <c r="F39" s="2" t="s">
        <v>126</v>
      </c>
      <c r="G39" s="2" t="s">
        <v>63</v>
      </c>
      <c r="H39" s="2">
        <v>0</v>
      </c>
      <c r="I39" s="1">
        <v>0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127</v>
      </c>
      <c r="D40" s="1" t="s">
        <v>128</v>
      </c>
      <c r="E40" s="2" t="s">
        <v>129</v>
      </c>
      <c r="F40" s="2" t="s">
        <v>130</v>
      </c>
      <c r="G40" s="2" t="s">
        <v>63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131</v>
      </c>
      <c r="D41" s="1" t="s">
        <v>132</v>
      </c>
      <c r="E41" s="2" t="s">
        <v>133</v>
      </c>
      <c r="F41" s="2" t="s">
        <v>134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135</v>
      </c>
      <c r="D42" s="1"/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138</v>
      </c>
      <c r="D43" s="1"/>
      <c r="E43" s="2" t="s">
        <v>139</v>
      </c>
      <c r="F43" s="2" t="s">
        <v>140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141</v>
      </c>
      <c r="D44" s="1"/>
      <c r="E44" s="2" t="s">
        <v>142</v>
      </c>
      <c r="F44" s="2" t="s">
        <v>143</v>
      </c>
      <c r="G44" s="2">
        <v>0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144</v>
      </c>
      <c r="D45" s="1"/>
      <c r="E45" s="2" t="s">
        <v>145</v>
      </c>
      <c r="F45" s="2" t="s">
        <v>146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147</v>
      </c>
      <c r="D46" s="1"/>
      <c r="E46" s="2" t="s">
        <v>148</v>
      </c>
      <c r="F46" s="2" t="s">
        <v>149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150</v>
      </c>
      <c r="D47" s="1"/>
      <c r="E47" s="2" t="s">
        <v>151</v>
      </c>
      <c r="F47" s="2" t="s">
        <v>152</v>
      </c>
      <c r="G47" s="2">
        <v>0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153</v>
      </c>
      <c r="D48" s="1"/>
      <c r="E48" s="2" t="s">
        <v>154</v>
      </c>
      <c r="F48" s="2" t="s">
        <v>155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156</v>
      </c>
      <c r="D49" s="1"/>
      <c r="E49" s="2" t="s">
        <v>157</v>
      </c>
      <c r="F49" s="2" t="s">
        <v>158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159</v>
      </c>
      <c r="D50" s="1" t="s">
        <v>160</v>
      </c>
      <c r="E50" s="2" t="s">
        <v>161</v>
      </c>
      <c r="F50" s="2" t="s">
        <v>162</v>
      </c>
      <c r="G50" s="2" t="s">
        <v>63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164</v>
      </c>
      <c r="D52" s="1" t="s">
        <v>165</v>
      </c>
      <c r="E52" s="2" t="s">
        <v>166</v>
      </c>
      <c r="F52" s="2" t="s">
        <v>167</v>
      </c>
      <c r="G52" s="2" t="s">
        <v>63</v>
      </c>
      <c r="H52" s="2">
        <v>0</v>
      </c>
      <c r="I52" s="1">
        <v>0</v>
      </c>
      <c r="J52" s="3" t="s">
        <v>16</v>
      </c>
      <c r="K52" s="2" t="str">
        <f>J52*70.56</f>
        <v>0</v>
      </c>
      <c r="L52" s="5"/>
    </row>
    <row r="53" spans="1:12" customHeight="1" ht="105" outlineLevel="4">
      <c r="A53" s="1"/>
      <c r="B53" s="1">
        <v>879303</v>
      </c>
      <c r="C53" s="1" t="s">
        <v>168</v>
      </c>
      <c r="D53" s="1" t="s">
        <v>169</v>
      </c>
      <c r="E53" s="2" t="s">
        <v>170</v>
      </c>
      <c r="F53" s="2" t="s">
        <v>171</v>
      </c>
      <c r="G53" s="2" t="s">
        <v>37</v>
      </c>
      <c r="H53" s="2">
        <v>0</v>
      </c>
      <c r="I53" s="1">
        <v>0</v>
      </c>
      <c r="J53" s="3" t="s">
        <v>16</v>
      </c>
      <c r="K53" s="2" t="str">
        <f>J53*233.73</f>
        <v>0</v>
      </c>
      <c r="L53" s="5"/>
    </row>
    <row r="54" spans="1:12" customHeight="1" ht="105" outlineLevel="4">
      <c r="A54" s="1"/>
      <c r="B54" s="1">
        <v>879304</v>
      </c>
      <c r="C54" s="1" t="s">
        <v>172</v>
      </c>
      <c r="D54" s="1" t="s">
        <v>173</v>
      </c>
      <c r="E54" s="2" t="s">
        <v>174</v>
      </c>
      <c r="F54" s="2" t="s">
        <v>175</v>
      </c>
      <c r="G54" s="2">
        <v>0</v>
      </c>
      <c r="H54" s="2">
        <v>0</v>
      </c>
      <c r="I54" s="1">
        <v>0</v>
      </c>
      <c r="J54" s="3" t="s">
        <v>16</v>
      </c>
      <c r="K54" s="2" t="str">
        <f>J54*91.14</f>
        <v>0</v>
      </c>
      <c r="L54" s="5"/>
    </row>
    <row r="55" spans="1:12" customHeight="1" ht="105" outlineLevel="4">
      <c r="A55" s="1"/>
      <c r="B55" s="1">
        <v>879305</v>
      </c>
      <c r="C55" s="1" t="s">
        <v>176</v>
      </c>
      <c r="D55" s="1" t="s">
        <v>177</v>
      </c>
      <c r="E55" s="2" t="s">
        <v>178</v>
      </c>
      <c r="F55" s="2" t="s">
        <v>179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J55*17.64</f>
        <v>0</v>
      </c>
      <c r="L55" s="5"/>
    </row>
    <row r="56" spans="1:12" customHeight="1" ht="105" outlineLevel="4">
      <c r="A56" s="1"/>
      <c r="B56" s="1">
        <v>879307</v>
      </c>
      <c r="C56" s="1" t="s">
        <v>180</v>
      </c>
      <c r="D56" s="1" t="s">
        <v>181</v>
      </c>
      <c r="E56" s="2" t="s">
        <v>182</v>
      </c>
      <c r="F56" s="2" t="s">
        <v>183</v>
      </c>
      <c r="G56" s="2" t="s">
        <v>184</v>
      </c>
      <c r="H56" s="2">
        <v>0</v>
      </c>
      <c r="I56" s="1">
        <v>0</v>
      </c>
      <c r="J56" s="3" t="s">
        <v>16</v>
      </c>
      <c r="K56" s="2" t="str">
        <f>J56*221.97</f>
        <v>0</v>
      </c>
      <c r="L56" s="5"/>
    </row>
    <row r="57" spans="1:12" customHeight="1" ht="105" outlineLevel="4">
      <c r="A57" s="1"/>
      <c r="B57" s="1">
        <v>879308</v>
      </c>
      <c r="C57" s="1" t="s">
        <v>185</v>
      </c>
      <c r="D57" s="1" t="s">
        <v>186</v>
      </c>
      <c r="E57" s="2" t="s">
        <v>187</v>
      </c>
      <c r="F57" s="2" t="s">
        <v>188</v>
      </c>
      <c r="G57" s="2" t="s">
        <v>184</v>
      </c>
      <c r="H57" s="2">
        <v>0</v>
      </c>
      <c r="I57" s="1">
        <v>0</v>
      </c>
      <c r="J57" s="3" t="s">
        <v>16</v>
      </c>
      <c r="K57" s="2" t="str">
        <f>J57*202.86</f>
        <v>0</v>
      </c>
      <c r="L57" s="5"/>
    </row>
    <row r="58" spans="1:12" customHeight="1" ht="105" outlineLevel="4">
      <c r="A58" s="1"/>
      <c r="B58" s="1">
        <v>879309</v>
      </c>
      <c r="C58" s="1" t="s">
        <v>189</v>
      </c>
      <c r="D58" s="1" t="s">
        <v>190</v>
      </c>
      <c r="E58" s="2" t="s">
        <v>191</v>
      </c>
      <c r="F58" s="2" t="s">
        <v>192</v>
      </c>
      <c r="G58" s="2">
        <v>9</v>
      </c>
      <c r="H58" s="2">
        <v>0</v>
      </c>
      <c r="I58" s="1">
        <v>0</v>
      </c>
      <c r="J58" s="3" t="s">
        <v>16</v>
      </c>
      <c r="K58" s="2" t="str">
        <f>J58*2247.63</f>
        <v>0</v>
      </c>
      <c r="L58" s="5"/>
    </row>
    <row r="59" spans="1:12" customHeight="1" ht="105" outlineLevel="4">
      <c r="A59" s="1"/>
      <c r="B59" s="1">
        <v>879361</v>
      </c>
      <c r="C59" s="1" t="s">
        <v>193</v>
      </c>
      <c r="D59" s="1" t="s">
        <v>194</v>
      </c>
      <c r="E59" s="2" t="s">
        <v>195</v>
      </c>
      <c r="F59" s="2" t="s">
        <v>196</v>
      </c>
      <c r="G59" s="2" t="s">
        <v>37</v>
      </c>
      <c r="H59" s="2">
        <v>0</v>
      </c>
      <c r="I59" s="1">
        <v>0</v>
      </c>
      <c r="J59" s="3" t="s">
        <v>16</v>
      </c>
      <c r="K59" s="2" t="str">
        <f>J59*320.46</f>
        <v>0</v>
      </c>
      <c r="L59" s="5"/>
    </row>
    <row r="60" spans="1:12" customHeight="1" ht="105" outlineLevel="4">
      <c r="A60" s="1"/>
      <c r="B60" s="1">
        <v>879362</v>
      </c>
      <c r="C60" s="1" t="s">
        <v>197</v>
      </c>
      <c r="D60" s="1" t="s">
        <v>198</v>
      </c>
      <c r="E60" s="2" t="s">
        <v>199</v>
      </c>
      <c r="F60" s="2" t="s">
        <v>200</v>
      </c>
      <c r="G60" s="2" t="s">
        <v>37</v>
      </c>
      <c r="H60" s="2">
        <v>0</v>
      </c>
      <c r="I60" s="1">
        <v>0</v>
      </c>
      <c r="J60" s="3" t="s">
        <v>16</v>
      </c>
      <c r="K60" s="2" t="str">
        <f>J60*508.62</f>
        <v>0</v>
      </c>
      <c r="L60" s="5"/>
    </row>
    <row r="61" spans="1:12" customHeight="1" ht="105" outlineLevel="4">
      <c r="A61" s="1"/>
      <c r="B61" s="1">
        <v>879363</v>
      </c>
      <c r="C61" s="1" t="s">
        <v>201</v>
      </c>
      <c r="D61" s="1" t="s">
        <v>202</v>
      </c>
      <c r="E61" s="2" t="s">
        <v>203</v>
      </c>
      <c r="F61" s="2" t="s">
        <v>204</v>
      </c>
      <c r="G61" s="2">
        <v>9</v>
      </c>
      <c r="H61" s="2">
        <v>0</v>
      </c>
      <c r="I61" s="1">
        <v>0</v>
      </c>
      <c r="J61" s="3" t="s">
        <v>16</v>
      </c>
      <c r="K61" s="2" t="str">
        <f>J61*721.77</f>
        <v>0</v>
      </c>
      <c r="L61" s="5"/>
    </row>
    <row r="62" spans="1:12" customHeight="1" ht="105" outlineLevel="4">
      <c r="A62" s="1"/>
      <c r="B62" s="1">
        <v>880038</v>
      </c>
      <c r="C62" s="1" t="s">
        <v>205</v>
      </c>
      <c r="D62" s="1" t="s">
        <v>206</v>
      </c>
      <c r="E62" s="2" t="s">
        <v>207</v>
      </c>
      <c r="F62" s="2" t="s">
        <v>208</v>
      </c>
      <c r="G62" s="2" t="s">
        <v>184</v>
      </c>
      <c r="H62" s="2">
        <v>0</v>
      </c>
      <c r="I62" s="1">
        <v>0</v>
      </c>
      <c r="J62" s="3" t="s">
        <v>16</v>
      </c>
      <c r="K62" s="2" t="str">
        <f>J62*543.90</f>
        <v>0</v>
      </c>
      <c r="L62" s="5"/>
    </row>
    <row r="63" spans="1:12" customHeight="1" ht="105" outlineLevel="4">
      <c r="A63" s="1"/>
      <c r="B63" s="1">
        <v>884659</v>
      </c>
      <c r="C63" s="1" t="s">
        <v>209</v>
      </c>
      <c r="D63" s="1" t="s">
        <v>210</v>
      </c>
      <c r="E63" s="2" t="s">
        <v>211</v>
      </c>
      <c r="F63" s="2" t="s">
        <v>212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J63*942.27</f>
        <v>0</v>
      </c>
      <c r="L63" s="5"/>
    </row>
    <row r="64" spans="1:12" customHeight="1" ht="105" outlineLevel="4">
      <c r="A64" s="1"/>
      <c r="B64" s="1">
        <v>885819</v>
      </c>
      <c r="C64" s="1" t="s">
        <v>213</v>
      </c>
      <c r="D64" s="1" t="s">
        <v>214</v>
      </c>
      <c r="E64" s="2" t="s">
        <v>215</v>
      </c>
      <c r="F64" s="2" t="s">
        <v>216</v>
      </c>
      <c r="G64" s="2" t="s">
        <v>184</v>
      </c>
      <c r="H64" s="2">
        <v>0</v>
      </c>
      <c r="I64" s="1">
        <v>0</v>
      </c>
      <c r="J64" s="3" t="s">
        <v>16</v>
      </c>
      <c r="K64" s="2" t="str">
        <f>J64*16.17</f>
        <v>0</v>
      </c>
      <c r="L64" s="5"/>
    </row>
    <row r="65" spans="1:12" customHeight="1" ht="105" outlineLevel="4">
      <c r="A65" s="1"/>
      <c r="B65" s="1">
        <v>886001</v>
      </c>
      <c r="C65" s="1" t="s">
        <v>217</v>
      </c>
      <c r="D65" s="1" t="s">
        <v>218</v>
      </c>
      <c r="E65" s="2" t="s">
        <v>219</v>
      </c>
      <c r="F65" s="2" t="s">
        <v>220</v>
      </c>
      <c r="G65" s="2">
        <v>5</v>
      </c>
      <c r="H65" s="2">
        <v>0</v>
      </c>
      <c r="I65" s="1">
        <v>0</v>
      </c>
      <c r="J65" s="3" t="s">
        <v>16</v>
      </c>
      <c r="K65" s="2" t="str">
        <f>J65*1786.05</f>
        <v>0</v>
      </c>
      <c r="L65" s="5"/>
    </row>
    <row r="66" spans="1:12" customHeight="1" ht="105" outlineLevel="4">
      <c r="A66" s="1"/>
      <c r="B66" s="1">
        <v>886075</v>
      </c>
      <c r="C66" s="1" t="s">
        <v>221</v>
      </c>
      <c r="D66" s="1" t="s">
        <v>222</v>
      </c>
      <c r="E66" s="2" t="s">
        <v>223</v>
      </c>
      <c r="F66" s="2" t="s">
        <v>224</v>
      </c>
      <c r="G66" s="2" t="s">
        <v>23</v>
      </c>
      <c r="H66" s="2">
        <v>0</v>
      </c>
      <c r="I66" s="1">
        <v>0</v>
      </c>
      <c r="J66" s="3" t="s">
        <v>16</v>
      </c>
      <c r="K66" s="2" t="str">
        <f>J66*23.52</f>
        <v>0</v>
      </c>
      <c r="L66" s="5"/>
    </row>
    <row r="67" spans="1:12" customHeight="1" ht="105" outlineLevel="4">
      <c r="A67" s="1"/>
      <c r="B67" s="1">
        <v>886076</v>
      </c>
      <c r="C67" s="1" t="s">
        <v>225</v>
      </c>
      <c r="D67" s="1" t="s">
        <v>226</v>
      </c>
      <c r="E67" s="2" t="s">
        <v>227</v>
      </c>
      <c r="F67" s="2" t="s">
        <v>228</v>
      </c>
      <c r="G67" s="2" t="s">
        <v>23</v>
      </c>
      <c r="H67" s="2">
        <v>0</v>
      </c>
      <c r="I67" s="1">
        <v>0</v>
      </c>
      <c r="J67" s="3" t="s">
        <v>16</v>
      </c>
      <c r="K67" s="2" t="str">
        <f>J67*24.99</f>
        <v>0</v>
      </c>
      <c r="L67" s="5"/>
    </row>
    <row r="68" spans="1:12" customHeight="1" ht="105" outlineLevel="4">
      <c r="A68" s="1"/>
      <c r="B68" s="1">
        <v>886077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J68*29.40</f>
        <v>0</v>
      </c>
      <c r="L68" s="5"/>
    </row>
    <row r="69" spans="1:12" customHeight="1" ht="105" outlineLevel="4">
      <c r="A69" s="1"/>
      <c r="B69" s="1">
        <v>885835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J69*57.33</f>
        <v>0</v>
      </c>
      <c r="L69" s="5"/>
    </row>
    <row r="70" spans="1:12" outlineLevel="2">
      <c r="A70" s="8" t="s">
        <v>237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238</v>
      </c>
      <c r="D71" s="1" t="s">
        <v>239</v>
      </c>
      <c r="E71" s="2" t="s">
        <v>240</v>
      </c>
      <c r="F71" s="2" t="s">
        <v>241</v>
      </c>
      <c r="G71" s="2">
        <v>0</v>
      </c>
      <c r="H71" s="2">
        <v>0</v>
      </c>
      <c r="I71" s="1">
        <v>0</v>
      </c>
      <c r="J71" s="3" t="s">
        <v>16</v>
      </c>
      <c r="K71" s="2" t="str">
        <f>J71*96.05</f>
        <v>0</v>
      </c>
      <c r="L71" s="5"/>
    </row>
    <row r="72" spans="1:12" customHeight="1" ht="105" outlineLevel="4">
      <c r="A72" s="1"/>
      <c r="B72" s="1">
        <v>835993</v>
      </c>
      <c r="C72" s="1" t="s">
        <v>242</v>
      </c>
      <c r="D72" s="1" t="s">
        <v>243</v>
      </c>
      <c r="E72" s="2" t="s">
        <v>244</v>
      </c>
      <c r="F72" s="2" t="s">
        <v>245</v>
      </c>
      <c r="G72" s="2">
        <v>8</v>
      </c>
      <c r="H72" s="2">
        <v>0</v>
      </c>
      <c r="I72" s="1">
        <v>0</v>
      </c>
      <c r="J72" s="3" t="s">
        <v>16</v>
      </c>
      <c r="K72" s="2" t="str">
        <f>J72*173.40</f>
        <v>0</v>
      </c>
      <c r="L72" s="5"/>
    </row>
    <row r="73" spans="1:12" customHeight="1" ht="105" outlineLevel="4">
      <c r="A73" s="1"/>
      <c r="B73" s="1">
        <v>835994</v>
      </c>
      <c r="C73" s="1" t="s">
        <v>246</v>
      </c>
      <c r="D73" s="1" t="s">
        <v>247</v>
      </c>
      <c r="E73" s="2" t="s">
        <v>248</v>
      </c>
      <c r="F73" s="2" t="s">
        <v>249</v>
      </c>
      <c r="G73" s="2">
        <v>0</v>
      </c>
      <c r="H73" s="2">
        <v>0</v>
      </c>
      <c r="I73" s="1">
        <v>0</v>
      </c>
      <c r="J73" s="3" t="s">
        <v>16</v>
      </c>
      <c r="K73" s="2" t="str">
        <f>J73*55.08</f>
        <v>0</v>
      </c>
      <c r="L73" s="5"/>
    </row>
    <row r="74" spans="1:12" customHeight="1" ht="105" outlineLevel="4">
      <c r="A74" s="1"/>
      <c r="B74" s="1">
        <v>835995</v>
      </c>
      <c r="C74" s="1" t="s">
        <v>250</v>
      </c>
      <c r="D74" s="1" t="s">
        <v>251</v>
      </c>
      <c r="E74" s="2" t="s">
        <v>252</v>
      </c>
      <c r="F74" s="2" t="s">
        <v>253</v>
      </c>
      <c r="G74" s="2" t="s">
        <v>184</v>
      </c>
      <c r="H74" s="2">
        <v>0</v>
      </c>
      <c r="I74" s="1">
        <v>0</v>
      </c>
      <c r="J74" s="3" t="s">
        <v>16</v>
      </c>
      <c r="K74" s="2" t="str">
        <f>J74*112.20</f>
        <v>0</v>
      </c>
      <c r="L74" s="5"/>
    </row>
    <row r="75" spans="1:12" customHeight="1" ht="105" outlineLevel="4">
      <c r="A75" s="1"/>
      <c r="B75" s="1">
        <v>836001</v>
      </c>
      <c r="C75" s="1" t="s">
        <v>254</v>
      </c>
      <c r="D75" s="1" t="s">
        <v>255</v>
      </c>
      <c r="E75" s="2" t="s">
        <v>256</v>
      </c>
      <c r="F75" s="2" t="s">
        <v>257</v>
      </c>
      <c r="G75" s="2" t="s">
        <v>49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258</v>
      </c>
      <c r="D76" s="1" t="s">
        <v>259</v>
      </c>
      <c r="E76" s="2" t="s">
        <v>260</v>
      </c>
      <c r="F76" s="2" t="s">
        <v>261</v>
      </c>
      <c r="G76" s="2" t="s">
        <v>64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262</v>
      </c>
      <c r="D77" s="1" t="s">
        <v>263</v>
      </c>
      <c r="E77" s="2" t="s">
        <v>264</v>
      </c>
      <c r="F77" s="2" t="s">
        <v>265</v>
      </c>
      <c r="G77" s="2" t="s">
        <v>23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266</v>
      </c>
      <c r="D78" s="1" t="s">
        <v>267</v>
      </c>
      <c r="E78" s="2" t="s">
        <v>268</v>
      </c>
      <c r="F78" s="2" t="s">
        <v>269</v>
      </c>
      <c r="G78" s="2" t="s">
        <v>49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270</v>
      </c>
      <c r="D79" s="1" t="s">
        <v>271</v>
      </c>
      <c r="E79" s="2" t="s">
        <v>272</v>
      </c>
      <c r="F79" s="2" t="s">
        <v>273</v>
      </c>
      <c r="G79" s="2" t="s">
        <v>64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274</v>
      </c>
      <c r="D80" s="1" t="s">
        <v>275</v>
      </c>
      <c r="E80" s="2" t="s">
        <v>276</v>
      </c>
      <c r="F80" s="2" t="s">
        <v>277</v>
      </c>
      <c r="G80" s="2" t="s">
        <v>64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278</v>
      </c>
      <c r="D81" s="1" t="s">
        <v>279</v>
      </c>
      <c r="E81" s="2" t="s">
        <v>280</v>
      </c>
      <c r="F81" s="2" t="s">
        <v>281</v>
      </c>
      <c r="G81" s="2" t="s">
        <v>23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282</v>
      </c>
      <c r="D82" s="1" t="s">
        <v>283</v>
      </c>
      <c r="E82" s="2" t="s">
        <v>284</v>
      </c>
      <c r="F82" s="2" t="s">
        <v>285</v>
      </c>
      <c r="G82" s="2" t="s">
        <v>64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286</v>
      </c>
      <c r="D83" s="1" t="s">
        <v>287</v>
      </c>
      <c r="E83" s="2" t="s">
        <v>288</v>
      </c>
      <c r="F83" s="2" t="s">
        <v>289</v>
      </c>
      <c r="G83" s="2" t="s">
        <v>23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290</v>
      </c>
      <c r="D84" s="1" t="s">
        <v>291</v>
      </c>
      <c r="E84" s="2" t="s">
        <v>292</v>
      </c>
      <c r="F84" s="2" t="s">
        <v>293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294</v>
      </c>
      <c r="D85" s="1" t="s">
        <v>295</v>
      </c>
      <c r="E85" s="2" t="s">
        <v>296</v>
      </c>
      <c r="F85" s="2" t="s">
        <v>62</v>
      </c>
      <c r="G85" s="2" t="s">
        <v>23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297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299</v>
      </c>
      <c r="D88" s="1" t="s">
        <v>300</v>
      </c>
      <c r="E88" s="2" t="s">
        <v>301</v>
      </c>
      <c r="F88" s="2" t="s">
        <v>302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303</v>
      </c>
      <c r="D89" s="1" t="s">
        <v>304</v>
      </c>
      <c r="E89" s="2" t="s">
        <v>305</v>
      </c>
      <c r="F89" s="2" t="s">
        <v>306</v>
      </c>
      <c r="G89" s="2">
        <v>-45</v>
      </c>
      <c r="H89" s="2">
        <v>0</v>
      </c>
      <c r="I89" s="1" t="s">
        <v>64</v>
      </c>
      <c r="J89" s="3" t="s">
        <v>16</v>
      </c>
      <c r="K89" s="2" t="str">
        <f>J89*33.00</f>
        <v>0</v>
      </c>
      <c r="L89" s="5"/>
    </row>
    <row r="90" spans="1:12" customHeight="1" ht="105" outlineLevel="5">
      <c r="A90" s="1"/>
      <c r="B90" s="1">
        <v>883896</v>
      </c>
      <c r="C90" s="1" t="s">
        <v>307</v>
      </c>
      <c r="D90" s="1" t="s">
        <v>308</v>
      </c>
      <c r="E90" s="2" t="s">
        <v>309</v>
      </c>
      <c r="F90" s="2" t="s">
        <v>310</v>
      </c>
      <c r="G90" s="2">
        <v>-593</v>
      </c>
      <c r="H90" s="2">
        <v>0</v>
      </c>
      <c r="I90" s="1" t="s">
        <v>64</v>
      </c>
      <c r="J90" s="3" t="s">
        <v>16</v>
      </c>
      <c r="K90" s="2" t="str">
        <f>J90*34.21</f>
        <v>0</v>
      </c>
      <c r="L90" s="5"/>
    </row>
    <row r="91" spans="1:12" customHeight="1" ht="105" outlineLevel="5">
      <c r="A91" s="1"/>
      <c r="B91" s="1">
        <v>883897</v>
      </c>
      <c r="C91" s="1" t="s">
        <v>311</v>
      </c>
      <c r="D91" s="1" t="s">
        <v>312</v>
      </c>
      <c r="E91" s="2" t="s">
        <v>313</v>
      </c>
      <c r="F91" s="2" t="s">
        <v>314</v>
      </c>
      <c r="G91" s="2">
        <v>-68</v>
      </c>
      <c r="H91" s="2">
        <v>0</v>
      </c>
      <c r="I91" s="1" t="s">
        <v>64</v>
      </c>
      <c r="J91" s="3" t="s">
        <v>16</v>
      </c>
      <c r="K91" s="2" t="str">
        <f>J91*36.74</f>
        <v>0</v>
      </c>
      <c r="L91" s="5"/>
    </row>
    <row r="92" spans="1:12" customHeight="1" ht="105" outlineLevel="5">
      <c r="A92" s="1"/>
      <c r="B92" s="1">
        <v>883898</v>
      </c>
      <c r="C92" s="1" t="s">
        <v>315</v>
      </c>
      <c r="D92" s="1" t="s">
        <v>316</v>
      </c>
      <c r="E92" s="2" t="s">
        <v>317</v>
      </c>
      <c r="F92" s="2" t="s">
        <v>318</v>
      </c>
      <c r="G92" s="2" t="s">
        <v>23</v>
      </c>
      <c r="H92" s="2">
        <v>0</v>
      </c>
      <c r="I92" s="1" t="s">
        <v>23</v>
      </c>
      <c r="J92" s="3" t="s">
        <v>16</v>
      </c>
      <c r="K92" s="2" t="str">
        <f>J92*41.80</f>
        <v>0</v>
      </c>
      <c r="L92" s="5"/>
    </row>
    <row r="93" spans="1:12" customHeight="1" ht="105" outlineLevel="5">
      <c r="A93" s="1"/>
      <c r="B93" s="1">
        <v>883899</v>
      </c>
      <c r="C93" s="1" t="s">
        <v>319</v>
      </c>
      <c r="D93" s="1" t="s">
        <v>320</v>
      </c>
      <c r="E93" s="2" t="s">
        <v>321</v>
      </c>
      <c r="F93" s="2" t="s">
        <v>322</v>
      </c>
      <c r="G93" s="2">
        <v>-180</v>
      </c>
      <c r="H93" s="2">
        <v>0</v>
      </c>
      <c r="I93" s="1" t="s">
        <v>64</v>
      </c>
      <c r="J93" s="3" t="s">
        <v>16</v>
      </c>
      <c r="K93" s="2" t="str">
        <f>J93*45.10</f>
        <v>0</v>
      </c>
      <c r="L93" s="5"/>
    </row>
    <row r="94" spans="1:12" customHeight="1" ht="105" outlineLevel="5">
      <c r="A94" s="1"/>
      <c r="B94" s="1">
        <v>883900</v>
      </c>
      <c r="C94" s="1" t="s">
        <v>323</v>
      </c>
      <c r="D94" s="1" t="s">
        <v>324</v>
      </c>
      <c r="E94" s="2" t="s">
        <v>325</v>
      </c>
      <c r="F94" s="2" t="s">
        <v>326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J94*49.50</f>
        <v>0</v>
      </c>
      <c r="L94" s="5"/>
    </row>
    <row r="95" spans="1:12" customHeight="1" ht="105" outlineLevel="5">
      <c r="A95" s="1"/>
      <c r="B95" s="1">
        <v>883901</v>
      </c>
      <c r="C95" s="1" t="s">
        <v>327</v>
      </c>
      <c r="D95" s="1" t="s">
        <v>328</v>
      </c>
      <c r="E95" s="2" t="s">
        <v>329</v>
      </c>
      <c r="F95" s="2" t="s">
        <v>330</v>
      </c>
      <c r="G95" s="2" t="s">
        <v>37</v>
      </c>
      <c r="H95" s="2">
        <v>0</v>
      </c>
      <c r="I95" s="1">
        <v>0</v>
      </c>
      <c r="J95" s="3" t="s">
        <v>16</v>
      </c>
      <c r="K95" s="2" t="str">
        <f>J95*58.05</f>
        <v>0</v>
      </c>
      <c r="L95" s="5"/>
    </row>
    <row r="96" spans="1:12" customHeight="1" ht="105" outlineLevel="5">
      <c r="A96" s="1"/>
      <c r="B96" s="1">
        <v>883902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16</v>
      </c>
      <c r="K96" s="2" t="str">
        <f>J96*74.80</f>
        <v>0</v>
      </c>
      <c r="L96" s="5"/>
    </row>
    <row r="97" spans="1:12" customHeight="1" ht="105" outlineLevel="5">
      <c r="A97" s="1"/>
      <c r="B97" s="1">
        <v>883903</v>
      </c>
      <c r="C97" s="1" t="s">
        <v>335</v>
      </c>
      <c r="D97" s="1" t="s">
        <v>336</v>
      </c>
      <c r="E97" s="2" t="s">
        <v>337</v>
      </c>
      <c r="F97" s="2" t="s">
        <v>338</v>
      </c>
      <c r="G97" s="2" t="s">
        <v>23</v>
      </c>
      <c r="H97" s="2">
        <v>0</v>
      </c>
      <c r="I97" s="1" t="s">
        <v>23</v>
      </c>
      <c r="J97" s="3" t="s">
        <v>16</v>
      </c>
      <c r="K97" s="2" t="str">
        <f>J97*82.50</f>
        <v>0</v>
      </c>
      <c r="L97" s="5"/>
    </row>
    <row r="98" spans="1:12" customHeight="1" ht="105" outlineLevel="5">
      <c r="A98" s="1"/>
      <c r="B98" s="1">
        <v>883904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16</v>
      </c>
      <c r="K98" s="2" t="str">
        <f>J98*123.20</f>
        <v>0</v>
      </c>
      <c r="L98" s="5"/>
    </row>
    <row r="99" spans="1:12" customHeight="1" ht="105" outlineLevel="5">
      <c r="A99" s="1"/>
      <c r="B99" s="1">
        <v>822644</v>
      </c>
      <c r="C99" s="1" t="s">
        <v>343</v>
      </c>
      <c r="D99" s="1" t="s">
        <v>344</v>
      </c>
      <c r="E99" s="2" t="s">
        <v>345</v>
      </c>
      <c r="F99" s="2" t="s">
        <v>346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347</v>
      </c>
      <c r="D100" s="1" t="s">
        <v>348</v>
      </c>
      <c r="E100" s="2" t="s">
        <v>349</v>
      </c>
      <c r="F100" s="2" t="s">
        <v>350</v>
      </c>
      <c r="G100" s="2" t="s">
        <v>63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351</v>
      </c>
      <c r="D101" s="1" t="s">
        <v>352</v>
      </c>
      <c r="E101" s="2" t="s">
        <v>353</v>
      </c>
      <c r="F101" s="2" t="s">
        <v>354</v>
      </c>
      <c r="G101" s="2" t="s">
        <v>49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3">
      <c r="A102" s="9" t="s">
        <v>355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5"/>
    </row>
    <row r="103" spans="1:12" outlineLevel="5">
      <c r="A103" s="1"/>
      <c r="B103" s="1">
        <v>956801</v>
      </c>
      <c r="C103" s="1" t="s">
        <v>356</v>
      </c>
      <c r="D103" s="1" t="s">
        <v>357</v>
      </c>
      <c r="E103" s="2" t="s">
        <v>358</v>
      </c>
      <c r="F103" s="2"/>
      <c r="G103" s="2">
        <v>0</v>
      </c>
      <c r="H103" s="2">
        <v>0</v>
      </c>
      <c r="I103" s="1">
        <v>0</v>
      </c>
      <c r="J103" s="3" t="s">
        <v>16</v>
      </c>
      <c r="K103" s="2" t="str">
        <f>J103*0</f>
        <v>0</v>
      </c>
      <c r="L103" s="5"/>
    </row>
    <row r="104" spans="1:12" outlineLevel="5">
      <c r="A104" s="1"/>
      <c r="B104" s="1">
        <v>956802</v>
      </c>
      <c r="C104" s="1" t="s">
        <v>359</v>
      </c>
      <c r="D104" s="1" t="s">
        <v>360</v>
      </c>
      <c r="E104" s="2" t="s">
        <v>361</v>
      </c>
      <c r="F104" s="2"/>
      <c r="G104" s="2">
        <v>0</v>
      </c>
      <c r="H104" s="2">
        <v>0</v>
      </c>
      <c r="I104" s="1">
        <v>0</v>
      </c>
      <c r="J104" s="3" t="s">
        <v>16</v>
      </c>
      <c r="K104" s="2" t="str">
        <f>J104*0</f>
        <v>0</v>
      </c>
      <c r="L104" s="5"/>
    </row>
    <row r="105" spans="1:12" outlineLevel="5">
      <c r="A105" s="1"/>
      <c r="B105" s="1">
        <v>956803</v>
      </c>
      <c r="C105" s="1" t="s">
        <v>362</v>
      </c>
      <c r="D105" s="1" t="s">
        <v>363</v>
      </c>
      <c r="E105" s="2" t="s">
        <v>364</v>
      </c>
      <c r="F105" s="2"/>
      <c r="G105" s="2">
        <v>0</v>
      </c>
      <c r="H105" s="2">
        <v>0</v>
      </c>
      <c r="I105" s="1">
        <v>0</v>
      </c>
      <c r="J105" s="3" t="s">
        <v>16</v>
      </c>
      <c r="K105" s="2" t="str">
        <f>J105*0</f>
        <v>0</v>
      </c>
      <c r="L105" s="5"/>
    </row>
    <row r="106" spans="1:12" outlineLevel="5">
      <c r="A106" s="1"/>
      <c r="B106" s="1">
        <v>956804</v>
      </c>
      <c r="C106" s="1" t="s">
        <v>365</v>
      </c>
      <c r="D106" s="1" t="s">
        <v>366</v>
      </c>
      <c r="E106" s="2" t="s">
        <v>367</v>
      </c>
      <c r="F106" s="2"/>
      <c r="G106" s="2">
        <v>0</v>
      </c>
      <c r="H106" s="2">
        <v>0</v>
      </c>
      <c r="I106" s="1">
        <v>0</v>
      </c>
      <c r="J106" s="3" t="s">
        <v>16</v>
      </c>
      <c r="K106" s="2" t="str">
        <f>J106*0</f>
        <v>0</v>
      </c>
      <c r="L106" s="5"/>
    </row>
    <row r="107" spans="1:12" outlineLevel="5">
      <c r="A107" s="1"/>
      <c r="B107" s="1">
        <v>956805</v>
      </c>
      <c r="C107" s="1" t="s">
        <v>368</v>
      </c>
      <c r="D107" s="1" t="s">
        <v>369</v>
      </c>
      <c r="E107" s="2" t="s">
        <v>370</v>
      </c>
      <c r="F107" s="2"/>
      <c r="G107" s="2">
        <v>0</v>
      </c>
      <c r="H107" s="2">
        <v>0</v>
      </c>
      <c r="I107" s="1">
        <v>0</v>
      </c>
      <c r="J107" s="3" t="s">
        <v>16</v>
      </c>
      <c r="K107" s="2" t="str">
        <f>J107*0</f>
        <v>0</v>
      </c>
      <c r="L107" s="5"/>
    </row>
    <row r="108" spans="1:12" outlineLevel="2">
      <c r="A108" s="8" t="s">
        <v>371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884723</v>
      </c>
      <c r="C109" s="1" t="s">
        <v>372</v>
      </c>
      <c r="D109" s="1" t="s">
        <v>373</v>
      </c>
      <c r="E109" s="2" t="s">
        <v>374</v>
      </c>
      <c r="F109" s="2" t="s">
        <v>375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J109*623.28</f>
        <v>0</v>
      </c>
      <c r="L109" s="5"/>
    </row>
    <row r="110" spans="1:12" customHeight="1" ht="105" outlineLevel="4">
      <c r="A110" s="1"/>
      <c r="B110" s="1">
        <v>883952</v>
      </c>
      <c r="C110" s="1" t="s">
        <v>376</v>
      </c>
      <c r="D110" s="1" t="s">
        <v>377</v>
      </c>
      <c r="E110" s="2" t="s">
        <v>378</v>
      </c>
      <c r="F110" s="2" t="s">
        <v>379</v>
      </c>
      <c r="G110" s="2">
        <v>8</v>
      </c>
      <c r="H110" s="2">
        <v>0</v>
      </c>
      <c r="I110" s="1">
        <v>0</v>
      </c>
      <c r="J110" s="3" t="s">
        <v>16</v>
      </c>
      <c r="K110" s="2" t="str">
        <f>J110*571.83</f>
        <v>0</v>
      </c>
      <c r="L110" s="5"/>
    </row>
    <row r="111" spans="1:12" customHeight="1" ht="105" outlineLevel="4">
      <c r="A111" s="1"/>
      <c r="B111" s="1">
        <v>883953</v>
      </c>
      <c r="C111" s="1" t="s">
        <v>380</v>
      </c>
      <c r="D111" s="1" t="s">
        <v>381</v>
      </c>
      <c r="E111" s="2" t="s">
        <v>382</v>
      </c>
      <c r="F111" s="2" t="s">
        <v>383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J111*217.56</f>
        <v>0</v>
      </c>
      <c r="L111" s="5"/>
    </row>
    <row r="112" spans="1:12" customHeight="1" ht="105" outlineLevel="4">
      <c r="A112" s="1"/>
      <c r="B112" s="1">
        <v>883954</v>
      </c>
      <c r="C112" s="1" t="s">
        <v>384</v>
      </c>
      <c r="D112" s="1" t="s">
        <v>385</v>
      </c>
      <c r="E112" s="2" t="s">
        <v>386</v>
      </c>
      <c r="F112" s="2" t="s">
        <v>387</v>
      </c>
      <c r="G112" s="2" t="s">
        <v>23</v>
      </c>
      <c r="H112" s="2">
        <v>0</v>
      </c>
      <c r="I112" s="1">
        <v>0</v>
      </c>
      <c r="J112" s="3" t="s">
        <v>16</v>
      </c>
      <c r="K112" s="2" t="str">
        <f>J112*160.23</f>
        <v>0</v>
      </c>
      <c r="L112" s="5"/>
    </row>
    <row r="113" spans="1:12" customHeight="1" ht="105" outlineLevel="4">
      <c r="A113" s="1"/>
      <c r="B113" s="1">
        <v>883955</v>
      </c>
      <c r="C113" s="1" t="s">
        <v>388</v>
      </c>
      <c r="D113" s="1" t="s">
        <v>389</v>
      </c>
      <c r="E113" s="2" t="s">
        <v>390</v>
      </c>
      <c r="F113" s="2" t="s">
        <v>391</v>
      </c>
      <c r="G113" s="2" t="s">
        <v>23</v>
      </c>
      <c r="H113" s="2">
        <v>0</v>
      </c>
      <c r="I113" s="1">
        <v>0</v>
      </c>
      <c r="J113" s="3" t="s">
        <v>16</v>
      </c>
      <c r="K113" s="2" t="str">
        <f>J113*110.25</f>
        <v>0</v>
      </c>
      <c r="L113" s="5"/>
    </row>
    <row r="114" spans="1:12" customHeight="1" ht="105" outlineLevel="4">
      <c r="A114" s="1"/>
      <c r="B114" s="1">
        <v>890095</v>
      </c>
      <c r="C114" s="1" t="s">
        <v>392</v>
      </c>
      <c r="D114" s="1" t="s">
        <v>393</v>
      </c>
      <c r="E114" s="2" t="s">
        <v>394</v>
      </c>
      <c r="F114" s="2" t="s">
        <v>149</v>
      </c>
      <c r="G114" s="2">
        <v>0</v>
      </c>
      <c r="H114" s="2" t="s">
        <v>23</v>
      </c>
      <c r="I114" s="1">
        <v>0</v>
      </c>
      <c r="J114" s="3" t="s">
        <v>16</v>
      </c>
      <c r="K114" s="2" t="str">
        <f>J114*256.00</f>
        <v>0</v>
      </c>
      <c r="L114" s="5"/>
    </row>
    <row r="115" spans="1:12" customHeight="1" ht="105" outlineLevel="4">
      <c r="A115" s="1"/>
      <c r="B115" s="1">
        <v>890096</v>
      </c>
      <c r="C115" s="1" t="s">
        <v>395</v>
      </c>
      <c r="D115" s="1" t="s">
        <v>396</v>
      </c>
      <c r="E115" s="2" t="s">
        <v>397</v>
      </c>
      <c r="F115" s="2" t="s">
        <v>398</v>
      </c>
      <c r="G115" s="2">
        <v>0</v>
      </c>
      <c r="H115" s="2" t="s">
        <v>23</v>
      </c>
      <c r="I115" s="1">
        <v>0</v>
      </c>
      <c r="J115" s="3" t="s">
        <v>16</v>
      </c>
      <c r="K115" s="2" t="str">
        <f>J115*299.00</f>
        <v>0</v>
      </c>
      <c r="L115" s="5"/>
    </row>
    <row r="116" spans="1:12" customHeight="1" ht="105" outlineLevel="4">
      <c r="A116" s="1"/>
      <c r="B116" s="1">
        <v>890097</v>
      </c>
      <c r="C116" s="1" t="s">
        <v>399</v>
      </c>
      <c r="D116" s="1" t="s">
        <v>400</v>
      </c>
      <c r="E116" s="2" t="s">
        <v>401</v>
      </c>
      <c r="F116" s="2" t="s">
        <v>402</v>
      </c>
      <c r="G116" s="2">
        <v>0</v>
      </c>
      <c r="H116" s="2" t="s">
        <v>23</v>
      </c>
      <c r="I116" s="1">
        <v>0</v>
      </c>
      <c r="J116" s="3" t="s">
        <v>16</v>
      </c>
      <c r="K116" s="2" t="str">
        <f>J116*285.00</f>
        <v>0</v>
      </c>
      <c r="L116" s="5"/>
    </row>
    <row r="117" spans="1:12" outlineLevel="2">
      <c r="A117" s="8" t="s">
        <v>403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5"/>
    </row>
    <row r="118" spans="1:12" customHeight="1" ht="105" outlineLevel="4">
      <c r="A118" s="1"/>
      <c r="B118" s="1">
        <v>890026</v>
      </c>
      <c r="C118" s="1" t="s">
        <v>404</v>
      </c>
      <c r="D118" s="1" t="s">
        <v>405</v>
      </c>
      <c r="E118" s="2" t="s">
        <v>406</v>
      </c>
      <c r="F118" s="2" t="s">
        <v>407</v>
      </c>
      <c r="G118" s="2">
        <v>0</v>
      </c>
      <c r="H118" s="2" t="s">
        <v>63</v>
      </c>
      <c r="I118" s="1">
        <v>0</v>
      </c>
      <c r="J118" s="3" t="s">
        <v>16</v>
      </c>
      <c r="K118" s="2" t="str">
        <f>J118*1114.00</f>
        <v>0</v>
      </c>
      <c r="L118" s="5"/>
    </row>
    <row r="119" spans="1:12" customHeight="1" ht="105" outlineLevel="4">
      <c r="A119" s="1"/>
      <c r="B119" s="1">
        <v>890027</v>
      </c>
      <c r="C119" s="1" t="s">
        <v>408</v>
      </c>
      <c r="D119" s="1" t="s">
        <v>409</v>
      </c>
      <c r="E119" s="2" t="s">
        <v>410</v>
      </c>
      <c r="F119" s="2" t="s">
        <v>411</v>
      </c>
      <c r="G119" s="2">
        <v>0</v>
      </c>
      <c r="H119" s="2" t="s">
        <v>63</v>
      </c>
      <c r="I119" s="1">
        <v>0</v>
      </c>
      <c r="J119" s="3" t="s">
        <v>16</v>
      </c>
      <c r="K119" s="2" t="str">
        <f>J119*226.00</f>
        <v>0</v>
      </c>
      <c r="L119" s="5"/>
    </row>
    <row r="120" spans="1:12" customHeight="1" ht="105" outlineLevel="4">
      <c r="A120" s="1"/>
      <c r="B120" s="1">
        <v>890028</v>
      </c>
      <c r="C120" s="1" t="s">
        <v>412</v>
      </c>
      <c r="D120" s="1" t="s">
        <v>413</v>
      </c>
      <c r="E120" s="2" t="s">
        <v>414</v>
      </c>
      <c r="F120" s="2" t="s">
        <v>415</v>
      </c>
      <c r="G120" s="2">
        <v>0</v>
      </c>
      <c r="H120" s="2">
        <v>5</v>
      </c>
      <c r="I120" s="1">
        <v>0</v>
      </c>
      <c r="J120" s="3" t="s">
        <v>16</v>
      </c>
      <c r="K120" s="2" t="str">
        <f>J120*1039.00</f>
        <v>0</v>
      </c>
      <c r="L120" s="5"/>
    </row>
    <row r="121" spans="1:12" customHeight="1" ht="105" outlineLevel="4">
      <c r="A121" s="1"/>
      <c r="B121" s="1">
        <v>890029</v>
      </c>
      <c r="C121" s="1" t="s">
        <v>416</v>
      </c>
      <c r="D121" s="1" t="s">
        <v>417</v>
      </c>
      <c r="E121" s="2" t="s">
        <v>418</v>
      </c>
      <c r="F121" s="2" t="s">
        <v>419</v>
      </c>
      <c r="G121" s="2">
        <v>0</v>
      </c>
      <c r="H121" s="2" t="s">
        <v>184</v>
      </c>
      <c r="I121" s="1">
        <v>0</v>
      </c>
      <c r="J121" s="3" t="s">
        <v>16</v>
      </c>
      <c r="K121" s="2" t="str">
        <f>J121*689.00</f>
        <v>0</v>
      </c>
      <c r="L121" s="5"/>
    </row>
    <row r="122" spans="1:12" customHeight="1" ht="105" outlineLevel="4">
      <c r="A122" s="1"/>
      <c r="B122" s="1">
        <v>890030</v>
      </c>
      <c r="C122" s="1" t="s">
        <v>420</v>
      </c>
      <c r="D122" s="1" t="s">
        <v>421</v>
      </c>
      <c r="E122" s="2" t="s">
        <v>422</v>
      </c>
      <c r="F122" s="2" t="s">
        <v>423</v>
      </c>
      <c r="G122" s="2">
        <v>0</v>
      </c>
      <c r="H122" s="2">
        <v>10</v>
      </c>
      <c r="I122" s="1">
        <v>0</v>
      </c>
      <c r="J122" s="3" t="s">
        <v>16</v>
      </c>
      <c r="K122" s="2" t="str">
        <f>J122*1286.00</f>
        <v>0</v>
      </c>
      <c r="L122" s="5"/>
    </row>
    <row r="123" spans="1:12" customHeight="1" ht="105" outlineLevel="4">
      <c r="A123" s="1"/>
      <c r="B123" s="1">
        <v>890031</v>
      </c>
      <c r="C123" s="1" t="s">
        <v>424</v>
      </c>
      <c r="D123" s="1" t="s">
        <v>425</v>
      </c>
      <c r="E123" s="2" t="s">
        <v>426</v>
      </c>
      <c r="F123" s="2" t="s">
        <v>427</v>
      </c>
      <c r="G123" s="2">
        <v>0</v>
      </c>
      <c r="H123" s="2">
        <v>5</v>
      </c>
      <c r="I123" s="1">
        <v>0</v>
      </c>
      <c r="J123" s="3" t="s">
        <v>16</v>
      </c>
      <c r="K123" s="2" t="str">
        <f>J123*1427.00</f>
        <v>0</v>
      </c>
      <c r="L123" s="5"/>
    </row>
    <row r="124" spans="1:12" customHeight="1" ht="105" outlineLevel="4">
      <c r="A124" s="1"/>
      <c r="B124" s="1">
        <v>890032</v>
      </c>
      <c r="C124" s="1" t="s">
        <v>428</v>
      </c>
      <c r="D124" s="1" t="s">
        <v>429</v>
      </c>
      <c r="E124" s="2" t="s">
        <v>430</v>
      </c>
      <c r="F124" s="2" t="s">
        <v>431</v>
      </c>
      <c r="G124" s="2">
        <v>0</v>
      </c>
      <c r="H124" s="2" t="s">
        <v>37</v>
      </c>
      <c r="I124" s="1">
        <v>0</v>
      </c>
      <c r="J124" s="3" t="s">
        <v>16</v>
      </c>
      <c r="K124" s="2" t="str">
        <f>J124*647.00</f>
        <v>0</v>
      </c>
      <c r="L124" s="5"/>
    </row>
    <row r="125" spans="1:12" customHeight="1" ht="105" outlineLevel="4">
      <c r="A125" s="1"/>
      <c r="B125" s="1">
        <v>890033</v>
      </c>
      <c r="C125" s="1" t="s">
        <v>432</v>
      </c>
      <c r="D125" s="1" t="s">
        <v>433</v>
      </c>
      <c r="E125" s="2" t="s">
        <v>434</v>
      </c>
      <c r="F125" s="2" t="s">
        <v>435</v>
      </c>
      <c r="G125" s="2">
        <v>0</v>
      </c>
      <c r="H125" s="2" t="s">
        <v>184</v>
      </c>
      <c r="I125" s="1">
        <v>0</v>
      </c>
      <c r="J125" s="3" t="s">
        <v>16</v>
      </c>
      <c r="K125" s="2" t="str">
        <f>J125*180.00</f>
        <v>0</v>
      </c>
      <c r="L125" s="5"/>
    </row>
    <row r="126" spans="1:12" customHeight="1" ht="105" outlineLevel="4">
      <c r="A126" s="1"/>
      <c r="B126" s="1">
        <v>890034</v>
      </c>
      <c r="C126" s="1" t="s">
        <v>436</v>
      </c>
      <c r="D126" s="1" t="s">
        <v>437</v>
      </c>
      <c r="E126" s="2" t="s">
        <v>438</v>
      </c>
      <c r="F126" s="2" t="s">
        <v>439</v>
      </c>
      <c r="G126" s="2">
        <v>0</v>
      </c>
      <c r="H126" s="2" t="s">
        <v>184</v>
      </c>
      <c r="I126" s="1">
        <v>0</v>
      </c>
      <c r="J126" s="3" t="s">
        <v>16</v>
      </c>
      <c r="K126" s="2" t="str">
        <f>J126*3608.00</f>
        <v>0</v>
      </c>
      <c r="L126" s="5"/>
    </row>
    <row r="127" spans="1:12" customHeight="1" ht="105" outlineLevel="4">
      <c r="A127" s="1"/>
      <c r="B127" s="1">
        <v>890035</v>
      </c>
      <c r="C127" s="1" t="s">
        <v>440</v>
      </c>
      <c r="D127" s="1" t="s">
        <v>441</v>
      </c>
      <c r="E127" s="2" t="s">
        <v>442</v>
      </c>
      <c r="F127" s="2" t="s">
        <v>443</v>
      </c>
      <c r="G127" s="2">
        <v>0</v>
      </c>
      <c r="H127" s="2">
        <v>2</v>
      </c>
      <c r="I127" s="1">
        <v>0</v>
      </c>
      <c r="J127" s="3" t="s">
        <v>16</v>
      </c>
      <c r="K127" s="2" t="str">
        <f>J127*2821.00</f>
        <v>0</v>
      </c>
      <c r="L127" s="5"/>
    </row>
    <row r="128" spans="1:12" customHeight="1" ht="105" outlineLevel="4">
      <c r="A128" s="1"/>
      <c r="B128" s="1">
        <v>890036</v>
      </c>
      <c r="C128" s="1" t="s">
        <v>444</v>
      </c>
      <c r="D128" s="1" t="s">
        <v>445</v>
      </c>
      <c r="E128" s="2" t="s">
        <v>446</v>
      </c>
      <c r="F128" s="2" t="s">
        <v>447</v>
      </c>
      <c r="G128" s="2">
        <v>0</v>
      </c>
      <c r="H128" s="2">
        <v>2</v>
      </c>
      <c r="I128" s="1">
        <v>0</v>
      </c>
      <c r="J128" s="3" t="s">
        <v>16</v>
      </c>
      <c r="K128" s="2" t="str">
        <f>J128*3060.00</f>
        <v>0</v>
      </c>
      <c r="L128" s="5"/>
    </row>
    <row r="129" spans="1:12" customHeight="1" ht="105" outlineLevel="4">
      <c r="A129" s="1"/>
      <c r="B129" s="1">
        <v>890037</v>
      </c>
      <c r="C129" s="1" t="s">
        <v>448</v>
      </c>
      <c r="D129" s="1" t="s">
        <v>449</v>
      </c>
      <c r="E129" s="2" t="s">
        <v>450</v>
      </c>
      <c r="F129" s="2" t="s">
        <v>451</v>
      </c>
      <c r="G129" s="2">
        <v>0</v>
      </c>
      <c r="H129" s="2" t="s">
        <v>184</v>
      </c>
      <c r="I129" s="1">
        <v>0</v>
      </c>
      <c r="J129" s="3" t="s">
        <v>16</v>
      </c>
      <c r="K129" s="2" t="str">
        <f>J129*139.00</f>
        <v>0</v>
      </c>
      <c r="L129" s="5"/>
    </row>
    <row r="130" spans="1:12" customHeight="1" ht="105" outlineLevel="4">
      <c r="A130" s="1"/>
      <c r="B130" s="1">
        <v>890038</v>
      </c>
      <c r="C130" s="1" t="s">
        <v>452</v>
      </c>
      <c r="D130" s="1" t="s">
        <v>453</v>
      </c>
      <c r="E130" s="2" t="s">
        <v>454</v>
      </c>
      <c r="F130" s="2" t="s">
        <v>455</v>
      </c>
      <c r="G130" s="2">
        <v>0</v>
      </c>
      <c r="H130" s="2">
        <v>2</v>
      </c>
      <c r="I130" s="1">
        <v>0</v>
      </c>
      <c r="J130" s="3" t="s">
        <v>16</v>
      </c>
      <c r="K130" s="2" t="str">
        <f>J130*2058.00</f>
        <v>0</v>
      </c>
      <c r="L130" s="5"/>
    </row>
    <row r="131" spans="1:12" customHeight="1" ht="105" outlineLevel="4">
      <c r="A131" s="1"/>
      <c r="B131" s="1">
        <v>890039</v>
      </c>
      <c r="C131" s="1" t="s">
        <v>456</v>
      </c>
      <c r="D131" s="1" t="s">
        <v>457</v>
      </c>
      <c r="E131" s="2" t="s">
        <v>458</v>
      </c>
      <c r="F131" s="2" t="s">
        <v>459</v>
      </c>
      <c r="G131" s="2">
        <v>0</v>
      </c>
      <c r="H131" s="2">
        <v>1</v>
      </c>
      <c r="I131" s="1">
        <v>0</v>
      </c>
      <c r="J131" s="3" t="s">
        <v>16</v>
      </c>
      <c r="K131" s="2" t="str">
        <f>J131*4115.00</f>
        <v>0</v>
      </c>
      <c r="L131" s="5"/>
    </row>
    <row r="132" spans="1:12" customHeight="1" ht="105" outlineLevel="4">
      <c r="A132" s="1"/>
      <c r="B132" s="1">
        <v>890040</v>
      </c>
      <c r="C132" s="1" t="s">
        <v>460</v>
      </c>
      <c r="D132" s="1" t="s">
        <v>461</v>
      </c>
      <c r="E132" s="2" t="s">
        <v>462</v>
      </c>
      <c r="F132" s="2" t="s">
        <v>463</v>
      </c>
      <c r="G132" s="2">
        <v>0</v>
      </c>
      <c r="H132" s="2" t="s">
        <v>184</v>
      </c>
      <c r="I132" s="1">
        <v>0</v>
      </c>
      <c r="J132" s="3" t="s">
        <v>16</v>
      </c>
      <c r="K132" s="2" t="str">
        <f>J132*588.00</f>
        <v>0</v>
      </c>
      <c r="L132" s="5"/>
    </row>
    <row r="133" spans="1:12" customHeight="1" ht="105" outlineLevel="4">
      <c r="A133" s="1"/>
      <c r="B133" s="1">
        <v>890041</v>
      </c>
      <c r="C133" s="1" t="s">
        <v>464</v>
      </c>
      <c r="D133" s="1" t="s">
        <v>465</v>
      </c>
      <c r="E133" s="2" t="s">
        <v>466</v>
      </c>
      <c r="F133" s="2" t="s">
        <v>467</v>
      </c>
      <c r="G133" s="2">
        <v>0</v>
      </c>
      <c r="H133" s="2">
        <v>10</v>
      </c>
      <c r="I133" s="1">
        <v>0</v>
      </c>
      <c r="J133" s="3" t="s">
        <v>16</v>
      </c>
      <c r="K133" s="2" t="str">
        <f>J133*1165.00</f>
        <v>0</v>
      </c>
      <c r="L133" s="5"/>
    </row>
    <row r="134" spans="1:12" customHeight="1" ht="105" outlineLevel="4">
      <c r="A134" s="1"/>
      <c r="B134" s="1">
        <v>890042</v>
      </c>
      <c r="C134" s="1" t="s">
        <v>468</v>
      </c>
      <c r="D134" s="1" t="s">
        <v>469</v>
      </c>
      <c r="E134" s="2" t="s">
        <v>470</v>
      </c>
      <c r="F134" s="2" t="s">
        <v>471</v>
      </c>
      <c r="G134" s="2">
        <v>0</v>
      </c>
      <c r="H134" s="2">
        <v>10</v>
      </c>
      <c r="I134" s="1">
        <v>0</v>
      </c>
      <c r="J134" s="3" t="s">
        <v>16</v>
      </c>
      <c r="K134" s="2" t="str">
        <f>J134*987.00</f>
        <v>0</v>
      </c>
      <c r="L134" s="5"/>
    </row>
    <row r="135" spans="1:12" customHeight="1" ht="105" outlineLevel="4">
      <c r="A135" s="1"/>
      <c r="B135" s="1">
        <v>890043</v>
      </c>
      <c r="C135" s="1" t="s">
        <v>472</v>
      </c>
      <c r="D135" s="1" t="s">
        <v>473</v>
      </c>
      <c r="E135" s="2" t="s">
        <v>474</v>
      </c>
      <c r="F135" s="2" t="s">
        <v>475</v>
      </c>
      <c r="G135" s="2">
        <v>0</v>
      </c>
      <c r="H135" s="2" t="s">
        <v>37</v>
      </c>
      <c r="I135" s="1">
        <v>0</v>
      </c>
      <c r="J135" s="3" t="s">
        <v>16</v>
      </c>
      <c r="K135" s="2" t="str">
        <f>J135*461.00</f>
        <v>0</v>
      </c>
      <c r="L135" s="5"/>
    </row>
    <row r="136" spans="1:12" customHeight="1" ht="105" outlineLevel="4">
      <c r="A136" s="1"/>
      <c r="B136" s="1">
        <v>890044</v>
      </c>
      <c r="C136" s="1" t="s">
        <v>476</v>
      </c>
      <c r="D136" s="1" t="s">
        <v>477</v>
      </c>
      <c r="E136" s="2" t="s">
        <v>478</v>
      </c>
      <c r="F136" s="2" t="s">
        <v>479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J136*9.40</f>
        <v>0</v>
      </c>
      <c r="L136" s="5"/>
    </row>
    <row r="137" spans="1:12" customHeight="1" ht="105" outlineLevel="4">
      <c r="A137" s="1"/>
      <c r="B137" s="1">
        <v>890045</v>
      </c>
      <c r="C137" s="1" t="s">
        <v>480</v>
      </c>
      <c r="D137" s="1" t="s">
        <v>481</v>
      </c>
      <c r="E137" s="2" t="s">
        <v>482</v>
      </c>
      <c r="F137" s="2" t="s">
        <v>483</v>
      </c>
      <c r="G137" s="2">
        <v>0</v>
      </c>
      <c r="H137" s="2" t="s">
        <v>23</v>
      </c>
      <c r="I137" s="1">
        <v>0</v>
      </c>
      <c r="J137" s="3" t="s">
        <v>16</v>
      </c>
      <c r="K137" s="2" t="str">
        <f>J137*103.00</f>
        <v>0</v>
      </c>
      <c r="L137" s="5"/>
    </row>
    <row r="138" spans="1:12" customHeight="1" ht="105" outlineLevel="4">
      <c r="A138" s="1"/>
      <c r="B138" s="1">
        <v>890046</v>
      </c>
      <c r="C138" s="1" t="s">
        <v>484</v>
      </c>
      <c r="D138" s="1" t="s">
        <v>485</v>
      </c>
      <c r="E138" s="2" t="s">
        <v>486</v>
      </c>
      <c r="F138" s="2" t="s">
        <v>487</v>
      </c>
      <c r="G138" s="2">
        <v>0</v>
      </c>
      <c r="H138" s="2">
        <v>5</v>
      </c>
      <c r="I138" s="1">
        <v>0</v>
      </c>
      <c r="J138" s="3" t="s">
        <v>16</v>
      </c>
      <c r="K138" s="2" t="str">
        <f>J138*21917.00</f>
        <v>0</v>
      </c>
      <c r="L138" s="5"/>
    </row>
    <row r="139" spans="1:12" customHeight="1" ht="105" outlineLevel="4">
      <c r="A139" s="1"/>
      <c r="B139" s="1">
        <v>890047</v>
      </c>
      <c r="C139" s="1" t="s">
        <v>488</v>
      </c>
      <c r="D139" s="1" t="s">
        <v>489</v>
      </c>
      <c r="E139" s="2" t="s">
        <v>490</v>
      </c>
      <c r="F139" s="2" t="s">
        <v>491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J139*1032.00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1:K31"/>
    <mergeCell ref="A51:K51"/>
    <mergeCell ref="A70:K70"/>
    <mergeCell ref="A86:K86"/>
    <mergeCell ref="A108:K108"/>
    <mergeCell ref="A117:K117"/>
    <mergeCell ref="A87:K87"/>
    <mergeCell ref="A102:K10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2026-05-11T14:55:12+03:00</dcterms:created>
  <dcterms:modified xsi:type="dcterms:W3CDTF">2026-05-11T14:55:12+03:00</dcterms:modified>
  <dc:title>Untitled Spreadsheet</dc:title>
  <dc:description/>
  <dc:subject/>
  <cp:keywords/>
  <cp:category/>
</cp:coreProperties>
</file>