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<sst xmlns="http://schemas.openxmlformats.org/spreadsheetml/2006/main" uniqueCount="352">
  <si>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</si>
  <si>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</si>
  <si>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</si>
  <si>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</si>
  <si>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</si>
  <si>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</si>
  <si>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</si>
  <si>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</si>
  <si>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</si>
  <si>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</si>
  <si>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Крепеж хомуты метизы</t>
  </si>
  <si>
    <t>Крепеж</t>
  </si>
  <si>
    <t>Крепеж для труб пластиковый</t>
  </si>
  <si>
    <t>ALT-110617</t>
  </si>
  <si>
    <t>Кронштейн для труб пластиковый 50 мм (25 /300шт)</t>
  </si>
  <si>
    <t>14.70 руб.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</si>
  <si>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</si>
  <si>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</si>
  <si>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</si>
  <si>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</si>
  <si>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</si>
  <si>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</si>
  <si>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</si>
  <si>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&gt;100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</si>
  <si>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</si>
  <si>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</si>
  <si>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</si>
  <si>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</si>
  <si>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</si>
  <si>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</si>
  <si>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</si>
  <si>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</si>
  <si>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</si>
  <si>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&gt;10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</si>
  <si>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</si>
  <si>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</si>
  <si>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</si>
  <si>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</si>
  <si>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</si>
  <si>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</si>
  <si>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</si>
  <si>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</si>
  <si>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</si>
  <si>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</si>
  <si>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</si>
  <si>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</si>
  <si>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</si>
  <si>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</si>
  <si>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</si>
  <si>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&gt;1000</t>
  </si>
  <si>
    <t>&gt;5000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</si>
  <si>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</si>
  <si>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</si>
  <si>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</si>
  <si>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</si>
  <si>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</si>
  <si>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</si>
  <si>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</si>
  <si>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</si>
  <si>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</si>
  <si>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&gt;50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</si>
  <si>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</si>
  <si>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</si>
  <si>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</si>
  <si>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</si>
  <si>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</si>
  <si>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</si>
  <si>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&gt;500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</si>
  <si>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</si>
  <si>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</si>
  <si>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</si>
  <si>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</si>
  <si>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</si>
  <si>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</si>
  <si>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</si>
  <si>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</si>
  <si>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</si>
  <si>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</si>
  <si>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</si>
  <si>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</si>
  <si>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</si>
  <si>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</si>
  <si>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</si>
  <si>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</si>
  <si>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</si>
  <si>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</si>
  <si>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</si>
  <si>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</si>
  <si>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</si>
  <si>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</si>
  <si>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</si>
  <si>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</si>
  <si>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</si>
  <si>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</si>
  <si>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</si>
  <si>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</si>
  <si>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</si>
  <si>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</si>
  <si>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</si>
  <si>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</si>
  <si>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</si>
  <si>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Крепеж для фаянса</t>
  </si>
  <si>
    <t>KRP-110001</t>
  </si>
  <si>
    <t>F-012</t>
  </si>
  <si>
    <t>комплект для крепления бачка к унитазу барашек металл  (10/200шт в упак)</t>
  </si>
  <si>
    <t>96.73 руб.</t>
  </si>
  <si>
    <t>KRP-110002</t>
  </si>
  <si>
    <t>комплект крепежа КР07 для сиденья унитаза (Уклад)</t>
  </si>
  <si>
    <t>83.13 руб.</t>
  </si>
  <si>
    <t>KRP-110003</t>
  </si>
  <si>
    <t>комплект для крепления бачка к унитазу Б02.00 (Уклад)</t>
  </si>
  <si>
    <t>66.13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</si>
  <si>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</si>
  <si>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</si>
  <si>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</si>
  <si>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</si>
  <si>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</si>
  <si>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5.95 руб.</t>
  </si>
  <si>
    <t>KRP-110007</t>
  </si>
  <si>
    <t>крепеж для умывальника</t>
  </si>
  <si>
    <t>71.40 руб.</t>
  </si>
  <si>
    <t>&gt;25</t>
  </si>
  <si>
    <t>KRP-110008</t>
  </si>
  <si>
    <t>крепеж для унитаза к полу</t>
  </si>
  <si>
    <t>26.35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</si>
  <si>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</si>
  <si>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</si>
  <si>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</si>
  <si>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</si>
  <si>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</si>
  <si>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</si>
  <si>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</si>
  <si>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</si>
  <si>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</si>
  <si>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</si>
  <si>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</si>
  <si>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ZGR-002084</t>
  </si>
  <si>
    <t>E702-7</t>
  </si>
  <si>
    <t>комплект для крепления бачка к унитазу ZEGOR (50/500шт)</t>
  </si>
  <si>
    <t>157.36 руб.</t>
  </si>
  <si>
    <t>Крепежная система VIEIR (аналог Walraven)</t>
  </si>
  <si>
    <t>VER-000364</t>
  </si>
  <si>
    <t>VR1149</t>
  </si>
  <si>
    <t>Ложемент для накладного датчика термостатической головки (600/10шт)</t>
  </si>
  <si>
    <t>VER-000366</t>
  </si>
  <si>
    <t>VPG105</t>
  </si>
  <si>
    <t>Уголок 90° с гайками 93,5*93,5мм (60/2шт)</t>
  </si>
  <si>
    <t>229.08 руб.</t>
  </si>
  <si>
    <t>VER-000367</t>
  </si>
  <si>
    <t>VPG101</t>
  </si>
  <si>
    <t>Монтажная шпилька, с шайбами быстрого монтажа М8 (120/4шт)</t>
  </si>
  <si>
    <t>92.23 руб.</t>
  </si>
  <si>
    <t>VER-000368</t>
  </si>
  <si>
    <t>VPG100</t>
  </si>
  <si>
    <t>Заглушка для торцов профиля 30*30мм (900/15шт)</t>
  </si>
  <si>
    <t>17.85 руб.</t>
  </si>
  <si>
    <t>VER-000370</t>
  </si>
  <si>
    <t>VPG109</t>
  </si>
  <si>
    <t>Х-образный соединитель с гайками быстрого монтажа (120/4шт)</t>
  </si>
  <si>
    <t>224.61 руб.</t>
  </si>
  <si>
    <t>VER-000371</t>
  </si>
  <si>
    <t>VPG108</t>
  </si>
  <si>
    <t>Т-образный соединитель с гайками быстрого монтажа (48/8шт)</t>
  </si>
  <si>
    <t>205.28 руб.</t>
  </si>
  <si>
    <t>VER-000372</t>
  </si>
  <si>
    <t>VPG104</t>
  </si>
  <si>
    <t>Профиль монтажный- 30*30*2000мм (элемент металлоконструкцми) (6/1шт)</t>
  </si>
  <si>
    <t>2 637.34 руб.</t>
  </si>
  <si>
    <t>VER-000507</t>
  </si>
  <si>
    <t>VPGM106</t>
  </si>
  <si>
    <t>КРОНШТЕЙН Т-ОБРАЗНЫЙ (ЭЛЕМЕНТ МЕТАЛЛОКОНСТРУКЦИИ) С МОНТАЖНЫМИ ГАЙКАМИ (60/2шт)</t>
  </si>
  <si>
    <t>324.28 руб.</t>
  </si>
  <si>
    <t>VER-000508</t>
  </si>
  <si>
    <t>VPGM112</t>
  </si>
  <si>
    <t>КРОНШТЕЙН Т-ОБРАЗНЫЙ (ЭЛЕМЕНТ МЕТАЛЛОКОНСТРУКЦИИ) (30/2шт)</t>
  </si>
  <si>
    <t>600.95 руб.</t>
  </si>
  <si>
    <t>VER-000509</t>
  </si>
  <si>
    <t>VPGM113</t>
  </si>
  <si>
    <t>КРОНШТЕЙН Т-ОБРАЗНЫЙ (ЭЛЕМЕНТ МЕТАЛЛОКОНСТРУКЦИИ) (24/2шт)</t>
  </si>
  <si>
    <t>764.58 руб.</t>
  </si>
  <si>
    <t>VER-000628</t>
  </si>
  <si>
    <t>VPGM111</t>
  </si>
  <si>
    <t>Кронштейн т-образный (элемент металлоконструкции) (48/2шт)</t>
  </si>
  <si>
    <t>523.60 руб.</t>
  </si>
  <si>
    <t>VER-000934</t>
  </si>
  <si>
    <t>VPGM107</t>
  </si>
  <si>
    <t>Кронштейн т-образный (элемент металлоконструкции) 30x30x2мм-400мм (30/2шт)</t>
  </si>
  <si>
    <t>905.89 руб.</t>
  </si>
  <si>
    <t>VER-001399</t>
  </si>
  <si>
    <t>VR1150</t>
  </si>
  <si>
    <t>Заглушка для торцов профиля 30мм x 20мм (960/45шт)</t>
  </si>
  <si>
    <t>16.36 руб.</t>
  </si>
  <si>
    <t>VER-001400</t>
  </si>
  <si>
    <t>VPG110</t>
  </si>
  <si>
    <t>Профиль монтажный 30мм x 20мм x 2000мм (6/1шт)</t>
  </si>
  <si>
    <t>1 721.04 руб.</t>
  </si>
  <si>
    <t>VER-001497</t>
  </si>
  <si>
    <t>VGK03</t>
  </si>
  <si>
    <t>Хомут трубный 1/2" (400/4шт)</t>
  </si>
  <si>
    <t>23.80 руб.</t>
  </si>
  <si>
    <t>VER-001498</t>
  </si>
  <si>
    <t>VGK04</t>
  </si>
  <si>
    <t>Хомут трубный 3/4" (320/4шт)</t>
  </si>
  <si>
    <t>25.29 руб.</t>
  </si>
  <si>
    <t>VER-001499</t>
  </si>
  <si>
    <t>VGK05</t>
  </si>
  <si>
    <t>Хомут трубный 1" (240/4шт)</t>
  </si>
  <si>
    <t>29.75 руб.</t>
  </si>
  <si>
    <t>VER-001528</t>
  </si>
  <si>
    <t>VPG102</t>
  </si>
  <si>
    <t>Монтажная гайка M8 (1000/25шт)</t>
  </si>
  <si>
    <t>58.01 руб.</t>
  </si>
  <si>
    <t>Шпильки и штанги резьбовые</t>
  </si>
  <si>
    <t>KRP-310069</t>
  </si>
  <si>
    <t>ШР10-1000</t>
  </si>
  <si>
    <t>шпилька резьбовая М 10-1000мм</t>
  </si>
  <si>
    <t>92.82 руб.</t>
  </si>
  <si>
    <t>KRP-310070</t>
  </si>
  <si>
    <t>ШР10-2000</t>
  </si>
  <si>
    <t>шпилька резьбовая М 10-2000мм</t>
  </si>
  <si>
    <t>209.95 руб.</t>
  </si>
  <si>
    <t>KRP-310083</t>
  </si>
  <si>
    <t>ШР8-1000</t>
  </si>
  <si>
    <t>шпилька резьбовая М8-1000мм</t>
  </si>
  <si>
    <t>63.24 руб.</t>
  </si>
  <si>
    <t>KRP-310084</t>
  </si>
  <si>
    <t>ШР8-2000</t>
  </si>
  <si>
    <t>шпилька резьбовая М 8-2000мм (1/25шт)</t>
  </si>
  <si>
    <t>123.59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</si>
  <si>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</si>
  <si>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</si>
  <si>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</si>
  <si>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</si>
  <si>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</si>
  <si>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</si>
  <si>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</si>
  <si>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</si>
  <si>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</si>
  <si>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</si>
  <si>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</si>
  <si>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</si>
  <si>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</si>
  <si>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</si>
  <si>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</si>
  <si>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</si>
  <si>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</si>
  <si>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</si>
  <si>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</si>
  <si>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</si>
  <si>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</si>
  <si>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</si>
  <si>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</si>
  <si>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</si>
  <si>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</si>
  <si>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</si>
  <si>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</si>
  <si>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</si>
  <si>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</si>
  <si>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</si>
  <si>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</si>
  <si>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</si>
  <si>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</si>
  <si>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</si>
  <si>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</si>
  <si>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</si>
  <si>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</si>
  <si>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</si>
  <si>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</si>
  <si>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</si>
  <si>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</si>
  <si>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</si>
  <si>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</si>
  <si>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</si>
  <si>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Крепеж для труб стальной</t>
  </si>
  <si>
    <t>Крепеж HUMALT для труб стальной с резиновым уплотнением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</si>
  <si>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</si>
  <si>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</si>
  <si>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</si>
  <si>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</si>
  <si>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</si>
  <si>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</si>
  <si>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</si>
  <si>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</si>
  <si>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</si>
  <si>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</si>
  <si>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</si>
  <si>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</si>
  <si>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</si>
  <si>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</si>
  <si>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</si>
  <si>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</si>
  <si>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</si>
  <si>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</si>
  <si>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</si>
  <si>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</si>
  <si>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</si>
  <si>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</si>
  <si>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</si>
  <si>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</si>
  <si>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</si>
  <si>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</si>
  <si>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</si>
  <si>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</si>
  <si>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</si>
  <si>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</si>
  <si>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</si>
  <si>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</si>
  <si>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</si>
  <si>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</si>
  <si>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</si>
  <si>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</si>
  <si>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</si>
  <si>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</si>
  <si>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</si>
  <si>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</si>
  <si>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</si>
  <si>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</si>
  <si>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</si>
  <si>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</si>
  <si>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</si>
  <si>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</si>
  <si>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</si>
  <si>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</si>
  <si>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</si>
  <si>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</si>
  <si>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</si>
  <si>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</si>
  <si>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</si>
  <si>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</si>
  <si>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</si>
  <si>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</si>
  <si>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Крепеж, пластины для водорозеток</t>
  </si>
  <si>
    <t>VER-001157</t>
  </si>
  <si>
    <t>VP20</t>
  </si>
  <si>
    <t>Шина сантехническая (2 м) (10шт)</t>
  </si>
  <si>
    <t>627.73 руб.</t>
  </si>
  <si>
    <t>VER-001158</t>
  </si>
  <si>
    <t>VP21</t>
  </si>
  <si>
    <t>Монтажная шина для водорозеток (2.025 м) (10шт)</t>
  </si>
  <si>
    <t>577.15 руб.</t>
  </si>
  <si>
    <t>VER-001159</t>
  </si>
  <si>
    <t>VP22</t>
  </si>
  <si>
    <t>Кронштейн планка для пары водорозеток 75/150 с амортизаторами (60шт)</t>
  </si>
  <si>
    <t>220.15 руб.</t>
  </si>
  <si>
    <t>VER-001160</t>
  </si>
  <si>
    <t>VP23</t>
  </si>
  <si>
    <t>Планка плоская для пары водорозеток 75/150 с амортизаторами (100шт)</t>
  </si>
  <si>
    <t>162.14 руб.</t>
  </si>
  <si>
    <t>VER-001161</t>
  </si>
  <si>
    <t>VP24</t>
  </si>
  <si>
    <t>Кронштейн для крепления водорозеток тип Z30 (150шт)</t>
  </si>
  <si>
    <t>113.05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</si>
</sst>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433b52e_7e0e_11ed_a39b_047c1617b143_4b3c1cef_5a46_11f0_a775_047c1617b1431.jpeg"/><Relationship Id="rId2" Type="http://schemas.openxmlformats.org/officeDocument/2006/relationships/image" Target="../media/e433b530_7e0e_11ed_a39b_047c1617b143_4b3c1cf0_5a46_11f0_a775_047c1617b1432.jpeg"/><Relationship Id="rId3" Type="http://schemas.openxmlformats.org/officeDocument/2006/relationships/image" Target="../media/e433b53e_7e0e_11ed_a39b_047c1617b143_c0e52b50_f115_11ee_a58b_047c1617b1433.jpeg"/><Relationship Id="rId4" Type="http://schemas.openxmlformats.org/officeDocument/2006/relationships/image" Target="../media/e433b540_7e0e_11ed_a39b_047c1617b143_c0e52b4b_f115_11ee_a58b_047c1617b1434.jpeg"/><Relationship Id="rId5" Type="http://schemas.openxmlformats.org/officeDocument/2006/relationships/image" Target="../media/e433b542_7e0e_11ed_a39b_047c1617b143_c0e52b4c_f115_11ee_a58b_047c1617b1435.jpeg"/><Relationship Id="rId6" Type="http://schemas.openxmlformats.org/officeDocument/2006/relationships/image" Target="../media/e433b544_7e0e_11ed_a39b_047c1617b143_c0e52b4d_f115_11ee_a58b_047c1617b1436.jpeg"/><Relationship Id="rId7" Type="http://schemas.openxmlformats.org/officeDocument/2006/relationships/image" Target="../media/a7413e63_86a6_11e9_8101_003048fd731b_312eecd4_49d5_11ea_810f_003048fd731b7.jpeg"/><Relationship Id="rId8" Type="http://schemas.openxmlformats.org/officeDocument/2006/relationships/image" Target="../media/a7413e67_86a6_11e9_8101_003048fd731b_312eecd3_49d5_11ea_810f_003048fd731b8.jpeg"/><Relationship Id="rId9" Type="http://schemas.openxmlformats.org/officeDocument/2006/relationships/image" Target="../media/a7413e6b_86a6_11e9_8101_003048fd731b_312eecd2_49d5_11ea_810f_003048fd731b9.jpeg"/><Relationship Id="rId10" Type="http://schemas.openxmlformats.org/officeDocument/2006/relationships/image" Target="../media/a7413e6f_86a6_11e9_8101_003048fd731b_312eecde_49d5_11ea_810f_003048fd731b10.jpeg"/><Relationship Id="rId11" Type="http://schemas.openxmlformats.org/officeDocument/2006/relationships/image" Target="../media/a7413e73_86a6_11e9_8101_003048fd731b_312eecdf_49d5_11ea_810f_003048fd731b11.jpeg"/><Relationship Id="rId12" Type="http://schemas.openxmlformats.org/officeDocument/2006/relationships/image" Target="../media/ae91e6fc_86a6_11e9_8101_003048fd731b_312eece0_49d5_11ea_810f_003048fd731b12.jpeg"/><Relationship Id="rId13" Type="http://schemas.openxmlformats.org/officeDocument/2006/relationships/image" Target="../media/ae91e700_86a6_11e9_8101_003048fd731b_312eece1_49d5_11ea_810f_003048fd731b13.jpeg"/><Relationship Id="rId14" Type="http://schemas.openxmlformats.org/officeDocument/2006/relationships/image" Target="../media/ae91e704_86a6_11e9_8101_003048fd731b_312eece2_49d5_11ea_810f_003048fd731b14.jpeg"/><Relationship Id="rId15" Type="http://schemas.openxmlformats.org/officeDocument/2006/relationships/image" Target="../media/ae91e708_86a6_11e9_8101_003048fd731b_312eecd9_49d5_11ea_810f_003048fd731b15.jpeg"/><Relationship Id="rId16" Type="http://schemas.openxmlformats.org/officeDocument/2006/relationships/image" Target="../media/ae91e70c_86a6_11e9_8101_003048fd731b_312eecda_49d5_11ea_810f_003048fd731b16.jpeg"/><Relationship Id="rId17" Type="http://schemas.openxmlformats.org/officeDocument/2006/relationships/image" Target="../media/ae91e710_86a6_11e9_8101_003048fd731b_312eecdb_49d5_11ea_810f_003048fd731b17.jpeg"/><Relationship Id="rId18" Type="http://schemas.openxmlformats.org/officeDocument/2006/relationships/image" Target="../media/ae91e714_86a6_11e9_8101_003048fd731b_312eecdc_49d5_11ea_810f_003048fd731b18.jpeg"/><Relationship Id="rId19" Type="http://schemas.openxmlformats.org/officeDocument/2006/relationships/image" Target="../media/ae91e718_86a6_11e9_8101_003048fd731b_312eecdd_49d5_11ea_810f_003048fd731b19.jpeg"/><Relationship Id="rId20" Type="http://schemas.openxmlformats.org/officeDocument/2006/relationships/image" Target="../media/ae91e71c_86a6_11e9_8101_003048fd731b_312eece3_49d5_11ea_810f_003048fd731b20.jpeg"/><Relationship Id="rId21" Type="http://schemas.openxmlformats.org/officeDocument/2006/relationships/image" Target="../media/64d238d3_86a5_11e9_8101_003048fd731b_d7f60b01_f955_11e9_810b_003048fd731b21.jpeg"/><Relationship Id="rId22" Type="http://schemas.openxmlformats.org/officeDocument/2006/relationships/image" Target="../media/64d238d6_86a5_11e9_8101_003048fd731b_d7f60b02_f955_11e9_810b_003048fd731b22.jpeg"/><Relationship Id="rId23" Type="http://schemas.openxmlformats.org/officeDocument/2006/relationships/image" Target="../media/64d238d9_86a5_11e9_8101_003048fd731b_d7f60b03_f955_11e9_810b_003048fd731b23.jpeg"/><Relationship Id="rId24" Type="http://schemas.openxmlformats.org/officeDocument/2006/relationships/image" Target="../media/64d238dc_86a5_11e9_8101_003048fd731b_d7f60b04_f955_11e9_810b_003048fd731b24.jpeg"/><Relationship Id="rId25" Type="http://schemas.openxmlformats.org/officeDocument/2006/relationships/image" Target="../media/64d238df_86a5_11e9_8101_003048fd731b_d7f60b05_f955_11e9_810b_003048fd731b25.jpeg"/><Relationship Id="rId26" Type="http://schemas.openxmlformats.org/officeDocument/2006/relationships/image" Target="../media/64d238e2_86a5_11e9_8101_003048fd731b_d7f60b06_f955_11e9_810b_003048fd731b26.jpeg"/><Relationship Id="rId27" Type="http://schemas.openxmlformats.org/officeDocument/2006/relationships/image" Target="../media/a7413e2d_86a6_11e9_8101_003048fd731b_312eecef_49d5_11ea_810f_003048fd731b27.jpeg"/><Relationship Id="rId28" Type="http://schemas.openxmlformats.org/officeDocument/2006/relationships/image" Target="../media/a7413e2f_86a6_11e9_8101_003048fd731b_312eecf1_49d5_11ea_810f_003048fd731b28.jpeg"/><Relationship Id="rId29" Type="http://schemas.openxmlformats.org/officeDocument/2006/relationships/image" Target="../media/a7413e31_86a6_11e9_8101_003048fd731b_312eecf0_49d5_11ea_810f_003048fd731b29.jpeg"/><Relationship Id="rId30" Type="http://schemas.openxmlformats.org/officeDocument/2006/relationships/image" Target="../media/a7413e35_86a6_11e9_8101_003048fd731b_312eecf2_49d5_11ea_810f_003048fd731b30.jpeg"/><Relationship Id="rId31" Type="http://schemas.openxmlformats.org/officeDocument/2006/relationships/image" Target="../media/a7413e37_86a6_11e9_8101_003048fd731b_312eecf3_49d5_11ea_810f_003048fd731b31.jpeg"/><Relationship Id="rId32" Type="http://schemas.openxmlformats.org/officeDocument/2006/relationships/image" Target="../media/a7413e39_86a6_11e9_8101_003048fd731b_312eecf4_49d5_11ea_810f_003048fd731b32.jpeg"/><Relationship Id="rId33" Type="http://schemas.openxmlformats.org/officeDocument/2006/relationships/image" Target="../media/a7413e3b_86a6_11e9_8101_003048fd731b_312eecf5_49d5_11ea_810f_003048fd731b33.jpeg"/><Relationship Id="rId34" Type="http://schemas.openxmlformats.org/officeDocument/2006/relationships/image" Target="../media/9924ef12_96f2_11ed_a3bf_047c1617b143_14e1e0b3_f93d_11ef_a6ea_047c1617b14334.jpeg"/><Relationship Id="rId35" Type="http://schemas.openxmlformats.org/officeDocument/2006/relationships/image" Target="../media/cffffd33_0ae4_11ee_a45c_047c1617b143_d9228689_f1db_11ef_a6e1_047c1617b14335.jpeg"/><Relationship Id="rId36" Type="http://schemas.openxmlformats.org/officeDocument/2006/relationships/image" Target="../media/cffffd37_0ae4_11ee_a45c_047c1617b143_d922868e_f1db_11ef_a6e1_047c1617b14336.jpeg"/><Relationship Id="rId37" Type="http://schemas.openxmlformats.org/officeDocument/2006/relationships/image" Target="../media/cffffd39_0ae4_11ee_a45c_047c1617b143_d9228691_f1db_11ef_a6e1_047c1617b14337.jpeg"/><Relationship Id="rId38" Type="http://schemas.openxmlformats.org/officeDocument/2006/relationships/image" Target="../media/cffffd3b_0ae4_11ee_a45c_047c1617b143_d9228694_f1db_11ef_a6e1_047c1617b14338.jpeg"/><Relationship Id="rId39" Type="http://schemas.openxmlformats.org/officeDocument/2006/relationships/image" Target="../media/cffffd3f_0ae4_11ee_a45c_047c1617b143_d9228695_f1db_11ef_a6e1_047c1617b14339.jpeg"/><Relationship Id="rId40" Type="http://schemas.openxmlformats.org/officeDocument/2006/relationships/image" Target="../media/cffffd41_0ae4_11ee_a45c_047c1617b143_d9228697_f1db_11ef_a6e1_047c1617b14340.jpeg"/><Relationship Id="rId41" Type="http://schemas.openxmlformats.org/officeDocument/2006/relationships/image" Target="../media/cffffd43_0ae4_11ee_a45c_047c1617b143_d9228699_f1db_11ef_a6e1_047c1617b14341.jpeg"/><Relationship Id="rId42" Type="http://schemas.openxmlformats.org/officeDocument/2006/relationships/image" Target="../media/ea21c159_400c_11ee_a4a3_047c1617b143_64c8bb95_5a46_11f0_a775_047c1617b14342.jpeg"/><Relationship Id="rId43" Type="http://schemas.openxmlformats.org/officeDocument/2006/relationships/image" Target="../media/ea21c15b_400c_11ee_a4a3_047c1617b143_64c8bb98_5a46_11f0_a775_047c1617b14343.jpeg"/><Relationship Id="rId44" Type="http://schemas.openxmlformats.org/officeDocument/2006/relationships/image" Target="../media/ea21c15d_400c_11ee_a4a3_047c1617b143_64c8bb99_5a46_11f0_a775_047c1617b14344.jpeg"/><Relationship Id="rId45" Type="http://schemas.openxmlformats.org/officeDocument/2006/relationships/image" Target="../media/efe04984_729c_11ee_a4e3_047c1617b143_64c8bb97_5a46_11f0_a775_047c1617b14345.jpeg"/><Relationship Id="rId46" Type="http://schemas.openxmlformats.org/officeDocument/2006/relationships/image" Target="../media/1f13c3fd_37d2_11ef_a5e9_047c1617b143_64c8bb96_5a46_11f0_a775_047c1617b14346.jpeg"/><Relationship Id="rId47" Type="http://schemas.openxmlformats.org/officeDocument/2006/relationships/image" Target="../media/9182be3a_eeb6_11ef_a6dd_047c1617b143_781c6449_5a46_11f0_a775_047c1617b14347.jpeg"/><Relationship Id="rId48" Type="http://schemas.openxmlformats.org/officeDocument/2006/relationships/image" Target="../media/9182be3c_eeb6_11ef_a6dd_047c1617b143_781c6427_5a46_11f0_a775_047c1617b14348.jpeg"/><Relationship Id="rId49" Type="http://schemas.openxmlformats.org/officeDocument/2006/relationships/image" Target="../media/e5586492_f66a_11ef_a6e7_047c1617b143_7e424fb8_5a46_11f0_a775_047c1617b14349.jpeg"/><Relationship Id="rId50" Type="http://schemas.openxmlformats.org/officeDocument/2006/relationships/image" Target="../media/e5586494_f66a_11ef_a6e7_047c1617b143_7e424fbb_5a46_11f0_a775_047c1617b14350.jpeg"/><Relationship Id="rId51" Type="http://schemas.openxmlformats.org/officeDocument/2006/relationships/image" Target="../media/e5586496_f66a_11ef_a6e7_047c1617b143_7e424fbe_5a46_11f0_a775_047c1617b14351.jpeg"/><Relationship Id="rId52" Type="http://schemas.openxmlformats.org/officeDocument/2006/relationships/image" Target="../media/b44e428c_245f_11f0_a725_047c1617b143_2685987c_34da_11f0_a73b_047c1617b14352.jpeg"/><Relationship Id="rId53" Type="http://schemas.openxmlformats.org/officeDocument/2006/relationships/image" Target="../media/cfda74b3_f967_11e9_810b_003048fd731b_c20d3bf4_a581_11ee_a526_047c1617b14353.jpeg"/><Relationship Id="rId54" Type="http://schemas.openxmlformats.org/officeDocument/2006/relationships/image" Target="../media/cfda74b5_f967_11e9_810b_003048fd731b_c20d3bf5_a581_11ee_a526_047c1617b14354.jpeg"/><Relationship Id="rId55" Type="http://schemas.openxmlformats.org/officeDocument/2006/relationships/image" Target="../media/cfda74cf_f967_11e9_810b_003048fd731b_c20d3bfe_a581_11ee_a526_047c1617b14355.jpeg"/><Relationship Id="rId56" Type="http://schemas.openxmlformats.org/officeDocument/2006/relationships/image" Target="../media/cfda74d1_f967_11e9_810b_003048fd731b_c20d3bfb_a581_11ee_a526_047c1617b14356.jpeg"/><Relationship Id="rId57" Type="http://schemas.openxmlformats.org/officeDocument/2006/relationships/image" Target="../media/72bbc7d1_7c9e_11ea_8111_003048fd731b_34112379_a57f_11ee_a526_047c1617b14357.jpeg"/><Relationship Id="rId58" Type="http://schemas.openxmlformats.org/officeDocument/2006/relationships/image" Target="../media/72bbc7d3_7c9e_11ea_8111_003048fd731b_3411237a_a57f_11ee_a526_047c1617b14358.jpeg"/><Relationship Id="rId59" Type="http://schemas.openxmlformats.org/officeDocument/2006/relationships/image" Target="../media/72bbc7d5_7c9e_11ea_8111_003048fd731b_3411237b_a57f_11ee_a526_047c1617b14359.jpeg"/><Relationship Id="rId60" Type="http://schemas.openxmlformats.org/officeDocument/2006/relationships/image" Target="../media/72bbc7d7_7c9e_11ea_8111_003048fd731b_34112381_a57f_11ee_a526_047c1617b14360.jpeg"/><Relationship Id="rId61" Type="http://schemas.openxmlformats.org/officeDocument/2006/relationships/image" Target="../media/51fac731_2e50_11ec_8355_003048fd731b_3411237f_a57f_11ee_a526_047c1617b14361.jpeg"/><Relationship Id="rId62" Type="http://schemas.openxmlformats.org/officeDocument/2006/relationships/image" Target="../media/51fac733_2e50_11ec_8355_003048fd731b_34112380_a57f_11ee_a526_047c1617b14362.jpeg"/><Relationship Id="rId63" Type="http://schemas.openxmlformats.org/officeDocument/2006/relationships/image" Target="../media/51fac735_2e50_11ec_8355_003048fd731b_3411237c_a57f_11ee_a526_047c1617b14363.jpeg"/><Relationship Id="rId64" Type="http://schemas.openxmlformats.org/officeDocument/2006/relationships/image" Target="../media/51fac737_2e50_11ec_8355_003048fd731b_3411237d_a57f_11ee_a526_047c1617b14364.jpeg"/><Relationship Id="rId65" Type="http://schemas.openxmlformats.org/officeDocument/2006/relationships/image" Target="../media/51fac739_2e50_11ec_8355_003048fd731b_3411237e_a57f_11ee_a526_047c1617b14365.jpeg"/><Relationship Id="rId66" Type="http://schemas.openxmlformats.org/officeDocument/2006/relationships/image" Target="../media/51fac73b_2e50_11ec_8355_003048fd731b_34112376_a57f_11ee_a526_047c1617b14366.jpeg"/><Relationship Id="rId67" Type="http://schemas.openxmlformats.org/officeDocument/2006/relationships/image" Target="../media/51fac73d_2e50_11ec_8355_003048fd731b_34112377_a57f_11ee_a526_047c1617b14367.jpeg"/><Relationship Id="rId68" Type="http://schemas.openxmlformats.org/officeDocument/2006/relationships/image" Target="../media/9dd79803_895b_11ef_a654_047c1617b143_2ab4f59e_0c49_11f0_a705_047c1617b14368.jpeg"/><Relationship Id="rId69" Type="http://schemas.openxmlformats.org/officeDocument/2006/relationships/image" Target="../media/9dd79805_895b_11ef_a654_047c1617b143_a6a6bbb9_0c40_11f0_a705_047c1617b14369.jpeg"/><Relationship Id="rId70" Type="http://schemas.openxmlformats.org/officeDocument/2006/relationships/image" Target="../media/9dd79807_895b_11ef_a654_047c1617b143_2ab4f59a_0c49_11f0_a705_047c1617b14370.jpeg"/><Relationship Id="rId71" Type="http://schemas.openxmlformats.org/officeDocument/2006/relationships/image" Target="../media/9dd79809_895b_11ef_a654_047c1617b143_a6a6bbb5_0c40_11f0_a705_047c1617b14371.jpeg"/><Relationship Id="rId72" Type="http://schemas.openxmlformats.org/officeDocument/2006/relationships/image" Target="../media/9dd7980b_895b_11ef_a654_047c1617b143_a6a6bbc1_0c40_11f0_a705_047c1617b14372.jpeg"/><Relationship Id="rId73" Type="http://schemas.openxmlformats.org/officeDocument/2006/relationships/image" Target="../media/9dd7980d_895b_11ef_a654_047c1617b143_a6a6bbbd_0c40_11f0_a705_047c1617b14373.jpeg"/><Relationship Id="rId74" Type="http://schemas.openxmlformats.org/officeDocument/2006/relationships/image" Target="../media/9dd7980f_895b_11ef_a654_047c1617b143_a6a6bbc5_0c40_11f0_a705_047c1617b14374.jpeg"/><Relationship Id="rId75" Type="http://schemas.openxmlformats.org/officeDocument/2006/relationships/image" Target="../media/9dd79811_895b_11ef_a654_047c1617b143_a6a6bbc9_0c40_11f0_a705_047c1617b14375.jpeg"/><Relationship Id="rId76" Type="http://schemas.openxmlformats.org/officeDocument/2006/relationships/image" Target="../media/9dd79813_895b_11ef_a654_047c1617b143_a6a6bbcd_0c40_11f0_a705_047c1617b14376.jpeg"/><Relationship Id="rId77" Type="http://schemas.openxmlformats.org/officeDocument/2006/relationships/image" Target="../media/9dd79815_895b_11ef_a654_047c1617b143_2ab4f5a2_0c49_11f0_a705_047c1617b14377.jpeg"/><Relationship Id="rId78" Type="http://schemas.openxmlformats.org/officeDocument/2006/relationships/image" Target="../media/9dd79819_895b_11ef_a654_047c1617b143_2ab4f5a6_0c49_11f0_a705_047c1617b14378.jpeg"/><Relationship Id="rId79" Type="http://schemas.openxmlformats.org/officeDocument/2006/relationships/image" Target="../media/a7413e4c_86a6_11e9_8101_003048fd731b_184f7cef_a549_11ee_a526_047c1617b14379.jpeg"/><Relationship Id="rId80" Type="http://schemas.openxmlformats.org/officeDocument/2006/relationships/image" Target="../media/a7413e58_86a6_11e9_8101_003048fd731b_184f7ce9_a549_11ee_a526_047c1617b14380.jpeg"/><Relationship Id="rId81" Type="http://schemas.openxmlformats.org/officeDocument/2006/relationships/image" Target="../media/72bbc789_7c9e_11ea_8111_003048fd731b_184f7cfb_a549_11ee_a526_047c1617b14381.jpeg"/><Relationship Id="rId82" Type="http://schemas.openxmlformats.org/officeDocument/2006/relationships/image" Target="../media/5a6d7b2f_847d_11ef_a64e_047c1617b143_1b5db359_f93d_11ef_a6ea_047c1617b14382.jpeg"/><Relationship Id="rId83" Type="http://schemas.openxmlformats.org/officeDocument/2006/relationships/image" Target="../media/5a6d7b31_847d_11ef_a64e_047c1617b143_64c8bb94_5a46_11f0_a775_047c1617b14383.jpeg"/><Relationship Id="rId84" Type="http://schemas.openxmlformats.org/officeDocument/2006/relationships/image" Target="../media/5a6d7b33_847d_11ef_a64e_047c1617b143_1b5db35a_f93d_11ef_a6ea_047c1617b14384.jpeg"/><Relationship Id="rId85" Type="http://schemas.openxmlformats.org/officeDocument/2006/relationships/image" Target="../media/5a6d7b35_847d_11ef_a64e_047c1617b143_1b5db35c_f93d_11ef_a6ea_047c1617b14385.jpeg"/><Relationship Id="rId86" Type="http://schemas.openxmlformats.org/officeDocument/2006/relationships/image" Target="../media/5a6d7b37_847d_11ef_a64e_047c1617b143_1b5db35e_f93d_11ef_a6ea_047c1617b1438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2" name="Image_51" descr="Image_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8" name="Image_80" descr="Image_8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9" name="Image_81" descr="Image_8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9" name="Image_91" descr="Image_9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0" name="Image_92" descr="Image_9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1" name="Image_93" descr="Image_9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2" name="Image_95" descr="Image_9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3" name="Image_96" descr="Image_9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4" name="Image_97" descr="Image_9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5" name="Image_98" descr="Image_9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6" name="Image_99" descr="Image_9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873044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J5*14.70</f>
        <v>0</v>
      </c>
      <c r="L5" s="5"/>
    </row>
    <row r="6" spans="1:12" customHeight="1" ht="105" outlineLevel="4">
      <c r="A6" s="1"/>
      <c r="B6" s="1">
        <v>873045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J6*16.17</f>
        <v>0</v>
      </c>
      <c r="L6" s="5"/>
    </row>
    <row r="7" spans="1:12" customHeight="1" ht="105" outlineLevel="4">
      <c r="A7" s="1"/>
      <c r="B7" s="1">
        <v>873052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J7*17.46</f>
        <v>0</v>
      </c>
      <c r="L7" s="5"/>
    </row>
    <row r="8" spans="1:12" customHeight="1" ht="105" outlineLevel="4">
      <c r="A8" s="1"/>
      <c r="B8" s="1">
        <v>873053</v>
      </c>
      <c r="C8" s="1" t="s">
        <v>24</v>
      </c>
      <c r="D8" s="1"/>
      <c r="E8" s="2" t="s">
        <v>25</v>
      </c>
      <c r="F8" s="2" t="s">
        <v>26</v>
      </c>
      <c r="G8" s="2">
        <v>1</v>
      </c>
      <c r="H8" s="2">
        <v>0</v>
      </c>
      <c r="I8" s="1">
        <v>0</v>
      </c>
      <c r="J8" s="3" t="s">
        <v>16</v>
      </c>
      <c r="K8" s="2" t="str">
        <f>J8*5.88</f>
        <v>0</v>
      </c>
      <c r="L8" s="5"/>
    </row>
    <row r="9" spans="1:12" customHeight="1" ht="105" outlineLevel="4">
      <c r="A9" s="1"/>
      <c r="B9" s="1">
        <v>873054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16</v>
      </c>
      <c r="K9" s="2" t="str">
        <f>J9*7.98</f>
        <v>0</v>
      </c>
      <c r="L9" s="5"/>
    </row>
    <row r="10" spans="1:12" customHeight="1" ht="105" outlineLevel="4">
      <c r="A10" s="1"/>
      <c r="B10" s="1">
        <v>873055</v>
      </c>
      <c r="C10" s="1" t="s">
        <v>30</v>
      </c>
      <c r="D10" s="1"/>
      <c r="E10" s="2" t="s">
        <v>31</v>
      </c>
      <c r="F10" s="2" t="s">
        <v>32</v>
      </c>
      <c r="G10" s="2" t="s">
        <v>33</v>
      </c>
      <c r="H10" s="2">
        <v>0</v>
      </c>
      <c r="I10" s="1">
        <v>0</v>
      </c>
      <c r="J10" s="3" t="s">
        <v>16</v>
      </c>
      <c r="K10" s="2" t="str">
        <f>J10*13.02</f>
        <v>0</v>
      </c>
      <c r="L10" s="5"/>
    </row>
    <row r="11" spans="1:12" customHeight="1" ht="105" outlineLevel="4">
      <c r="A11" s="1"/>
      <c r="B11" s="1">
        <v>822655</v>
      </c>
      <c r="C11" s="1" t="s">
        <v>34</v>
      </c>
      <c r="D11" s="1" t="s">
        <v>35</v>
      </c>
      <c r="E11" s="2" t="s">
        <v>36</v>
      </c>
      <c r="F11" s="2" t="s">
        <v>37</v>
      </c>
      <c r="G11" s="2" t="s">
        <v>33</v>
      </c>
      <c r="H11" s="2">
        <v>0</v>
      </c>
      <c r="I11" s="1">
        <v>0</v>
      </c>
      <c r="J11" s="3" t="s">
        <v>16</v>
      </c>
      <c r="K11" s="2" t="str">
        <f>J11*10.50</f>
        <v>0</v>
      </c>
      <c r="L11" s="5"/>
    </row>
    <row r="12" spans="1:12" customHeight="1" ht="105" outlineLevel="4">
      <c r="A12" s="1"/>
      <c r="B12" s="1">
        <v>822656</v>
      </c>
      <c r="C12" s="1" t="s">
        <v>38</v>
      </c>
      <c r="D12" s="1" t="s">
        <v>39</v>
      </c>
      <c r="E12" s="2" t="s">
        <v>40</v>
      </c>
      <c r="F12" s="2" t="s">
        <v>41</v>
      </c>
      <c r="G12" s="2">
        <v>0</v>
      </c>
      <c r="H12" s="2">
        <v>0</v>
      </c>
      <c r="I12" s="1">
        <v>0</v>
      </c>
      <c r="J12" s="3" t="s">
        <v>16</v>
      </c>
      <c r="K12" s="2" t="str">
        <f>J12*15.20</f>
        <v>0</v>
      </c>
      <c r="L12" s="5"/>
    </row>
    <row r="13" spans="1:12" customHeight="1" ht="105" outlineLevel="4">
      <c r="A13" s="1"/>
      <c r="B13" s="1">
        <v>822657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>
        <v>0</v>
      </c>
      <c r="I13" s="1">
        <v>0</v>
      </c>
      <c r="J13" s="3" t="s">
        <v>16</v>
      </c>
      <c r="K13" s="2" t="str">
        <f>J13*11.50</f>
        <v>0</v>
      </c>
      <c r="L13" s="5"/>
    </row>
    <row r="14" spans="1:12" customHeight="1" ht="105" outlineLevel="4">
      <c r="A14" s="1"/>
      <c r="B14" s="1">
        <v>822658</v>
      </c>
      <c r="C14" s="1" t="s">
        <v>46</v>
      </c>
      <c r="D14" s="1"/>
      <c r="E14" s="2" t="s">
        <v>47</v>
      </c>
      <c r="F14" s="2" t="s">
        <v>48</v>
      </c>
      <c r="G14" s="2" t="s">
        <v>49</v>
      </c>
      <c r="H14" s="2" t="s">
        <v>50</v>
      </c>
      <c r="I14" s="1">
        <v>0</v>
      </c>
      <c r="J14" s="3" t="s">
        <v>16</v>
      </c>
      <c r="K14" s="2" t="str">
        <f>J14*5.30</f>
        <v>0</v>
      </c>
      <c r="L14" s="5"/>
    </row>
    <row r="15" spans="1:12" customHeight="1" ht="105" outlineLevel="4">
      <c r="A15" s="1"/>
      <c r="B15" s="1">
        <v>822659</v>
      </c>
      <c r="C15" s="1" t="s">
        <v>51</v>
      </c>
      <c r="D15" s="1"/>
      <c r="E15" s="2" t="s">
        <v>52</v>
      </c>
      <c r="F15" s="2" t="s">
        <v>53</v>
      </c>
      <c r="G15" s="2" t="s">
        <v>23</v>
      </c>
      <c r="H15" s="2" t="s">
        <v>50</v>
      </c>
      <c r="I15" s="1">
        <v>0</v>
      </c>
      <c r="J15" s="3" t="s">
        <v>16</v>
      </c>
      <c r="K15" s="2" t="str">
        <f>J15*6.90</f>
        <v>0</v>
      </c>
      <c r="L15" s="5"/>
    </row>
    <row r="16" spans="1:12" customHeight="1" ht="105" outlineLevel="4">
      <c r="A16" s="1"/>
      <c r="B16" s="1">
        <v>822660</v>
      </c>
      <c r="C16" s="1" t="s">
        <v>54</v>
      </c>
      <c r="D16" s="1"/>
      <c r="E16" s="2" t="s">
        <v>55</v>
      </c>
      <c r="F16" s="2" t="s">
        <v>56</v>
      </c>
      <c r="G16" s="2">
        <v>0</v>
      </c>
      <c r="H16" s="2" t="s">
        <v>50</v>
      </c>
      <c r="I16" s="1">
        <v>0</v>
      </c>
      <c r="J16" s="3" t="s">
        <v>16</v>
      </c>
      <c r="K16" s="2" t="str">
        <f>J16*8.70</f>
        <v>0</v>
      </c>
      <c r="L16" s="5"/>
    </row>
    <row r="17" spans="1:12" customHeight="1" ht="105" outlineLevel="4">
      <c r="A17" s="1"/>
      <c r="B17" s="1">
        <v>822661</v>
      </c>
      <c r="C17" s="1" t="s">
        <v>57</v>
      </c>
      <c r="D17" s="1"/>
      <c r="E17" s="2" t="s">
        <v>58</v>
      </c>
      <c r="F17" s="2" t="s">
        <v>59</v>
      </c>
      <c r="G17" s="2" t="s">
        <v>60</v>
      </c>
      <c r="H17" s="2" t="s">
        <v>49</v>
      </c>
      <c r="I17" s="1">
        <v>0</v>
      </c>
      <c r="J17" s="3" t="s">
        <v>16</v>
      </c>
      <c r="K17" s="2" t="str">
        <f>J17*15.00</f>
        <v>0</v>
      </c>
      <c r="L17" s="5"/>
    </row>
    <row r="18" spans="1:12" customHeight="1" ht="105" outlineLevel="4">
      <c r="A18" s="1"/>
      <c r="B18" s="1">
        <v>822662</v>
      </c>
      <c r="C18" s="1" t="s">
        <v>61</v>
      </c>
      <c r="D18" s="1"/>
      <c r="E18" s="2" t="s">
        <v>62</v>
      </c>
      <c r="F18" s="2" t="s">
        <v>63</v>
      </c>
      <c r="G18" s="2" t="s">
        <v>23</v>
      </c>
      <c r="H18" s="2" t="s">
        <v>49</v>
      </c>
      <c r="I18" s="1">
        <v>0</v>
      </c>
      <c r="J18" s="3" t="s">
        <v>16</v>
      </c>
      <c r="K18" s="2" t="str">
        <f>J18*19.80</f>
        <v>0</v>
      </c>
      <c r="L18" s="5"/>
    </row>
    <row r="19" spans="1:12" customHeight="1" ht="105" outlineLevel="4">
      <c r="A19" s="1"/>
      <c r="B19" s="1">
        <v>822663</v>
      </c>
      <c r="C19" s="1" t="s">
        <v>64</v>
      </c>
      <c r="D19" s="1"/>
      <c r="E19" s="2" t="s">
        <v>65</v>
      </c>
      <c r="F19" s="2" t="s">
        <v>66</v>
      </c>
      <c r="G19" s="2" t="s">
        <v>67</v>
      </c>
      <c r="H19" s="2" t="s">
        <v>50</v>
      </c>
      <c r="I19" s="1">
        <v>0</v>
      </c>
      <c r="J19" s="3" t="s">
        <v>16</v>
      </c>
      <c r="K19" s="2" t="str">
        <f>J19*2.70</f>
        <v>0</v>
      </c>
      <c r="L19" s="5"/>
    </row>
    <row r="20" spans="1:12" customHeight="1" ht="105" outlineLevel="4">
      <c r="A20" s="1"/>
      <c r="B20" s="1">
        <v>822664</v>
      </c>
      <c r="C20" s="1" t="s">
        <v>68</v>
      </c>
      <c r="D20" s="1"/>
      <c r="E20" s="2" t="s">
        <v>69</v>
      </c>
      <c r="F20" s="2" t="s">
        <v>70</v>
      </c>
      <c r="G20" s="2" t="s">
        <v>49</v>
      </c>
      <c r="H20" s="2" t="s">
        <v>50</v>
      </c>
      <c r="I20" s="1">
        <v>0</v>
      </c>
      <c r="J20" s="3" t="s">
        <v>16</v>
      </c>
      <c r="K20" s="2" t="str">
        <f>J20*3.40</f>
        <v>0</v>
      </c>
      <c r="L20" s="5"/>
    </row>
    <row r="21" spans="1:12" customHeight="1" ht="105" outlineLevel="4">
      <c r="A21" s="1"/>
      <c r="B21" s="1">
        <v>822665</v>
      </c>
      <c r="C21" s="1" t="s">
        <v>71</v>
      </c>
      <c r="D21" s="1"/>
      <c r="E21" s="2" t="s">
        <v>72</v>
      </c>
      <c r="F21" s="2" t="s">
        <v>73</v>
      </c>
      <c r="G21" s="2" t="s">
        <v>67</v>
      </c>
      <c r="H21" s="2" t="s">
        <v>50</v>
      </c>
      <c r="I21" s="1">
        <v>0</v>
      </c>
      <c r="J21" s="3" t="s">
        <v>16</v>
      </c>
      <c r="K21" s="2" t="str">
        <f>J21*4.60</f>
        <v>0</v>
      </c>
      <c r="L21" s="5"/>
    </row>
    <row r="22" spans="1:12" customHeight="1" ht="105" outlineLevel="4">
      <c r="A22" s="1"/>
      <c r="B22" s="1">
        <v>822666</v>
      </c>
      <c r="C22" s="1" t="s">
        <v>74</v>
      </c>
      <c r="D22" s="1"/>
      <c r="E22" s="2" t="s">
        <v>75</v>
      </c>
      <c r="F22" s="2" t="s">
        <v>76</v>
      </c>
      <c r="G22" s="2">
        <v>0</v>
      </c>
      <c r="H22" s="2" t="s">
        <v>50</v>
      </c>
      <c r="I22" s="1">
        <v>0</v>
      </c>
      <c r="J22" s="3" t="s">
        <v>16</v>
      </c>
      <c r="K22" s="2" t="str">
        <f>J22*5.50</f>
        <v>0</v>
      </c>
      <c r="L22" s="5"/>
    </row>
    <row r="23" spans="1:12" customHeight="1" ht="105" outlineLevel="4">
      <c r="A23" s="1"/>
      <c r="B23" s="1">
        <v>822667</v>
      </c>
      <c r="C23" s="1" t="s">
        <v>77</v>
      </c>
      <c r="D23" s="1"/>
      <c r="E23" s="2" t="s">
        <v>78</v>
      </c>
      <c r="F23" s="2" t="s">
        <v>79</v>
      </c>
      <c r="G23" s="2" t="s">
        <v>23</v>
      </c>
      <c r="H23" s="2" t="s">
        <v>49</v>
      </c>
      <c r="I23" s="1">
        <v>0</v>
      </c>
      <c r="J23" s="3" t="s">
        <v>16</v>
      </c>
      <c r="K23" s="2" t="str">
        <f>J23*8.10</f>
        <v>0</v>
      </c>
      <c r="L23" s="5"/>
    </row>
    <row r="24" spans="1:12" customHeight="1" ht="105" outlineLevel="4">
      <c r="A24" s="1"/>
      <c r="B24" s="1">
        <v>822668</v>
      </c>
      <c r="C24" s="1" t="s">
        <v>80</v>
      </c>
      <c r="D24" s="1" t="s">
        <v>81</v>
      </c>
      <c r="E24" s="2" t="s">
        <v>82</v>
      </c>
      <c r="F24" s="2" t="s">
        <v>48</v>
      </c>
      <c r="G24" s="2">
        <v>0</v>
      </c>
      <c r="H24" s="2" t="s">
        <v>49</v>
      </c>
      <c r="I24" s="1">
        <v>0</v>
      </c>
      <c r="J24" s="3" t="s">
        <v>16</v>
      </c>
      <c r="K24" s="2" t="str">
        <f>J24*5.30</f>
        <v>0</v>
      </c>
      <c r="L24" s="5"/>
    </row>
    <row r="25" spans="1:12" customHeight="1" ht="105" outlineLevel="4">
      <c r="A25" s="1"/>
      <c r="B25" s="1">
        <v>828867</v>
      </c>
      <c r="C25" s="1" t="s">
        <v>83</v>
      </c>
      <c r="D25" s="1"/>
      <c r="E25" s="2" t="s">
        <v>84</v>
      </c>
      <c r="F25" s="2" t="s">
        <v>85</v>
      </c>
      <c r="G25" s="2">
        <v>0</v>
      </c>
      <c r="H25" s="2">
        <v>0</v>
      </c>
      <c r="I25" s="1">
        <v>0</v>
      </c>
      <c r="J25" s="3" t="s">
        <v>16</v>
      </c>
      <c r="K25" s="2" t="str">
        <f>J25*4.27</f>
        <v>0</v>
      </c>
      <c r="L25" s="5"/>
    </row>
    <row r="26" spans="1:12" customHeight="1" ht="105" outlineLevel="4">
      <c r="A26" s="1"/>
      <c r="B26" s="1">
        <v>828868</v>
      </c>
      <c r="C26" s="1" t="s">
        <v>86</v>
      </c>
      <c r="D26" s="1"/>
      <c r="E26" s="2" t="s">
        <v>87</v>
      </c>
      <c r="F26" s="2" t="s">
        <v>88</v>
      </c>
      <c r="G26" s="2">
        <v>-20</v>
      </c>
      <c r="H26" s="2">
        <v>0</v>
      </c>
      <c r="I26" s="1">
        <v>0</v>
      </c>
      <c r="J26" s="3" t="s">
        <v>16</v>
      </c>
      <c r="K26" s="2" t="str">
        <f>J26*5.53</f>
        <v>0</v>
      </c>
      <c r="L26" s="5"/>
    </row>
    <row r="27" spans="1:12" customHeight="1" ht="105" outlineLevel="4">
      <c r="A27" s="1"/>
      <c r="B27" s="1">
        <v>828869</v>
      </c>
      <c r="C27" s="1" t="s">
        <v>89</v>
      </c>
      <c r="D27" s="1"/>
      <c r="E27" s="2" t="s">
        <v>90</v>
      </c>
      <c r="F27" s="2" t="s">
        <v>91</v>
      </c>
      <c r="G27" s="2">
        <v>0</v>
      </c>
      <c r="H27" s="2">
        <v>0</v>
      </c>
      <c r="I27" s="1">
        <v>0</v>
      </c>
      <c r="J27" s="3" t="s">
        <v>16</v>
      </c>
      <c r="K27" s="2" t="str">
        <f>J27*6.69</f>
        <v>0</v>
      </c>
      <c r="L27" s="5"/>
    </row>
    <row r="28" spans="1:12" customHeight="1" ht="105" outlineLevel="4">
      <c r="A28" s="1"/>
      <c r="B28" s="1">
        <v>828870</v>
      </c>
      <c r="C28" s="1" t="s">
        <v>92</v>
      </c>
      <c r="D28" s="1"/>
      <c r="E28" s="2" t="s">
        <v>93</v>
      </c>
      <c r="F28" s="2" t="s">
        <v>94</v>
      </c>
      <c r="G28" s="2">
        <v>0</v>
      </c>
      <c r="H28" s="2">
        <v>0</v>
      </c>
      <c r="I28" s="1">
        <v>0</v>
      </c>
      <c r="J28" s="3" t="s">
        <v>16</v>
      </c>
      <c r="K28" s="2" t="str">
        <f>J28*12.24</f>
        <v>0</v>
      </c>
      <c r="L28" s="5"/>
    </row>
    <row r="29" spans="1:12" customHeight="1" ht="105" outlineLevel="4">
      <c r="A29" s="1"/>
      <c r="B29" s="1">
        <v>828871</v>
      </c>
      <c r="C29" s="1" t="s">
        <v>95</v>
      </c>
      <c r="D29" s="1"/>
      <c r="E29" s="2" t="s">
        <v>96</v>
      </c>
      <c r="F29" s="2" t="s">
        <v>97</v>
      </c>
      <c r="G29" s="2">
        <v>0</v>
      </c>
      <c r="H29" s="2">
        <v>0</v>
      </c>
      <c r="I29" s="1">
        <v>0</v>
      </c>
      <c r="J29" s="3" t="s">
        <v>16</v>
      </c>
      <c r="K29" s="2" t="str">
        <f>J29*20.82</f>
        <v>0</v>
      </c>
      <c r="L29" s="5"/>
    </row>
    <row r="30" spans="1:12" customHeight="1" ht="105" outlineLevel="4">
      <c r="A30" s="1"/>
      <c r="B30" s="1">
        <v>828872</v>
      </c>
      <c r="C30" s="1" t="s">
        <v>98</v>
      </c>
      <c r="D30" s="1"/>
      <c r="E30" s="2" t="s">
        <v>99</v>
      </c>
      <c r="F30" s="2" t="s">
        <v>100</v>
      </c>
      <c r="G30" s="2">
        <v>0</v>
      </c>
      <c r="H30" s="2">
        <v>0</v>
      </c>
      <c r="I30" s="1">
        <v>0</v>
      </c>
      <c r="J30" s="3" t="s">
        <v>16</v>
      </c>
      <c r="K30" s="2" t="str">
        <f>J30*26.74</f>
        <v>0</v>
      </c>
      <c r="L30" s="5"/>
    </row>
    <row r="31" spans="1:12" outlineLevel="2">
      <c r="A31" s="8" t="s">
        <v>101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822629</v>
      </c>
      <c r="C32" s="1" t="s">
        <v>102</v>
      </c>
      <c r="D32" s="1" t="s">
        <v>103</v>
      </c>
      <c r="E32" s="2" t="s">
        <v>104</v>
      </c>
      <c r="F32" s="2" t="s">
        <v>105</v>
      </c>
      <c r="G32" s="2" t="s">
        <v>23</v>
      </c>
      <c r="H32" s="2">
        <v>0</v>
      </c>
      <c r="I32" s="1">
        <v>0</v>
      </c>
      <c r="J32" s="3" t="s">
        <v>16</v>
      </c>
      <c r="K32" s="2" t="str">
        <f>J32*96.73</f>
        <v>0</v>
      </c>
      <c r="L32" s="5"/>
    </row>
    <row r="33" spans="1:12" customHeight="1" ht="105" outlineLevel="4">
      <c r="A33" s="1"/>
      <c r="B33" s="1">
        <v>822630</v>
      </c>
      <c r="C33" s="1" t="s">
        <v>106</v>
      </c>
      <c r="D33" s="1"/>
      <c r="E33" s="2" t="s">
        <v>107</v>
      </c>
      <c r="F33" s="2" t="s">
        <v>108</v>
      </c>
      <c r="G33" s="2">
        <v>0</v>
      </c>
      <c r="H33" s="2">
        <v>0</v>
      </c>
      <c r="I33" s="1">
        <v>0</v>
      </c>
      <c r="J33" s="3" t="s">
        <v>16</v>
      </c>
      <c r="K33" s="2" t="str">
        <f>J33*83.13</f>
        <v>0</v>
      </c>
      <c r="L33" s="5"/>
    </row>
    <row r="34" spans="1:12" customHeight="1" ht="105" outlineLevel="4">
      <c r="A34" s="1"/>
      <c r="B34" s="1">
        <v>822631</v>
      </c>
      <c r="C34" s="1" t="s">
        <v>109</v>
      </c>
      <c r="D34" s="1"/>
      <c r="E34" s="2" t="s">
        <v>110</v>
      </c>
      <c r="F34" s="2" t="s">
        <v>111</v>
      </c>
      <c r="G34" s="2">
        <v>0</v>
      </c>
      <c r="H34" s="2">
        <v>0</v>
      </c>
      <c r="I34" s="1">
        <v>0</v>
      </c>
      <c r="J34" s="3" t="s">
        <v>16</v>
      </c>
      <c r="K34" s="2" t="str">
        <f>J34*66.13</f>
        <v>0</v>
      </c>
      <c r="L34" s="5"/>
    </row>
    <row r="35" spans="1:12" customHeight="1" ht="105" outlineLevel="4">
      <c r="A35" s="1"/>
      <c r="B35" s="1">
        <v>822633</v>
      </c>
      <c r="C35" s="1" t="s">
        <v>112</v>
      </c>
      <c r="D35" s="1"/>
      <c r="E35" s="2" t="s">
        <v>113</v>
      </c>
      <c r="F35" s="2" t="s">
        <v>114</v>
      </c>
      <c r="G35" s="2">
        <v>0</v>
      </c>
      <c r="H35" s="2">
        <v>0</v>
      </c>
      <c r="I35" s="1">
        <v>0</v>
      </c>
      <c r="J35" s="3" t="s">
        <v>16</v>
      </c>
      <c r="K35" s="2" t="str">
        <f>J35*27.95</f>
        <v>0</v>
      </c>
      <c r="L35" s="5"/>
    </row>
    <row r="36" spans="1:12" customHeight="1" ht="105" outlineLevel="4">
      <c r="A36" s="1"/>
      <c r="B36" s="1">
        <v>822634</v>
      </c>
      <c r="C36" s="1" t="s">
        <v>115</v>
      </c>
      <c r="D36" s="1"/>
      <c r="E36" s="2" t="s">
        <v>116</v>
      </c>
      <c r="F36" s="2" t="s">
        <v>117</v>
      </c>
      <c r="G36" s="2" t="s">
        <v>23</v>
      </c>
      <c r="H36" s="2">
        <v>0</v>
      </c>
      <c r="I36" s="1">
        <v>0</v>
      </c>
      <c r="J36" s="3" t="s">
        <v>16</v>
      </c>
      <c r="K36" s="2" t="str">
        <f>J36*5.95</f>
        <v>0</v>
      </c>
      <c r="L36" s="5"/>
    </row>
    <row r="37" spans="1:12" customHeight="1" ht="105" outlineLevel="4">
      <c r="A37" s="1"/>
      <c r="B37" s="1">
        <v>822635</v>
      </c>
      <c r="C37" s="1" t="s">
        <v>118</v>
      </c>
      <c r="D37" s="1"/>
      <c r="E37" s="2" t="s">
        <v>119</v>
      </c>
      <c r="F37" s="2" t="s">
        <v>120</v>
      </c>
      <c r="G37" s="2" t="s">
        <v>121</v>
      </c>
      <c r="H37" s="2">
        <v>0</v>
      </c>
      <c r="I37" s="1">
        <v>0</v>
      </c>
      <c r="J37" s="3" t="s">
        <v>16</v>
      </c>
      <c r="K37" s="2" t="str">
        <f>J37*71.40</f>
        <v>0</v>
      </c>
      <c r="L37" s="5"/>
    </row>
    <row r="38" spans="1:12" customHeight="1" ht="105" outlineLevel="4">
      <c r="A38" s="1"/>
      <c r="B38" s="1">
        <v>822636</v>
      </c>
      <c r="C38" s="1" t="s">
        <v>122</v>
      </c>
      <c r="D38" s="1"/>
      <c r="E38" s="2" t="s">
        <v>123</v>
      </c>
      <c r="F38" s="2" t="s">
        <v>124</v>
      </c>
      <c r="G38" s="2" t="s">
        <v>60</v>
      </c>
      <c r="H38" s="2">
        <v>0</v>
      </c>
      <c r="I38" s="1">
        <v>0</v>
      </c>
      <c r="J38" s="3" t="s">
        <v>16</v>
      </c>
      <c r="K38" s="2" t="str">
        <f>J38*26.35</f>
        <v>0</v>
      </c>
      <c r="L38" s="5"/>
    </row>
    <row r="39" spans="1:12" outlineLevel="4">
      <c r="A39" s="1"/>
      <c r="B39" s="1">
        <v>882993</v>
      </c>
      <c r="C39" s="1" t="s">
        <v>125</v>
      </c>
      <c r="D39" s="1"/>
      <c r="E39" s="2" t="s">
        <v>126</v>
      </c>
      <c r="F39" s="2" t="s">
        <v>127</v>
      </c>
      <c r="G39" s="2" t="s">
        <v>23</v>
      </c>
      <c r="H39" s="2">
        <v>0</v>
      </c>
      <c r="I39" s="1">
        <v>0</v>
      </c>
      <c r="J39" s="3" t="s">
        <v>16</v>
      </c>
      <c r="K39" s="2" t="str">
        <f>J39*111.28</f>
        <v>0</v>
      </c>
      <c r="L39" s="5"/>
    </row>
    <row r="40" spans="1:12" outlineLevel="4">
      <c r="A40" s="1"/>
      <c r="B40" s="1">
        <v>882994</v>
      </c>
      <c r="C40" s="1" t="s">
        <v>128</v>
      </c>
      <c r="D40" s="1" t="s">
        <v>129</v>
      </c>
      <c r="E40" s="2" t="s">
        <v>130</v>
      </c>
      <c r="F40" s="2" t="s">
        <v>131</v>
      </c>
      <c r="G40" s="2" t="s">
        <v>60</v>
      </c>
      <c r="H40" s="2">
        <v>0</v>
      </c>
      <c r="I40" s="1">
        <v>0</v>
      </c>
      <c r="J40" s="3" t="s">
        <v>16</v>
      </c>
      <c r="K40" s="2" t="str">
        <f>J40*39.02</f>
        <v>0</v>
      </c>
      <c r="L40" s="5"/>
    </row>
    <row r="41" spans="1:12" outlineLevel="4">
      <c r="A41" s="1"/>
      <c r="B41" s="1">
        <v>882995</v>
      </c>
      <c r="C41" s="1" t="s">
        <v>132</v>
      </c>
      <c r="D41" s="1" t="s">
        <v>133</v>
      </c>
      <c r="E41" s="2" t="s">
        <v>134</v>
      </c>
      <c r="F41" s="2" t="s">
        <v>135</v>
      </c>
      <c r="G41" s="2" t="s">
        <v>23</v>
      </c>
      <c r="H41" s="2">
        <v>0</v>
      </c>
      <c r="I41" s="1">
        <v>0</v>
      </c>
      <c r="J41" s="3" t="s">
        <v>16</v>
      </c>
      <c r="K41" s="2" t="str">
        <f>J41*64.68</f>
        <v>0</v>
      </c>
      <c r="L41" s="5"/>
    </row>
    <row r="42" spans="1:12" customHeight="1" ht="105" outlineLevel="4">
      <c r="A42" s="1"/>
      <c r="B42" s="1">
        <v>873534</v>
      </c>
      <c r="C42" s="1" t="s">
        <v>136</v>
      </c>
      <c r="D42" s="1" t="s">
        <v>137</v>
      </c>
      <c r="E42" s="2" t="s">
        <v>138</v>
      </c>
      <c r="F42" s="2" t="s">
        <v>139</v>
      </c>
      <c r="G42" s="2">
        <v>0</v>
      </c>
      <c r="H42" s="2">
        <v>0</v>
      </c>
      <c r="I42" s="1">
        <v>0</v>
      </c>
      <c r="J42" s="3" t="s">
        <v>16</v>
      </c>
      <c r="K42" s="2" t="str">
        <f>J42*157.36</f>
        <v>0</v>
      </c>
      <c r="L42" s="5"/>
    </row>
    <row r="43" spans="1:12" outlineLevel="2">
      <c r="A43" s="8" t="s">
        <v>140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customHeight="1" ht="105" outlineLevel="4">
      <c r="A44" s="1"/>
      <c r="B44" s="1">
        <v>879301</v>
      </c>
      <c r="C44" s="1" t="s">
        <v>141</v>
      </c>
      <c r="D44" s="1" t="s">
        <v>142</v>
      </c>
      <c r="E44" s="2" t="s">
        <v>143</v>
      </c>
      <c r="F44" s="2" t="s">
        <v>120</v>
      </c>
      <c r="G44" s="2" t="s">
        <v>60</v>
      </c>
      <c r="H44" s="2">
        <v>0</v>
      </c>
      <c r="I44" s="1">
        <v>0</v>
      </c>
      <c r="J44" s="3" t="s">
        <v>16</v>
      </c>
      <c r="K44" s="2" t="str">
        <f>J44*71.40</f>
        <v>0</v>
      </c>
      <c r="L44" s="5"/>
    </row>
    <row r="45" spans="1:12" customHeight="1" ht="105" outlineLevel="4">
      <c r="A45" s="1"/>
      <c r="B45" s="1">
        <v>879303</v>
      </c>
      <c r="C45" s="1" t="s">
        <v>144</v>
      </c>
      <c r="D45" s="1" t="s">
        <v>145</v>
      </c>
      <c r="E45" s="2" t="s">
        <v>146</v>
      </c>
      <c r="F45" s="2" t="s">
        <v>147</v>
      </c>
      <c r="G45" s="2" t="s">
        <v>121</v>
      </c>
      <c r="H45" s="2">
        <v>0</v>
      </c>
      <c r="I45" s="1">
        <v>0</v>
      </c>
      <c r="J45" s="3" t="s">
        <v>16</v>
      </c>
      <c r="K45" s="2" t="str">
        <f>J45*229.08</f>
        <v>0</v>
      </c>
      <c r="L45" s="5"/>
    </row>
    <row r="46" spans="1:12" customHeight="1" ht="105" outlineLevel="4">
      <c r="A46" s="1"/>
      <c r="B46" s="1">
        <v>879304</v>
      </c>
      <c r="C46" s="1" t="s">
        <v>148</v>
      </c>
      <c r="D46" s="1" t="s">
        <v>149</v>
      </c>
      <c r="E46" s="2" t="s">
        <v>150</v>
      </c>
      <c r="F46" s="2" t="s">
        <v>151</v>
      </c>
      <c r="G46" s="2" t="s">
        <v>60</v>
      </c>
      <c r="H46" s="2">
        <v>0</v>
      </c>
      <c r="I46" s="1">
        <v>0</v>
      </c>
      <c r="J46" s="3" t="s">
        <v>16</v>
      </c>
      <c r="K46" s="2" t="str">
        <f>J46*92.23</f>
        <v>0</v>
      </c>
      <c r="L46" s="5"/>
    </row>
    <row r="47" spans="1:12" customHeight="1" ht="105" outlineLevel="4">
      <c r="A47" s="1"/>
      <c r="B47" s="1">
        <v>879305</v>
      </c>
      <c r="C47" s="1" t="s">
        <v>152</v>
      </c>
      <c r="D47" s="1" t="s">
        <v>153</v>
      </c>
      <c r="E47" s="2" t="s">
        <v>154</v>
      </c>
      <c r="F47" s="2" t="s">
        <v>155</v>
      </c>
      <c r="G47" s="2" t="s">
        <v>23</v>
      </c>
      <c r="H47" s="2">
        <v>0</v>
      </c>
      <c r="I47" s="1">
        <v>0</v>
      </c>
      <c r="J47" s="3" t="s">
        <v>16</v>
      </c>
      <c r="K47" s="2" t="str">
        <f>J47*17.85</f>
        <v>0</v>
      </c>
      <c r="L47" s="5"/>
    </row>
    <row r="48" spans="1:12" customHeight="1" ht="105" outlineLevel="4">
      <c r="A48" s="1"/>
      <c r="B48" s="1">
        <v>879307</v>
      </c>
      <c r="C48" s="1" t="s">
        <v>156</v>
      </c>
      <c r="D48" s="1" t="s">
        <v>157</v>
      </c>
      <c r="E48" s="2" t="s">
        <v>158</v>
      </c>
      <c r="F48" s="2" t="s">
        <v>159</v>
      </c>
      <c r="G48" s="2" t="s">
        <v>121</v>
      </c>
      <c r="H48" s="2">
        <v>0</v>
      </c>
      <c r="I48" s="1">
        <v>0</v>
      </c>
      <c r="J48" s="3" t="s">
        <v>16</v>
      </c>
      <c r="K48" s="2" t="str">
        <f>J48*224.61</f>
        <v>0</v>
      </c>
      <c r="L48" s="5"/>
    </row>
    <row r="49" spans="1:12" customHeight="1" ht="105" outlineLevel="4">
      <c r="A49" s="1"/>
      <c r="B49" s="1">
        <v>879308</v>
      </c>
      <c r="C49" s="1" t="s">
        <v>160</v>
      </c>
      <c r="D49" s="1" t="s">
        <v>161</v>
      </c>
      <c r="E49" s="2" t="s">
        <v>162</v>
      </c>
      <c r="F49" s="2" t="s">
        <v>163</v>
      </c>
      <c r="G49" s="2" t="s">
        <v>60</v>
      </c>
      <c r="H49" s="2">
        <v>0</v>
      </c>
      <c r="I49" s="1">
        <v>0</v>
      </c>
      <c r="J49" s="3" t="s">
        <v>16</v>
      </c>
      <c r="K49" s="2" t="str">
        <f>J49*205.28</f>
        <v>0</v>
      </c>
      <c r="L49" s="5"/>
    </row>
    <row r="50" spans="1:12" customHeight="1" ht="105" outlineLevel="4">
      <c r="A50" s="1"/>
      <c r="B50" s="1">
        <v>879309</v>
      </c>
      <c r="C50" s="1" t="s">
        <v>164</v>
      </c>
      <c r="D50" s="1" t="s">
        <v>165</v>
      </c>
      <c r="E50" s="2" t="s">
        <v>166</v>
      </c>
      <c r="F50" s="2" t="s">
        <v>167</v>
      </c>
      <c r="G50" s="2" t="s">
        <v>33</v>
      </c>
      <c r="H50" s="2">
        <v>0</v>
      </c>
      <c r="I50" s="1">
        <v>0</v>
      </c>
      <c r="J50" s="3" t="s">
        <v>16</v>
      </c>
      <c r="K50" s="2" t="str">
        <f>J50*2637.34</f>
        <v>0</v>
      </c>
      <c r="L50" s="5"/>
    </row>
    <row r="51" spans="1:12" customHeight="1" ht="105" outlineLevel="4">
      <c r="A51" s="1"/>
      <c r="B51" s="1">
        <v>879361</v>
      </c>
      <c r="C51" s="1" t="s">
        <v>168</v>
      </c>
      <c r="D51" s="1" t="s">
        <v>169</v>
      </c>
      <c r="E51" s="2" t="s">
        <v>170</v>
      </c>
      <c r="F51" s="2" t="s">
        <v>171</v>
      </c>
      <c r="G51" s="2" t="s">
        <v>121</v>
      </c>
      <c r="H51" s="2">
        <v>0</v>
      </c>
      <c r="I51" s="1">
        <v>0</v>
      </c>
      <c r="J51" s="3" t="s">
        <v>16</v>
      </c>
      <c r="K51" s="2" t="str">
        <f>J51*324.28</f>
        <v>0</v>
      </c>
      <c r="L51" s="5"/>
    </row>
    <row r="52" spans="1:12" customHeight="1" ht="105" outlineLevel="4">
      <c r="A52" s="1"/>
      <c r="B52" s="1">
        <v>879362</v>
      </c>
      <c r="C52" s="1" t="s">
        <v>172</v>
      </c>
      <c r="D52" s="1" t="s">
        <v>173</v>
      </c>
      <c r="E52" s="2" t="s">
        <v>174</v>
      </c>
      <c r="F52" s="2" t="s">
        <v>175</v>
      </c>
      <c r="G52" s="2" t="s">
        <v>33</v>
      </c>
      <c r="H52" s="2">
        <v>0</v>
      </c>
      <c r="I52" s="1">
        <v>0</v>
      </c>
      <c r="J52" s="3" t="s">
        <v>16</v>
      </c>
      <c r="K52" s="2" t="str">
        <f>J52*600.95</f>
        <v>0</v>
      </c>
      <c r="L52" s="5"/>
    </row>
    <row r="53" spans="1:12" customHeight="1" ht="105" outlineLevel="4">
      <c r="A53" s="1"/>
      <c r="B53" s="1">
        <v>879363</v>
      </c>
      <c r="C53" s="1" t="s">
        <v>176</v>
      </c>
      <c r="D53" s="1" t="s">
        <v>177</v>
      </c>
      <c r="E53" s="2" t="s">
        <v>178</v>
      </c>
      <c r="F53" s="2" t="s">
        <v>179</v>
      </c>
      <c r="G53" s="2" t="s">
        <v>33</v>
      </c>
      <c r="H53" s="2">
        <v>0</v>
      </c>
      <c r="I53" s="1">
        <v>0</v>
      </c>
      <c r="J53" s="3" t="s">
        <v>16</v>
      </c>
      <c r="K53" s="2" t="str">
        <f>J53*764.58</f>
        <v>0</v>
      </c>
      <c r="L53" s="5"/>
    </row>
    <row r="54" spans="1:12" customHeight="1" ht="105" outlineLevel="4">
      <c r="A54" s="1"/>
      <c r="B54" s="1">
        <v>880038</v>
      </c>
      <c r="C54" s="1" t="s">
        <v>180</v>
      </c>
      <c r="D54" s="1" t="s">
        <v>181</v>
      </c>
      <c r="E54" s="2" t="s">
        <v>182</v>
      </c>
      <c r="F54" s="2" t="s">
        <v>183</v>
      </c>
      <c r="G54" s="2" t="s">
        <v>121</v>
      </c>
      <c r="H54" s="2">
        <v>0</v>
      </c>
      <c r="I54" s="1">
        <v>0</v>
      </c>
      <c r="J54" s="3" t="s">
        <v>16</v>
      </c>
      <c r="K54" s="2" t="str">
        <f>J54*523.60</f>
        <v>0</v>
      </c>
      <c r="L54" s="5"/>
    </row>
    <row r="55" spans="1:12" customHeight="1" ht="105" outlineLevel="4">
      <c r="A55" s="1"/>
      <c r="B55" s="1">
        <v>884659</v>
      </c>
      <c r="C55" s="1" t="s">
        <v>184</v>
      </c>
      <c r="D55" s="1" t="s">
        <v>185</v>
      </c>
      <c r="E55" s="2" t="s">
        <v>186</v>
      </c>
      <c r="F55" s="2" t="s">
        <v>187</v>
      </c>
      <c r="G55" s="2" t="s">
        <v>33</v>
      </c>
      <c r="H55" s="2">
        <v>0</v>
      </c>
      <c r="I55" s="1">
        <v>0</v>
      </c>
      <c r="J55" s="3" t="s">
        <v>16</v>
      </c>
      <c r="K55" s="2" t="str">
        <f>J55*905.89</f>
        <v>0</v>
      </c>
      <c r="L55" s="5"/>
    </row>
    <row r="56" spans="1:12" customHeight="1" ht="105" outlineLevel="4">
      <c r="A56" s="1"/>
      <c r="B56" s="1">
        <v>885819</v>
      </c>
      <c r="C56" s="1" t="s">
        <v>188</v>
      </c>
      <c r="D56" s="1" t="s">
        <v>189</v>
      </c>
      <c r="E56" s="2" t="s">
        <v>190</v>
      </c>
      <c r="F56" s="2" t="s">
        <v>191</v>
      </c>
      <c r="G56" s="2" t="s">
        <v>121</v>
      </c>
      <c r="H56" s="2">
        <v>0</v>
      </c>
      <c r="I56" s="1">
        <v>0</v>
      </c>
      <c r="J56" s="3" t="s">
        <v>16</v>
      </c>
      <c r="K56" s="2" t="str">
        <f>J56*16.36</f>
        <v>0</v>
      </c>
      <c r="L56" s="5"/>
    </row>
    <row r="57" spans="1:12" customHeight="1" ht="105" outlineLevel="4">
      <c r="A57" s="1"/>
      <c r="B57" s="1">
        <v>886001</v>
      </c>
      <c r="C57" s="1" t="s">
        <v>192</v>
      </c>
      <c r="D57" s="1" t="s">
        <v>193</v>
      </c>
      <c r="E57" s="2" t="s">
        <v>194</v>
      </c>
      <c r="F57" s="2" t="s">
        <v>195</v>
      </c>
      <c r="G57" s="2" t="s">
        <v>33</v>
      </c>
      <c r="H57" s="2">
        <v>0</v>
      </c>
      <c r="I57" s="1">
        <v>0</v>
      </c>
      <c r="J57" s="3" t="s">
        <v>16</v>
      </c>
      <c r="K57" s="2" t="str">
        <f>J57*1721.04</f>
        <v>0</v>
      </c>
      <c r="L57" s="5"/>
    </row>
    <row r="58" spans="1:12" customHeight="1" ht="105" outlineLevel="4">
      <c r="A58" s="1"/>
      <c r="B58" s="1">
        <v>886075</v>
      </c>
      <c r="C58" s="1" t="s">
        <v>196</v>
      </c>
      <c r="D58" s="1" t="s">
        <v>197</v>
      </c>
      <c r="E58" s="2" t="s">
        <v>198</v>
      </c>
      <c r="F58" s="2" t="s">
        <v>199</v>
      </c>
      <c r="G58" s="2" t="s">
        <v>60</v>
      </c>
      <c r="H58" s="2">
        <v>0</v>
      </c>
      <c r="I58" s="1">
        <v>0</v>
      </c>
      <c r="J58" s="3" t="s">
        <v>16</v>
      </c>
      <c r="K58" s="2" t="str">
        <f>J58*23.80</f>
        <v>0</v>
      </c>
      <c r="L58" s="5"/>
    </row>
    <row r="59" spans="1:12" customHeight="1" ht="105" outlineLevel="4">
      <c r="A59" s="1"/>
      <c r="B59" s="1">
        <v>886076</v>
      </c>
      <c r="C59" s="1" t="s">
        <v>200</v>
      </c>
      <c r="D59" s="1" t="s">
        <v>201</v>
      </c>
      <c r="E59" s="2" t="s">
        <v>202</v>
      </c>
      <c r="F59" s="2" t="s">
        <v>203</v>
      </c>
      <c r="G59" s="2" t="s">
        <v>60</v>
      </c>
      <c r="H59" s="2">
        <v>0</v>
      </c>
      <c r="I59" s="1">
        <v>0</v>
      </c>
      <c r="J59" s="3" t="s">
        <v>16</v>
      </c>
      <c r="K59" s="2" t="str">
        <f>J59*25.29</f>
        <v>0</v>
      </c>
      <c r="L59" s="5"/>
    </row>
    <row r="60" spans="1:12" customHeight="1" ht="105" outlineLevel="4">
      <c r="A60" s="1"/>
      <c r="B60" s="1">
        <v>886077</v>
      </c>
      <c r="C60" s="1" t="s">
        <v>204</v>
      </c>
      <c r="D60" s="1" t="s">
        <v>205</v>
      </c>
      <c r="E60" s="2" t="s">
        <v>206</v>
      </c>
      <c r="F60" s="2" t="s">
        <v>207</v>
      </c>
      <c r="G60" s="2" t="s">
        <v>60</v>
      </c>
      <c r="H60" s="2">
        <v>0</v>
      </c>
      <c r="I60" s="1">
        <v>0</v>
      </c>
      <c r="J60" s="3" t="s">
        <v>16</v>
      </c>
      <c r="K60" s="2" t="str">
        <f>J60*29.75</f>
        <v>0</v>
      </c>
      <c r="L60" s="5"/>
    </row>
    <row r="61" spans="1:12" customHeight="1" ht="105" outlineLevel="4">
      <c r="A61" s="1"/>
      <c r="B61" s="1">
        <v>885835</v>
      </c>
      <c r="C61" s="1" t="s">
        <v>208</v>
      </c>
      <c r="D61" s="1" t="s">
        <v>209</v>
      </c>
      <c r="E61" s="2" t="s">
        <v>210</v>
      </c>
      <c r="F61" s="2" t="s">
        <v>211</v>
      </c>
      <c r="G61" s="2" t="s">
        <v>23</v>
      </c>
      <c r="H61" s="2">
        <v>0</v>
      </c>
      <c r="I61" s="1">
        <v>0</v>
      </c>
      <c r="J61" s="3" t="s">
        <v>16</v>
      </c>
      <c r="K61" s="2" t="str">
        <f>J61*58.01</f>
        <v>0</v>
      </c>
      <c r="L61" s="5"/>
    </row>
    <row r="62" spans="1:12" outlineLevel="2">
      <c r="A62" s="8" t="s">
        <v>212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5"/>
    </row>
    <row r="63" spans="1:12" customHeight="1" ht="105" outlineLevel="4">
      <c r="A63" s="1"/>
      <c r="B63" s="1">
        <v>835992</v>
      </c>
      <c r="C63" s="1" t="s">
        <v>213</v>
      </c>
      <c r="D63" s="1" t="s">
        <v>214</v>
      </c>
      <c r="E63" s="2" t="s">
        <v>215</v>
      </c>
      <c r="F63" s="2" t="s">
        <v>216</v>
      </c>
      <c r="G63" s="2">
        <v>0</v>
      </c>
      <c r="H63" s="2">
        <v>0</v>
      </c>
      <c r="I63" s="1">
        <v>0</v>
      </c>
      <c r="J63" s="3" t="s">
        <v>16</v>
      </c>
      <c r="K63" s="2" t="str">
        <f>J63*92.82</f>
        <v>0</v>
      </c>
      <c r="L63" s="5"/>
    </row>
    <row r="64" spans="1:12" customHeight="1" ht="105" outlineLevel="4">
      <c r="A64" s="1"/>
      <c r="B64" s="1">
        <v>835993</v>
      </c>
      <c r="C64" s="1" t="s">
        <v>217</v>
      </c>
      <c r="D64" s="1" t="s">
        <v>218</v>
      </c>
      <c r="E64" s="2" t="s">
        <v>219</v>
      </c>
      <c r="F64" s="2" t="s">
        <v>220</v>
      </c>
      <c r="G64" s="2" t="s">
        <v>33</v>
      </c>
      <c r="H64" s="2">
        <v>0</v>
      </c>
      <c r="I64" s="1">
        <v>0</v>
      </c>
      <c r="J64" s="3" t="s">
        <v>16</v>
      </c>
      <c r="K64" s="2" t="str">
        <f>J64*209.95</f>
        <v>0</v>
      </c>
      <c r="L64" s="5"/>
    </row>
    <row r="65" spans="1:12" customHeight="1" ht="105" outlineLevel="4">
      <c r="A65" s="1"/>
      <c r="B65" s="1">
        <v>835994</v>
      </c>
      <c r="C65" s="1" t="s">
        <v>221</v>
      </c>
      <c r="D65" s="1" t="s">
        <v>222</v>
      </c>
      <c r="E65" s="2" t="s">
        <v>223</v>
      </c>
      <c r="F65" s="2" t="s">
        <v>224</v>
      </c>
      <c r="G65" s="2">
        <v>0</v>
      </c>
      <c r="H65" s="2">
        <v>0</v>
      </c>
      <c r="I65" s="1">
        <v>0</v>
      </c>
      <c r="J65" s="3" t="s">
        <v>16</v>
      </c>
      <c r="K65" s="2" t="str">
        <f>J65*63.24</f>
        <v>0</v>
      </c>
      <c r="L65" s="5"/>
    </row>
    <row r="66" spans="1:12" customHeight="1" ht="105" outlineLevel="4">
      <c r="A66" s="1"/>
      <c r="B66" s="1">
        <v>835995</v>
      </c>
      <c r="C66" s="1" t="s">
        <v>225</v>
      </c>
      <c r="D66" s="1" t="s">
        <v>226</v>
      </c>
      <c r="E66" s="2" t="s">
        <v>227</v>
      </c>
      <c r="F66" s="2" t="s">
        <v>228</v>
      </c>
      <c r="G66" s="2">
        <v>0</v>
      </c>
      <c r="H66" s="2">
        <v>0</v>
      </c>
      <c r="I66" s="1" t="s">
        <v>33</v>
      </c>
      <c r="J66" s="3" t="s">
        <v>16</v>
      </c>
      <c r="K66" s="2" t="str">
        <f>J66*123.59</f>
        <v>0</v>
      </c>
      <c r="L66" s="5"/>
    </row>
    <row r="67" spans="1:12" customHeight="1" ht="105" outlineLevel="4">
      <c r="A67" s="1"/>
      <c r="B67" s="1">
        <v>836001</v>
      </c>
      <c r="C67" s="1" t="s">
        <v>229</v>
      </c>
      <c r="D67" s="1" t="s">
        <v>230</v>
      </c>
      <c r="E67" s="2" t="s">
        <v>231</v>
      </c>
      <c r="F67" s="2" t="s">
        <v>232</v>
      </c>
      <c r="G67" s="2">
        <v>0</v>
      </c>
      <c r="H67" s="2">
        <v>0</v>
      </c>
      <c r="I67" s="1" t="s">
        <v>67</v>
      </c>
      <c r="J67" s="3" t="s">
        <v>16</v>
      </c>
      <c r="K67" s="2" t="str">
        <f>J67*11.72</f>
        <v>0</v>
      </c>
      <c r="L67" s="5"/>
    </row>
    <row r="68" spans="1:12" customHeight="1" ht="105" outlineLevel="4">
      <c r="A68" s="1"/>
      <c r="B68" s="1">
        <v>836002</v>
      </c>
      <c r="C68" s="1" t="s">
        <v>233</v>
      </c>
      <c r="D68" s="1" t="s">
        <v>234</v>
      </c>
      <c r="E68" s="2" t="s">
        <v>235</v>
      </c>
      <c r="F68" s="2" t="s">
        <v>236</v>
      </c>
      <c r="G68" s="2" t="s">
        <v>23</v>
      </c>
      <c r="H68" s="2">
        <v>0</v>
      </c>
      <c r="I68" s="1" t="s">
        <v>67</v>
      </c>
      <c r="J68" s="3" t="s">
        <v>16</v>
      </c>
      <c r="K68" s="2" t="str">
        <f>J68*11.90</f>
        <v>0</v>
      </c>
      <c r="L68" s="5"/>
    </row>
    <row r="69" spans="1:12" customHeight="1" ht="105" outlineLevel="4">
      <c r="A69" s="1"/>
      <c r="B69" s="1">
        <v>836003</v>
      </c>
      <c r="C69" s="1" t="s">
        <v>237</v>
      </c>
      <c r="D69" s="1" t="s">
        <v>238</v>
      </c>
      <c r="E69" s="2" t="s">
        <v>239</v>
      </c>
      <c r="F69" s="2" t="s">
        <v>240</v>
      </c>
      <c r="G69" s="2" t="s">
        <v>23</v>
      </c>
      <c r="H69" s="2">
        <v>0</v>
      </c>
      <c r="I69" s="1">
        <v>0</v>
      </c>
      <c r="J69" s="3" t="s">
        <v>16</v>
      </c>
      <c r="K69" s="2" t="str">
        <f>J69*13.70</f>
        <v>0</v>
      </c>
      <c r="L69" s="5"/>
    </row>
    <row r="70" spans="1:12" customHeight="1" ht="105" outlineLevel="4">
      <c r="A70" s="1"/>
      <c r="B70" s="1">
        <v>836004</v>
      </c>
      <c r="C70" s="1" t="s">
        <v>241</v>
      </c>
      <c r="D70" s="1" t="s">
        <v>242</v>
      </c>
      <c r="E70" s="2" t="s">
        <v>243</v>
      </c>
      <c r="F70" s="2" t="s">
        <v>244</v>
      </c>
      <c r="G70" s="2">
        <v>0</v>
      </c>
      <c r="H70" s="2">
        <v>0</v>
      </c>
      <c r="I70" s="1" t="s">
        <v>49</v>
      </c>
      <c r="J70" s="3" t="s">
        <v>16</v>
      </c>
      <c r="K70" s="2" t="str">
        <f>J70*6.50</f>
        <v>0</v>
      </c>
      <c r="L70" s="5"/>
    </row>
    <row r="71" spans="1:12" customHeight="1" ht="105" outlineLevel="4">
      <c r="A71" s="1"/>
      <c r="B71" s="1">
        <v>837129</v>
      </c>
      <c r="C71" s="1" t="s">
        <v>245</v>
      </c>
      <c r="D71" s="1" t="s">
        <v>246</v>
      </c>
      <c r="E71" s="2" t="s">
        <v>247</v>
      </c>
      <c r="F71" s="2" t="s">
        <v>248</v>
      </c>
      <c r="G71" s="2" t="s">
        <v>49</v>
      </c>
      <c r="H71" s="2">
        <v>0</v>
      </c>
      <c r="I71" s="1">
        <v>0</v>
      </c>
      <c r="J71" s="3" t="s">
        <v>16</v>
      </c>
      <c r="K71" s="2" t="str">
        <f>J71*5.74</f>
        <v>0</v>
      </c>
      <c r="L71" s="5"/>
    </row>
    <row r="72" spans="1:12" customHeight="1" ht="105" outlineLevel="4">
      <c r="A72" s="1"/>
      <c r="B72" s="1">
        <v>837130</v>
      </c>
      <c r="C72" s="1" t="s">
        <v>249</v>
      </c>
      <c r="D72" s="1" t="s">
        <v>250</v>
      </c>
      <c r="E72" s="2" t="s">
        <v>251</v>
      </c>
      <c r="F72" s="2" t="s">
        <v>252</v>
      </c>
      <c r="G72" s="2" t="s">
        <v>49</v>
      </c>
      <c r="H72" s="2">
        <v>0</v>
      </c>
      <c r="I72" s="1">
        <v>0</v>
      </c>
      <c r="J72" s="3" t="s">
        <v>16</v>
      </c>
      <c r="K72" s="2" t="str">
        <f>J72*6.77</f>
        <v>0</v>
      </c>
      <c r="L72" s="5"/>
    </row>
    <row r="73" spans="1:12" customHeight="1" ht="105" outlineLevel="4">
      <c r="A73" s="1"/>
      <c r="B73" s="1">
        <v>837131</v>
      </c>
      <c r="C73" s="1" t="s">
        <v>253</v>
      </c>
      <c r="D73" s="1" t="s">
        <v>254</v>
      </c>
      <c r="E73" s="2" t="s">
        <v>255</v>
      </c>
      <c r="F73" s="2" t="s">
        <v>256</v>
      </c>
      <c r="G73" s="2" t="s">
        <v>33</v>
      </c>
      <c r="H73" s="2">
        <v>0</v>
      </c>
      <c r="I73" s="1" t="s">
        <v>67</v>
      </c>
      <c r="J73" s="3" t="s">
        <v>16</v>
      </c>
      <c r="K73" s="2" t="str">
        <f>J73*13.00</f>
        <v>0</v>
      </c>
      <c r="L73" s="5"/>
    </row>
    <row r="74" spans="1:12" customHeight="1" ht="105" outlineLevel="4">
      <c r="A74" s="1"/>
      <c r="B74" s="1">
        <v>837132</v>
      </c>
      <c r="C74" s="1" t="s">
        <v>257</v>
      </c>
      <c r="D74" s="1" t="s">
        <v>258</v>
      </c>
      <c r="E74" s="2" t="s">
        <v>259</v>
      </c>
      <c r="F74" s="2" t="s">
        <v>260</v>
      </c>
      <c r="G74" s="2" t="s">
        <v>23</v>
      </c>
      <c r="H74" s="2">
        <v>0</v>
      </c>
      <c r="I74" s="1" t="s">
        <v>23</v>
      </c>
      <c r="J74" s="3" t="s">
        <v>16</v>
      </c>
      <c r="K74" s="2" t="str">
        <f>J74*16.80</f>
        <v>0</v>
      </c>
      <c r="L74" s="5"/>
    </row>
    <row r="75" spans="1:12" customHeight="1" ht="105" outlineLevel="4">
      <c r="A75" s="1"/>
      <c r="B75" s="1">
        <v>837133</v>
      </c>
      <c r="C75" s="1" t="s">
        <v>261</v>
      </c>
      <c r="D75" s="1" t="s">
        <v>262</v>
      </c>
      <c r="E75" s="2" t="s">
        <v>263</v>
      </c>
      <c r="F75" s="2" t="s">
        <v>264</v>
      </c>
      <c r="G75" s="2" t="s">
        <v>23</v>
      </c>
      <c r="H75" s="2">
        <v>0</v>
      </c>
      <c r="I75" s="1">
        <v>0</v>
      </c>
      <c r="J75" s="3" t="s">
        <v>16</v>
      </c>
      <c r="K75" s="2" t="str">
        <f>J75*19.18</f>
        <v>0</v>
      </c>
      <c r="L75" s="5"/>
    </row>
    <row r="76" spans="1:12" customHeight="1" ht="105" outlineLevel="4">
      <c r="A76" s="1"/>
      <c r="B76" s="1">
        <v>837134</v>
      </c>
      <c r="C76" s="1" t="s">
        <v>265</v>
      </c>
      <c r="D76" s="1" t="s">
        <v>266</v>
      </c>
      <c r="E76" s="2" t="s">
        <v>267</v>
      </c>
      <c r="F76" s="2" t="s">
        <v>268</v>
      </c>
      <c r="G76" s="2">
        <v>0</v>
      </c>
      <c r="H76" s="2">
        <v>0</v>
      </c>
      <c r="I76" s="1">
        <v>0</v>
      </c>
      <c r="J76" s="3" t="s">
        <v>16</v>
      </c>
      <c r="K76" s="2" t="str">
        <f>J76*15.24</f>
        <v>0</v>
      </c>
      <c r="L76" s="5"/>
    </row>
    <row r="77" spans="1:12" customHeight="1" ht="105" outlineLevel="4">
      <c r="A77" s="1"/>
      <c r="B77" s="1">
        <v>837135</v>
      </c>
      <c r="C77" s="1" t="s">
        <v>269</v>
      </c>
      <c r="D77" s="1" t="s">
        <v>270</v>
      </c>
      <c r="E77" s="2" t="s">
        <v>271</v>
      </c>
      <c r="F77" s="2" t="s">
        <v>272</v>
      </c>
      <c r="G77" s="2" t="s">
        <v>67</v>
      </c>
      <c r="H77" s="2">
        <v>0</v>
      </c>
      <c r="I77" s="1">
        <v>0</v>
      </c>
      <c r="J77" s="3" t="s">
        <v>16</v>
      </c>
      <c r="K77" s="2" t="str">
        <f>J77*18.00</f>
        <v>0</v>
      </c>
      <c r="L77" s="5"/>
    </row>
    <row r="78" spans="1:12" outlineLevel="2">
      <c r="A78" s="8" t="s">
        <v>273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5"/>
    </row>
    <row r="79" spans="1:12" outlineLevel="3">
      <c r="A79" s="9" t="s">
        <v>274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5"/>
    </row>
    <row r="80" spans="1:12" customHeight="1" ht="105" outlineLevel="5">
      <c r="A80" s="1"/>
      <c r="B80" s="1">
        <v>883894</v>
      </c>
      <c r="C80" s="1" t="s">
        <v>275</v>
      </c>
      <c r="D80" s="1" t="s">
        <v>276</v>
      </c>
      <c r="E80" s="2" t="s">
        <v>277</v>
      </c>
      <c r="F80" s="2" t="s">
        <v>278</v>
      </c>
      <c r="G80" s="2" t="s">
        <v>23</v>
      </c>
      <c r="H80" s="2">
        <v>0</v>
      </c>
      <c r="I80" s="1">
        <v>0</v>
      </c>
      <c r="J80" s="3" t="s">
        <v>16</v>
      </c>
      <c r="K80" s="2" t="str">
        <f>J80*30.68</f>
        <v>0</v>
      </c>
      <c r="L80" s="5"/>
    </row>
    <row r="81" spans="1:12" customHeight="1" ht="105" outlineLevel="5">
      <c r="A81" s="1"/>
      <c r="B81" s="1">
        <v>883895</v>
      </c>
      <c r="C81" s="1" t="s">
        <v>279</v>
      </c>
      <c r="D81" s="1" t="s">
        <v>280</v>
      </c>
      <c r="E81" s="2" t="s">
        <v>281</v>
      </c>
      <c r="F81" s="2" t="s">
        <v>282</v>
      </c>
      <c r="G81" s="2" t="s">
        <v>23</v>
      </c>
      <c r="H81" s="2">
        <v>0</v>
      </c>
      <c r="I81" s="1">
        <v>0</v>
      </c>
      <c r="J81" s="3" t="s">
        <v>16</v>
      </c>
      <c r="K81" s="2" t="str">
        <f>J81*31.75</f>
        <v>0</v>
      </c>
      <c r="L81" s="5"/>
    </row>
    <row r="82" spans="1:12" customHeight="1" ht="105" outlineLevel="5">
      <c r="A82" s="1"/>
      <c r="B82" s="1">
        <v>883896</v>
      </c>
      <c r="C82" s="1" t="s">
        <v>283</v>
      </c>
      <c r="D82" s="1" t="s">
        <v>284</v>
      </c>
      <c r="E82" s="2" t="s">
        <v>285</v>
      </c>
      <c r="F82" s="2" t="s">
        <v>286</v>
      </c>
      <c r="G82" s="2" t="s">
        <v>23</v>
      </c>
      <c r="H82" s="2">
        <v>0</v>
      </c>
      <c r="I82" s="1" t="s">
        <v>23</v>
      </c>
      <c r="J82" s="3" t="s">
        <v>16</v>
      </c>
      <c r="K82" s="2" t="str">
        <f>J82*33.65</f>
        <v>0</v>
      </c>
      <c r="L82" s="5"/>
    </row>
    <row r="83" spans="1:12" customHeight="1" ht="105" outlineLevel="5">
      <c r="A83" s="1"/>
      <c r="B83" s="1">
        <v>883897</v>
      </c>
      <c r="C83" s="1" t="s">
        <v>287</v>
      </c>
      <c r="D83" s="1" t="s">
        <v>288</v>
      </c>
      <c r="E83" s="2" t="s">
        <v>289</v>
      </c>
      <c r="F83" s="2" t="s">
        <v>290</v>
      </c>
      <c r="G83" s="2" t="s">
        <v>23</v>
      </c>
      <c r="H83" s="2">
        <v>0</v>
      </c>
      <c r="I83" s="1">
        <v>0</v>
      </c>
      <c r="J83" s="3" t="s">
        <v>16</v>
      </c>
      <c r="K83" s="2" t="str">
        <f>J83*35.31</f>
        <v>0</v>
      </c>
      <c r="L83" s="5"/>
    </row>
    <row r="84" spans="1:12" customHeight="1" ht="105" outlineLevel="5">
      <c r="A84" s="1"/>
      <c r="B84" s="1">
        <v>883898</v>
      </c>
      <c r="C84" s="1" t="s">
        <v>291</v>
      </c>
      <c r="D84" s="1" t="s">
        <v>292</v>
      </c>
      <c r="E84" s="2" t="s">
        <v>293</v>
      </c>
      <c r="F84" s="2" t="s">
        <v>294</v>
      </c>
      <c r="G84" s="2" t="s">
        <v>23</v>
      </c>
      <c r="H84" s="2">
        <v>0</v>
      </c>
      <c r="I84" s="1">
        <v>0</v>
      </c>
      <c r="J84" s="3" t="s">
        <v>16</v>
      </c>
      <c r="K84" s="2" t="str">
        <f>J84*38.13</f>
        <v>0</v>
      </c>
      <c r="L84" s="5"/>
    </row>
    <row r="85" spans="1:12" customHeight="1" ht="105" outlineLevel="5">
      <c r="A85" s="1"/>
      <c r="B85" s="1">
        <v>883899</v>
      </c>
      <c r="C85" s="1" t="s">
        <v>295</v>
      </c>
      <c r="D85" s="1" t="s">
        <v>296</v>
      </c>
      <c r="E85" s="2" t="s">
        <v>297</v>
      </c>
      <c r="F85" s="2" t="s">
        <v>298</v>
      </c>
      <c r="G85" s="2">
        <v>-130</v>
      </c>
      <c r="H85" s="2">
        <v>0</v>
      </c>
      <c r="I85" s="1" t="s">
        <v>60</v>
      </c>
      <c r="J85" s="3" t="s">
        <v>16</v>
      </c>
      <c r="K85" s="2" t="str">
        <f>J85*39.92</f>
        <v>0</v>
      </c>
      <c r="L85" s="5"/>
    </row>
    <row r="86" spans="1:12" customHeight="1" ht="105" outlineLevel="5">
      <c r="A86" s="1"/>
      <c r="B86" s="1">
        <v>883900</v>
      </c>
      <c r="C86" s="1" t="s">
        <v>299</v>
      </c>
      <c r="D86" s="1" t="s">
        <v>300</v>
      </c>
      <c r="E86" s="2" t="s">
        <v>301</v>
      </c>
      <c r="F86" s="2" t="s">
        <v>302</v>
      </c>
      <c r="G86" s="2" t="s">
        <v>23</v>
      </c>
      <c r="H86" s="2">
        <v>0</v>
      </c>
      <c r="I86" s="1">
        <v>0</v>
      </c>
      <c r="J86" s="3" t="s">
        <v>16</v>
      </c>
      <c r="K86" s="2" t="str">
        <f>J86*43.89</f>
        <v>0</v>
      </c>
      <c r="L86" s="5"/>
    </row>
    <row r="87" spans="1:12" customHeight="1" ht="105" outlineLevel="5">
      <c r="A87" s="1"/>
      <c r="B87" s="1">
        <v>883901</v>
      </c>
      <c r="C87" s="1" t="s">
        <v>303</v>
      </c>
      <c r="D87" s="1" t="s">
        <v>304</v>
      </c>
      <c r="E87" s="2" t="s">
        <v>305</v>
      </c>
      <c r="F87" s="2" t="s">
        <v>306</v>
      </c>
      <c r="G87" s="2">
        <v>0</v>
      </c>
      <c r="H87" s="2">
        <v>0</v>
      </c>
      <c r="I87" s="1">
        <v>0</v>
      </c>
      <c r="J87" s="3" t="s">
        <v>16</v>
      </c>
      <c r="K87" s="2" t="str">
        <f>J87*58.04</f>
        <v>0</v>
      </c>
      <c r="L87" s="5"/>
    </row>
    <row r="88" spans="1:12" customHeight="1" ht="105" outlineLevel="5">
      <c r="A88" s="1"/>
      <c r="B88" s="1">
        <v>883902</v>
      </c>
      <c r="C88" s="1" t="s">
        <v>307</v>
      </c>
      <c r="D88" s="1" t="s">
        <v>308</v>
      </c>
      <c r="E88" s="2" t="s">
        <v>309</v>
      </c>
      <c r="F88" s="2" t="s">
        <v>310</v>
      </c>
      <c r="G88" s="2">
        <v>0</v>
      </c>
      <c r="H88" s="2">
        <v>0</v>
      </c>
      <c r="I88" s="1">
        <v>0</v>
      </c>
      <c r="J88" s="3" t="s">
        <v>16</v>
      </c>
      <c r="K88" s="2" t="str">
        <f>J88*71.13</f>
        <v>0</v>
      </c>
      <c r="L88" s="5"/>
    </row>
    <row r="89" spans="1:12" customHeight="1" ht="105" outlineLevel="5">
      <c r="A89" s="1"/>
      <c r="B89" s="1">
        <v>883903</v>
      </c>
      <c r="C89" s="1" t="s">
        <v>311</v>
      </c>
      <c r="D89" s="1" t="s">
        <v>312</v>
      </c>
      <c r="E89" s="2" t="s">
        <v>313</v>
      </c>
      <c r="F89" s="2" t="s">
        <v>314</v>
      </c>
      <c r="G89" s="2" t="s">
        <v>60</v>
      </c>
      <c r="H89" s="2">
        <v>0</v>
      </c>
      <c r="I89" s="1" t="s">
        <v>23</v>
      </c>
      <c r="J89" s="3" t="s">
        <v>16</v>
      </c>
      <c r="K89" s="2" t="str">
        <f>J89*81.42</f>
        <v>0</v>
      </c>
      <c r="L89" s="5"/>
    </row>
    <row r="90" spans="1:12" customHeight="1" ht="105" outlineLevel="5">
      <c r="A90" s="1"/>
      <c r="B90" s="1">
        <v>883904</v>
      </c>
      <c r="C90" s="1" t="s">
        <v>315</v>
      </c>
      <c r="D90" s="1" t="s">
        <v>316</v>
      </c>
      <c r="E90" s="2" t="s">
        <v>317</v>
      </c>
      <c r="F90" s="2" t="s">
        <v>318</v>
      </c>
      <c r="G90" s="2">
        <v>0</v>
      </c>
      <c r="H90" s="2">
        <v>0</v>
      </c>
      <c r="I90" s="1">
        <v>0</v>
      </c>
      <c r="J90" s="3" t="s">
        <v>16</v>
      </c>
      <c r="K90" s="2" t="str">
        <f>J90*114.86</f>
        <v>0</v>
      </c>
      <c r="L90" s="5"/>
    </row>
    <row r="91" spans="1:12" customHeight="1" ht="105" outlineLevel="5">
      <c r="A91" s="1"/>
      <c r="B91" s="1">
        <v>822644</v>
      </c>
      <c r="C91" s="1" t="s">
        <v>319</v>
      </c>
      <c r="D91" s="1" t="s">
        <v>320</v>
      </c>
      <c r="E91" s="2" t="s">
        <v>321</v>
      </c>
      <c r="F91" s="2" t="s">
        <v>322</v>
      </c>
      <c r="G91" s="2" t="s">
        <v>33</v>
      </c>
      <c r="H91" s="2">
        <v>0</v>
      </c>
      <c r="I91" s="1">
        <v>0</v>
      </c>
      <c r="J91" s="3" t="s">
        <v>16</v>
      </c>
      <c r="K91" s="2" t="str">
        <f>J91*29.00</f>
        <v>0</v>
      </c>
      <c r="L91" s="5"/>
    </row>
    <row r="92" spans="1:12" customHeight="1" ht="105" outlineLevel="5">
      <c r="A92" s="1"/>
      <c r="B92" s="1">
        <v>822650</v>
      </c>
      <c r="C92" s="1" t="s">
        <v>323</v>
      </c>
      <c r="D92" s="1" t="s">
        <v>324</v>
      </c>
      <c r="E92" s="2" t="s">
        <v>325</v>
      </c>
      <c r="F92" s="2" t="s">
        <v>326</v>
      </c>
      <c r="G92" s="2" t="s">
        <v>23</v>
      </c>
      <c r="H92" s="2">
        <v>0</v>
      </c>
      <c r="I92" s="1">
        <v>0</v>
      </c>
      <c r="J92" s="3" t="s">
        <v>16</v>
      </c>
      <c r="K92" s="2" t="str">
        <f>J92*44.00</f>
        <v>0</v>
      </c>
      <c r="L92" s="5"/>
    </row>
    <row r="93" spans="1:12" customHeight="1" ht="105" outlineLevel="5">
      <c r="A93" s="1"/>
      <c r="B93" s="1">
        <v>827014</v>
      </c>
      <c r="C93" s="1" t="s">
        <v>327</v>
      </c>
      <c r="D93" s="1" t="s">
        <v>328</v>
      </c>
      <c r="E93" s="2" t="s">
        <v>329</v>
      </c>
      <c r="F93" s="2" t="s">
        <v>330</v>
      </c>
      <c r="G93" s="2" t="s">
        <v>49</v>
      </c>
      <c r="H93" s="2">
        <v>0</v>
      </c>
      <c r="I93" s="1">
        <v>0</v>
      </c>
      <c r="J93" s="3" t="s">
        <v>16</v>
      </c>
      <c r="K93" s="2" t="str">
        <f>J93*34.58</f>
        <v>0</v>
      </c>
      <c r="L93" s="5"/>
    </row>
    <row r="94" spans="1:12" outlineLevel="2">
      <c r="A94" s="8" t="s">
        <v>331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884723</v>
      </c>
      <c r="C95" s="1" t="s">
        <v>332</v>
      </c>
      <c r="D95" s="1" t="s">
        <v>333</v>
      </c>
      <c r="E95" s="2" t="s">
        <v>334</v>
      </c>
      <c r="F95" s="2" t="s">
        <v>335</v>
      </c>
      <c r="G95" s="2" t="s">
        <v>33</v>
      </c>
      <c r="H95" s="2">
        <v>0</v>
      </c>
      <c r="I95" s="1">
        <v>0</v>
      </c>
      <c r="J95" s="3" t="s">
        <v>16</v>
      </c>
      <c r="K95" s="2" t="str">
        <f>J95*627.73</f>
        <v>0</v>
      </c>
      <c r="L95" s="5"/>
    </row>
    <row r="96" spans="1:12" customHeight="1" ht="105" outlineLevel="4">
      <c r="A96" s="1"/>
      <c r="B96" s="1">
        <v>883952</v>
      </c>
      <c r="C96" s="1" t="s">
        <v>336</v>
      </c>
      <c r="D96" s="1" t="s">
        <v>337</v>
      </c>
      <c r="E96" s="2" t="s">
        <v>338</v>
      </c>
      <c r="F96" s="2" t="s">
        <v>339</v>
      </c>
      <c r="G96" s="2">
        <v>8</v>
      </c>
      <c r="H96" s="2">
        <v>0</v>
      </c>
      <c r="I96" s="1">
        <v>0</v>
      </c>
      <c r="J96" s="3" t="s">
        <v>16</v>
      </c>
      <c r="K96" s="2" t="str">
        <f>J96*577.15</f>
        <v>0</v>
      </c>
      <c r="L96" s="5"/>
    </row>
    <row r="97" spans="1:12" customHeight="1" ht="105" outlineLevel="4">
      <c r="A97" s="1"/>
      <c r="B97" s="1">
        <v>883953</v>
      </c>
      <c r="C97" s="1" t="s">
        <v>340</v>
      </c>
      <c r="D97" s="1" t="s">
        <v>341</v>
      </c>
      <c r="E97" s="2" t="s">
        <v>342</v>
      </c>
      <c r="F97" s="2" t="s">
        <v>343</v>
      </c>
      <c r="G97" s="2" t="s">
        <v>60</v>
      </c>
      <c r="H97" s="2">
        <v>0</v>
      </c>
      <c r="I97" s="1">
        <v>0</v>
      </c>
      <c r="J97" s="3" t="s">
        <v>16</v>
      </c>
      <c r="K97" s="2" t="str">
        <f>J97*220.15</f>
        <v>0</v>
      </c>
      <c r="L97" s="5"/>
    </row>
    <row r="98" spans="1:12" customHeight="1" ht="105" outlineLevel="4">
      <c r="A98" s="1"/>
      <c r="B98" s="1">
        <v>883954</v>
      </c>
      <c r="C98" s="1" t="s">
        <v>344</v>
      </c>
      <c r="D98" s="1" t="s">
        <v>345</v>
      </c>
      <c r="E98" s="2" t="s">
        <v>346</v>
      </c>
      <c r="F98" s="2" t="s">
        <v>347</v>
      </c>
      <c r="G98" s="2" t="s">
        <v>23</v>
      </c>
      <c r="H98" s="2">
        <v>0</v>
      </c>
      <c r="I98" s="1">
        <v>0</v>
      </c>
      <c r="J98" s="3" t="s">
        <v>16</v>
      </c>
      <c r="K98" s="2" t="str">
        <f>J98*162.14</f>
        <v>0</v>
      </c>
      <c r="L98" s="5"/>
    </row>
    <row r="99" spans="1:12" customHeight="1" ht="105" outlineLevel="4">
      <c r="A99" s="1"/>
      <c r="B99" s="1">
        <v>883955</v>
      </c>
      <c r="C99" s="1" t="s">
        <v>348</v>
      </c>
      <c r="D99" s="1" t="s">
        <v>349</v>
      </c>
      <c r="E99" s="2" t="s">
        <v>350</v>
      </c>
      <c r="F99" s="2" t="s">
        <v>351</v>
      </c>
      <c r="G99" s="2" t="s">
        <v>23</v>
      </c>
      <c r="H99" s="2">
        <v>0</v>
      </c>
      <c r="I99" s="1">
        <v>0</v>
      </c>
      <c r="J99" s="3" t="s">
        <v>16</v>
      </c>
      <c r="K99" s="2" t="str">
        <f>J99*113.05</f>
        <v>0</v>
      </c>
      <c r="L9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1:K31"/>
    <mergeCell ref="A43:K43"/>
    <mergeCell ref="A62:K62"/>
    <mergeCell ref="A78:K78"/>
    <mergeCell ref="A94:K94"/>
    <mergeCell ref="A79:K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2025-07-12T07:05:36+03:00</dcterms:created>
  <dcterms:modified xsi:type="dcterms:W3CDTF">2025-07-12T07:05:36+03:00</dcterms:modified>
  <dc:title>Untitled Spreadsheet</dc:title>
  <dc:description/>
  <dc:subject/>
  <cp:keywords/>
  <cp:category/>
</cp:coreProperties>
</file>