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<sst xmlns="http://schemas.openxmlformats.org/spreadsheetml/2006/main" uniqueCount="391">
  <si>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</si>
  <si>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</si>
  <si>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</si>
  <si>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</si>
  <si>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</si>
  <si>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</si>
  <si>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</si>
  <si>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</si>
  <si>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</si>
  <si>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</si>
  <si>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Крепеж хомуты метизы</t>
  </si>
  <si>
    <t>Хомуты</t>
  </si>
  <si>
    <t>Хомуты червячные с пластиковой ручкой</t>
  </si>
  <si>
    <t>KRP-240001</t>
  </si>
  <si>
    <t>VER12-22C</t>
  </si>
  <si>
    <t>Хомут червячный с пластиковой ручкой 12-22мм (100/1200шт)</t>
  </si>
  <si>
    <t>16.95 руб.</t>
  </si>
  <si>
    <t>&gt;50</t>
  </si>
  <si>
    <t>шт</t>
  </si>
  <si>
    <t>KRP-240002</t>
  </si>
  <si>
    <t>VER16-27C</t>
  </si>
  <si>
    <t>Хомут червячный с пластиковой ручкой 16-27мм (100/1200шт)</t>
  </si>
  <si>
    <t>18.49 руб.</t>
  </si>
  <si>
    <t>&gt;10</t>
  </si>
  <si>
    <t>KRP-240003</t>
  </si>
  <si>
    <t>VER20-32C</t>
  </si>
  <si>
    <t>Хомут червячный с пластиковой ручкой 20-32мм  (1200шт)</t>
  </si>
  <si>
    <t>20.03 руб.</t>
  </si>
  <si>
    <t>Хомуты червячные</t>
  </si>
  <si>
    <t>KRP-250001</t>
  </si>
  <si>
    <t>VER8-12</t>
  </si>
  <si>
    <t>Хомут червячный 8-12мм  (100/1800шт)</t>
  </si>
  <si>
    <t>10.79 руб.</t>
  </si>
  <si>
    <t>&gt;100</t>
  </si>
  <si>
    <t>KRP-250002</t>
  </si>
  <si>
    <t>VER10-16</t>
  </si>
  <si>
    <t>Хомут червячный 10-16мм  (100/1800шт)</t>
  </si>
  <si>
    <t>12.33 руб.</t>
  </si>
  <si>
    <t>KRP-250003</t>
  </si>
  <si>
    <t>VER12-20</t>
  </si>
  <si>
    <t>Хомут червячный 12-20мм  (100/1200шт)</t>
  </si>
  <si>
    <t>KRP-250004</t>
  </si>
  <si>
    <t>VER16-27</t>
  </si>
  <si>
    <t>Хомут червячный 16-27мм  (100/1200шт)</t>
  </si>
  <si>
    <t>KRP-250005</t>
  </si>
  <si>
    <t>VER20-32</t>
  </si>
  <si>
    <t>Хомут червячный 20-32мм  (100/1200шт)</t>
  </si>
  <si>
    <t>13.87 руб.</t>
  </si>
  <si>
    <t>KRP-250006</t>
  </si>
  <si>
    <t>VER25-40</t>
  </si>
  <si>
    <t>Хомут червячный 25-40мм  (800шт)</t>
  </si>
  <si>
    <t>&gt;25</t>
  </si>
  <si>
    <t>KRP-250007</t>
  </si>
  <si>
    <t>VER30-45</t>
  </si>
  <si>
    <t>Хомут червячный 30-45мм  (600шт)</t>
  </si>
  <si>
    <t>15.41 руб.</t>
  </si>
  <si>
    <t>KRP-250008</t>
  </si>
  <si>
    <t>VER32-50</t>
  </si>
  <si>
    <t>Хомут червячный 32-50мм  (800шт)</t>
  </si>
  <si>
    <t>KRP-250009</t>
  </si>
  <si>
    <t>VER40-60</t>
  </si>
  <si>
    <t>Хомут червячный 40-60мм  (400шт)</t>
  </si>
  <si>
    <t>KRP-250010</t>
  </si>
  <si>
    <t>VER50-70</t>
  </si>
  <si>
    <t>Хомут червячный 50-70мм  (400шт)</t>
  </si>
  <si>
    <t>KRP-250011</t>
  </si>
  <si>
    <t>VER60-80</t>
  </si>
  <si>
    <t>Хомут червячный 60-80мм  (400шт)</t>
  </si>
  <si>
    <t>KRP-250012</t>
  </si>
  <si>
    <t>VER70-90</t>
  </si>
  <si>
    <t>Хомут червячный 70-90мм  (200шт)</t>
  </si>
  <si>
    <t>21.57 руб.</t>
  </si>
  <si>
    <t>KRP-250013</t>
  </si>
  <si>
    <t>VER80-100</t>
  </si>
  <si>
    <t>Хомут червячный 80-100мм  (200шт)</t>
  </si>
  <si>
    <t>23.12 руб.</t>
  </si>
  <si>
    <t>KRP-250014</t>
  </si>
  <si>
    <t>VER90-110</t>
  </si>
  <si>
    <t>Хомут червячный 90-110мм  (200шт)</t>
  </si>
  <si>
    <t>KRP-250015</t>
  </si>
  <si>
    <t>VER100-120</t>
  </si>
  <si>
    <t>Хомут червячный 100-120мм  (200шт)</t>
  </si>
  <si>
    <t>27.74 руб.</t>
  </si>
  <si>
    <t>KRP-250016</t>
  </si>
  <si>
    <t>VER110-130</t>
  </si>
  <si>
    <t>Хомут червячный 110-130мм  (200шт)</t>
  </si>
  <si>
    <t>29.28 руб.</t>
  </si>
  <si>
    <t>KRP-250017</t>
  </si>
  <si>
    <t>VER120-140</t>
  </si>
  <si>
    <t>Хомут червячный 120-140мм  (200шт)</t>
  </si>
  <si>
    <t>32.36 руб.</t>
  </si>
  <si>
    <t>KRP-250018</t>
  </si>
  <si>
    <t>VER130-150</t>
  </si>
  <si>
    <t>Хомут червячный 130-150мм  (100шт)</t>
  </si>
  <si>
    <t>33.90 руб.</t>
  </si>
  <si>
    <t>KRP-250019</t>
  </si>
  <si>
    <t>VER140-160</t>
  </si>
  <si>
    <t>Хомут червячный 140-160мм  (100шт)</t>
  </si>
  <si>
    <t>35.44 руб.</t>
  </si>
  <si>
    <t>Хомуты силовые</t>
  </si>
  <si>
    <t>KRP-260001</t>
  </si>
  <si>
    <t>VER17-19</t>
  </si>
  <si>
    <t>Хомуты силовой 17-19  (250шт)</t>
  </si>
  <si>
    <t>KRP-260002</t>
  </si>
  <si>
    <t>VER20-22</t>
  </si>
  <si>
    <t>Хомуты силовой 20-22  (250шт)</t>
  </si>
  <si>
    <t>KRP-260003</t>
  </si>
  <si>
    <t>VER23-25</t>
  </si>
  <si>
    <t>Хомуты силовой 23-25  (250шт)</t>
  </si>
  <si>
    <t>KRP-260004</t>
  </si>
  <si>
    <t>VER26-28</t>
  </si>
  <si>
    <t>Хомуты силовой 26-28  (250шт)</t>
  </si>
  <si>
    <t>KRP-260005</t>
  </si>
  <si>
    <t>VER29-31</t>
  </si>
  <si>
    <t>Хомуты силовой 29-31  (250шт)</t>
  </si>
  <si>
    <t>40.07 руб.</t>
  </si>
  <si>
    <t>KRP-260006</t>
  </si>
  <si>
    <t>VER32-35</t>
  </si>
  <si>
    <t>Хомуты силовой 32-35  (250шт)</t>
  </si>
  <si>
    <t>KRP-260007</t>
  </si>
  <si>
    <t>VER36-39</t>
  </si>
  <si>
    <t>Хомуты силовой 36-39  (250шт)</t>
  </si>
  <si>
    <t>41.61 руб.</t>
  </si>
  <si>
    <t>KRP-260008</t>
  </si>
  <si>
    <t>VER40-43</t>
  </si>
  <si>
    <t>Хомуты силовой 40-43  (250шт)</t>
  </si>
  <si>
    <t>43.15 руб.</t>
  </si>
  <si>
    <t>KRP-260009</t>
  </si>
  <si>
    <t>VER43-46</t>
  </si>
  <si>
    <t>Хомуты силовой 43-46  (250шт)</t>
  </si>
  <si>
    <t>52.40 руб.</t>
  </si>
  <si>
    <t>KRP-260010</t>
  </si>
  <si>
    <t>VER44-47</t>
  </si>
  <si>
    <t>Хомуты силовой 44-47 (250шт)</t>
  </si>
  <si>
    <t>KRP-260011</t>
  </si>
  <si>
    <t>VER48-51</t>
  </si>
  <si>
    <t>Хомуты силовой 48-51  (250шт)</t>
  </si>
  <si>
    <t>53.94 руб.</t>
  </si>
  <si>
    <t>KRP-260012</t>
  </si>
  <si>
    <t>VER52-55</t>
  </si>
  <si>
    <t>Хомуты силовой 52-55  (250шт)</t>
  </si>
  <si>
    <t>55.48 руб.</t>
  </si>
  <si>
    <t>KRP-260013</t>
  </si>
  <si>
    <t>VER56-59</t>
  </si>
  <si>
    <t>Хомуты силовой 56-59  (250шт)</t>
  </si>
  <si>
    <t>KRP-260014</t>
  </si>
  <si>
    <t>VER60-63</t>
  </si>
  <si>
    <t>Хомуты силовой 60-63  (250шт)</t>
  </si>
  <si>
    <t>58.56 руб.</t>
  </si>
  <si>
    <t>KRP-260015</t>
  </si>
  <si>
    <t>VER64-67</t>
  </si>
  <si>
    <t>Хомуты силовой 64-67  (250шт)</t>
  </si>
  <si>
    <t>60.10 руб.</t>
  </si>
  <si>
    <t>KRP-260016</t>
  </si>
  <si>
    <t>VER68-73</t>
  </si>
  <si>
    <t>Хомуты силовой 68-73  (250шт)</t>
  </si>
  <si>
    <t>86.30 руб.</t>
  </si>
  <si>
    <t>KRP-260017</t>
  </si>
  <si>
    <t>VER74-79</t>
  </si>
  <si>
    <t>Хомуты силовой 74-79  (250шт)</t>
  </si>
  <si>
    <t>87.84 руб.</t>
  </si>
  <si>
    <t>KRP-260018</t>
  </si>
  <si>
    <t>VER80-85</t>
  </si>
  <si>
    <t>Хомуты силовой 80-85  (250шт)</t>
  </si>
  <si>
    <t>89.38 руб.</t>
  </si>
  <si>
    <t>KRP-260019</t>
  </si>
  <si>
    <t>VER86-91</t>
  </si>
  <si>
    <t>Хомуты силовой 86-91  (250шт)</t>
  </si>
  <si>
    <t>92.46 руб.</t>
  </si>
  <si>
    <t>KRP-260020</t>
  </si>
  <si>
    <t>VER92-97</t>
  </si>
  <si>
    <t>Хомуты силовой 92-97  (250шт)</t>
  </si>
  <si>
    <t>95.55 руб.</t>
  </si>
  <si>
    <t>KRP-260021</t>
  </si>
  <si>
    <t>VER98-103</t>
  </si>
  <si>
    <t>Хомуты силовой 98-103  (250шт)</t>
  </si>
  <si>
    <t>98.63 руб.</t>
  </si>
  <si>
    <t>KRP-260022</t>
  </si>
  <si>
    <t>VER104-112</t>
  </si>
  <si>
    <t>Хомуты силовой 104-112  (250шт)</t>
  </si>
  <si>
    <t>101.71 руб.</t>
  </si>
  <si>
    <t>KRP-260023</t>
  </si>
  <si>
    <t>VER113-121</t>
  </si>
  <si>
    <t>Хомуты силовой 113-121  (250шт)</t>
  </si>
  <si>
    <t>104.79 руб.</t>
  </si>
  <si>
    <t>KRP-260024</t>
  </si>
  <si>
    <t>VER122-130</t>
  </si>
  <si>
    <t>Хомуты силовой 122-130  (250шт)</t>
  </si>
  <si>
    <t>114.04 руб.</t>
  </si>
  <si>
    <t>KRP-260025</t>
  </si>
  <si>
    <t>VER131-139</t>
  </si>
  <si>
    <t>Хомуты силовой 131-139  (250шт)</t>
  </si>
  <si>
    <t>146.40 руб.</t>
  </si>
  <si>
    <t>KRP-260026</t>
  </si>
  <si>
    <t>VER140-148</t>
  </si>
  <si>
    <t>Хомуты силовой 140-148  (250шт)</t>
  </si>
  <si>
    <t>158.73 руб.</t>
  </si>
  <si>
    <t>KRP-260027</t>
  </si>
  <si>
    <t>VER149-161</t>
  </si>
  <si>
    <t>Хомуты силовой 149-161  (250шт)</t>
  </si>
  <si>
    <t>160.27 руб.</t>
  </si>
  <si>
    <t>KRP-260028</t>
  </si>
  <si>
    <t>VER162-174</t>
  </si>
  <si>
    <t>Хомуты силовой 162-174  (250шт)</t>
  </si>
  <si>
    <t>175.68 руб.</t>
  </si>
  <si>
    <t>KRP-260029</t>
  </si>
  <si>
    <t>VER175-187</t>
  </si>
  <si>
    <t>Хомуты силовой 175-187  (250шт)</t>
  </si>
  <si>
    <t>183.39 руб.</t>
  </si>
  <si>
    <t>KRP-260030</t>
  </si>
  <si>
    <t>VER188-200</t>
  </si>
  <si>
    <t>Хомуты силовой 188-200  (250шт)</t>
  </si>
  <si>
    <t>191.09 руб.</t>
  </si>
  <si>
    <t>KRP-260031</t>
  </si>
  <si>
    <t>VER201-213</t>
  </si>
  <si>
    <t>Хомуты силовой 201-213  (250шт)</t>
  </si>
  <si>
    <t>198.80 руб.</t>
  </si>
  <si>
    <t>KRP-260032</t>
  </si>
  <si>
    <t>VER214-226</t>
  </si>
  <si>
    <t>Хомуты силовой 214-226  (250шт)</t>
  </si>
  <si>
    <t>206.50 руб.</t>
  </si>
  <si>
    <t>KRP-260033</t>
  </si>
  <si>
    <t>VER227-239</t>
  </si>
  <si>
    <t>Хомуты силовой 227-239  (250шт)</t>
  </si>
  <si>
    <t>215.75 руб.</t>
  </si>
  <si>
    <t>KRP-260034</t>
  </si>
  <si>
    <t>VER240-252</t>
  </si>
  <si>
    <t>Хомуты силовой 240-252  (250шт)</t>
  </si>
  <si>
    <t>217.29 руб.</t>
  </si>
  <si>
    <t>Хомуты-стяжки нейлоновые</t>
  </si>
  <si>
    <t>УТ000001742</t>
  </si>
  <si>
    <t>Хомут стяжка нейлоновый 3,0*100 (упаковка 100шт)</t>
  </si>
  <si>
    <t>38.50 руб.</t>
  </si>
  <si>
    <t>УТ000001743</t>
  </si>
  <si>
    <t>Хомут стяжка нейлоновый 3,0*160 (упаковка 100шт)</t>
  </si>
  <si>
    <t>60.50 руб.</t>
  </si>
  <si>
    <t>УТ000001744</t>
  </si>
  <si>
    <t>Хомут стяжка нейлоновый 3,0*200 (упаковка 100шт)</t>
  </si>
  <si>
    <t>77.00 руб.</t>
  </si>
  <si>
    <t>УТ000001745</t>
  </si>
  <si>
    <t>Хомут стяжка нейлоновый 4,0*150 (упаковка 100шт)</t>
  </si>
  <si>
    <t>86.24 руб.</t>
  </si>
  <si>
    <t>УТ000001746</t>
  </si>
  <si>
    <t>Хомут стяжка нейлоновый 5,0*200 (упаковка 100шт)</t>
  </si>
  <si>
    <t>153.78 руб.</t>
  </si>
  <si>
    <t>УТ000001747</t>
  </si>
  <si>
    <t>Хомут стяжка нейлоновый 8,0*300 (упаковка 100шт)</t>
  </si>
  <si>
    <t>551.76 руб.</t>
  </si>
  <si>
    <t>УТ000001748</t>
  </si>
  <si>
    <t>Хомут стяжка нейлоновый 8,0*400 (упаковка 100шт)</t>
  </si>
  <si>
    <t>736.34 руб.</t>
  </si>
  <si>
    <t>УТ000001749</t>
  </si>
  <si>
    <t>Хомут стяжка нейлоновый 9,0*760 (упаковка 100шт)</t>
  </si>
  <si>
    <t>1 164.24 руб.</t>
  </si>
  <si>
    <t>УТ000001769</t>
  </si>
  <si>
    <t>Хомут стяжка нейлоновый 4,0*200 (упаковка 100шт)</t>
  </si>
  <si>
    <t>0.00 руб.</t>
  </si>
  <si>
    <t>УТ000001770</t>
  </si>
  <si>
    <t>Хомут стяжка нейлоновый 4,0*250 (упаковка 100шт)</t>
  </si>
  <si>
    <t>УТ000001771</t>
  </si>
  <si>
    <t>Хомут стяжка нейлоновый 5,0*400 (упаковка 100шт)</t>
  </si>
  <si>
    <t>Хомуты ремонтные</t>
  </si>
  <si>
    <t>Хомуты ремонтные КРАБ</t>
  </si>
  <si>
    <t>KRP-210001</t>
  </si>
  <si>
    <t>хомут ремонт. КРАБ оцинк.Ду15 (20-23) 1/2"</t>
  </si>
  <si>
    <t>268.43 руб.</t>
  </si>
  <si>
    <t>KRP-210002</t>
  </si>
  <si>
    <t>хомут ремонт. КРАБ оцинк.Ду20 (26-30) 3/4"</t>
  </si>
  <si>
    <t>291.21 руб.</t>
  </si>
  <si>
    <t>KRP-210003</t>
  </si>
  <si>
    <t>хомут ремонт. КРАБ оцинк.Ду25 (33-37) 1"</t>
  </si>
  <si>
    <t>313.82 руб.</t>
  </si>
  <si>
    <t>KRP-210004</t>
  </si>
  <si>
    <t>хомут ремонт. КРАБ оцинк.Ду32 (42-47) 1 1/4"</t>
  </si>
  <si>
    <t>335.92 руб.</t>
  </si>
  <si>
    <t>KRP-210005</t>
  </si>
  <si>
    <t>хомут ремонт. КРАБ оцинк.Ду40 (48-58) 1 1/2"</t>
  </si>
  <si>
    <t>477.02 руб.</t>
  </si>
  <si>
    <t>KRP-210006</t>
  </si>
  <si>
    <t>хомут ремонт. КРАБ оцинк.Ду50 (61-71) 2"</t>
  </si>
  <si>
    <t>544.17 руб.</t>
  </si>
  <si>
    <t>KRP-210007</t>
  </si>
  <si>
    <t>хомут ремонт. КРАБ оцинк.Ду65 (74-82) 2 1/2"</t>
  </si>
  <si>
    <t>610.98 руб.</t>
  </si>
  <si>
    <t>KRP-210008</t>
  </si>
  <si>
    <t>хомут ремонт. КРАБ оцинк.Ду80 (87-95) 3"</t>
  </si>
  <si>
    <t>682.04 руб.</t>
  </si>
  <si>
    <t>KRP-210009</t>
  </si>
  <si>
    <t>хомут ремонт. КРАБ оцинк.Ду100 (112-126) 4"</t>
  </si>
  <si>
    <t>1 463.36 руб.</t>
  </si>
  <si>
    <t>SST-100130</t>
  </si>
  <si>
    <t>1.8.1.</t>
  </si>
  <si>
    <t>Хомут ремонтный 1/2"</t>
  </si>
  <si>
    <t>65.92 руб.</t>
  </si>
  <si>
    <t>SST-100131</t>
  </si>
  <si>
    <t>1.8.2.</t>
  </si>
  <si>
    <t>Хомут ремонтный 3/4"</t>
  </si>
  <si>
    <t>72.30 руб.</t>
  </si>
  <si>
    <t>SST-100132</t>
  </si>
  <si>
    <t>1.8.3.</t>
  </si>
  <si>
    <t>Хомут ремонтный 1"</t>
  </si>
  <si>
    <t>80.81 руб.</t>
  </si>
  <si>
    <t>SST-100133</t>
  </si>
  <si>
    <t>1.8.4.</t>
  </si>
  <si>
    <t>Хомут ремонтный 1 1/4"</t>
  </si>
  <si>
    <t>91.45 руб.</t>
  </si>
  <si>
    <t>SST-100134</t>
  </si>
  <si>
    <t>1.8.5.</t>
  </si>
  <si>
    <t>Хомут ремонтный 1 1/2"</t>
  </si>
  <si>
    <t>99.96 руб.</t>
  </si>
  <si>
    <t>SST-100135</t>
  </si>
  <si>
    <t>1.8.6.</t>
  </si>
  <si>
    <t>Хомут ремонтный 2"</t>
  </si>
  <si>
    <t>112.70 руб.</t>
  </si>
  <si>
    <t>Хомуты червячные из нержавеющей стали</t>
  </si>
  <si>
    <t>KRP-410001</t>
  </si>
  <si>
    <t>Хомут червячный 9 мм из нерж.стали 08-12 мм 100/2000</t>
  </si>
  <si>
    <t>17.16 руб.</t>
  </si>
  <si>
    <t>KRP-410002</t>
  </si>
  <si>
    <t>Хомут червячный 9 мм из нерж.стали 10-16 мм 100/2000</t>
  </si>
  <si>
    <t>&gt;1000</t>
  </si>
  <si>
    <t>KRP-410003</t>
  </si>
  <si>
    <t>Хомут червячный из НЕРЖ стали 12-20мм  (100/1200шт)</t>
  </si>
  <si>
    <t>17.46 руб.</t>
  </si>
  <si>
    <t>&gt;500</t>
  </si>
  <si>
    <t>KRP-410004</t>
  </si>
  <si>
    <t>Хомут червячный 9 мм из нерж.стали 16-25 мм 100/1000</t>
  </si>
  <si>
    <t>18.33 руб.</t>
  </si>
  <si>
    <t>KRP-410005</t>
  </si>
  <si>
    <t>Хомут червячный 9 мм из нерж.стали 20-32 мм 100/1000</t>
  </si>
  <si>
    <t>21.83 руб.</t>
  </si>
  <si>
    <t>KRP-410006</t>
  </si>
  <si>
    <t>Хомут червячный 9 мм из нерж.стали 25-40 мм 50/500</t>
  </si>
  <si>
    <t>23.55 руб.</t>
  </si>
  <si>
    <t>KRP-410007</t>
  </si>
  <si>
    <t>Хомут червячный 9 мм из нерж.стали 30-45 мм 50/500</t>
  </si>
  <si>
    <t>25.02 руб.</t>
  </si>
  <si>
    <t>KRP-410008</t>
  </si>
  <si>
    <t>Хомут червячный 9 мм из нерж.стали 32-50 мм 50/500</t>
  </si>
  <si>
    <t>25.90 руб.</t>
  </si>
  <si>
    <t>KRP-410009</t>
  </si>
  <si>
    <t>Хомут червячный 9 мм из нерж.стали 40-60 мм 50/500</t>
  </si>
  <si>
    <t>26.20 руб.</t>
  </si>
  <si>
    <t>KRP-410010</t>
  </si>
  <si>
    <t>Хомут червячный 9 мм из нерж.стали 50-70 мм 50/500</t>
  </si>
  <si>
    <t>27.05 руб.</t>
  </si>
  <si>
    <t>KRP-410011</t>
  </si>
  <si>
    <t>Хомут червячный 9 мм из нерж.стали 60-80 мм 50/500</t>
  </si>
  <si>
    <t>30.54 руб.</t>
  </si>
  <si>
    <t>KRP-410012</t>
  </si>
  <si>
    <t>Хомут червячный 9 мм из нерж.стали 70-90 мм 25/500</t>
  </si>
  <si>
    <t>32.59 руб.</t>
  </si>
  <si>
    <t>KRP-410013</t>
  </si>
  <si>
    <t>Хомут червячный 9 мм из нерж.стали 80-100 мм 50/500</t>
  </si>
  <si>
    <t>34.04 руб.</t>
  </si>
  <si>
    <t>KRP-410014</t>
  </si>
  <si>
    <t>Хомут червячный 9 мм из нерж.стали 90-110 мм 20/500</t>
  </si>
  <si>
    <t>35.79 руб.</t>
  </si>
  <si>
    <t>KRP-410015</t>
  </si>
  <si>
    <t>Хомут червячный из НЕРЖ стали 100-120мм  (200шт)</t>
  </si>
  <si>
    <t>KRP-410016</t>
  </si>
  <si>
    <t>Хомут червячный из НЕРЖ стали 110-130мм  (200шт)</t>
  </si>
  <si>
    <t>KRP-410017</t>
  </si>
  <si>
    <t>Хомут червячный из НЕРЖ стали 120-140мм  (200шт)</t>
  </si>
  <si>
    <t>KRP-410018</t>
  </si>
  <si>
    <t>Хомут червячный из НЕРЖ стали 130-150мм  (100шт)</t>
  </si>
  <si>
    <t>KRP-410019</t>
  </si>
  <si>
    <t>Хомут червячный из НЕРЖ стали 140-160мм  (100шт)</t>
  </si>
  <si>
    <t>KRP-420001</t>
  </si>
  <si>
    <t>Хомут червячный 9мм из нерж.стали 08-12 мм с барашком 100/2000</t>
  </si>
  <si>
    <t>19.78 руб.</t>
  </si>
  <si>
    <t>KRP-420002</t>
  </si>
  <si>
    <t>Хомут червячный из НЕРЖ стали 10-16мм с барашком   (100/1800шт)</t>
  </si>
  <si>
    <t>KRP-420003</t>
  </si>
  <si>
    <t>Хомут червячный 9мм из нерж.стали 12-20 мм с барашком 100/2000</t>
  </si>
  <si>
    <t>20.38 руб.</t>
  </si>
  <si>
    <t>KRP-420004</t>
  </si>
  <si>
    <t>Хомут червячный 9мм из нерж.стали 16-25 мм с барашком 100/2000</t>
  </si>
  <si>
    <t>23.28 руб.</t>
  </si>
  <si>
    <t>KRP-420005</t>
  </si>
  <si>
    <t>Хомут червячный 9мм из нерж.стали 20-32 мм с барашком 50/1000</t>
  </si>
  <si>
    <t>29.10 руб.</t>
  </si>
  <si>
    <t>KRP-420006</t>
  </si>
  <si>
    <t>Хомут червячный 9мм из нерж.стали 25-40 мм с барашком 50/1000</t>
  </si>
  <si>
    <t>31.14 руб.</t>
  </si>
  <si>
    <t>KRP-420007</t>
  </si>
  <si>
    <t>Хомут червячный из НЕРЖ стали 30-45мм с барашком   (600шт)</t>
  </si>
  <si>
    <t>27.92 руб.</t>
  </si>
  <si>
    <t>KRP-420008</t>
  </si>
  <si>
    <t>Хомут червячный 9мм из нерж.стали 30-45 мм с барашком 50/1000</t>
  </si>
  <si>
    <t>28.80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</si>
</sst>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825a822_3767_11ea_810f_003048fd731b_cfd33639_41a5_11ea_810f_003048fd731b1.png"/><Relationship Id="rId2" Type="http://schemas.openxmlformats.org/officeDocument/2006/relationships/image" Target="../media/e825a824_3767_11ea_810f_003048fd731b_cfd3363a_41a5_11ea_810f_003048fd731b2.png"/><Relationship Id="rId3" Type="http://schemas.openxmlformats.org/officeDocument/2006/relationships/image" Target="../media/e825a826_3767_11ea_810f_003048fd731b_cfd3363b_41a5_11ea_810f_003048fd731b3.png"/><Relationship Id="rId4" Type="http://schemas.openxmlformats.org/officeDocument/2006/relationships/image" Target="../media/e825a828_3767_11ea_810f_003048fd731b_cfd33626_41a5_11ea_810f_003048fd731b4.png"/><Relationship Id="rId5" Type="http://schemas.openxmlformats.org/officeDocument/2006/relationships/image" Target="../media/e825a82a_3767_11ea_810f_003048fd731b_cfd33627_41a5_11ea_810f_003048fd731b5.png"/><Relationship Id="rId6" Type="http://schemas.openxmlformats.org/officeDocument/2006/relationships/image" Target="../media/e825a82c_3767_11ea_810f_003048fd731b_cfd33628_41a5_11ea_810f_003048fd731b6.png"/><Relationship Id="rId7" Type="http://schemas.openxmlformats.org/officeDocument/2006/relationships/image" Target="../media/e825a82e_3767_11ea_810f_003048fd731b_cfd33629_41a5_11ea_810f_003048fd731b7.png"/><Relationship Id="rId8" Type="http://schemas.openxmlformats.org/officeDocument/2006/relationships/image" Target="../media/e825a830_3767_11ea_810f_003048fd731b_cfd3362a_41a5_11ea_810f_003048fd731b8.png"/><Relationship Id="rId9" Type="http://schemas.openxmlformats.org/officeDocument/2006/relationships/image" Target="../media/e825a832_3767_11ea_810f_003048fd731b_cfd3362b_41a5_11ea_810f_003048fd731b9.png"/><Relationship Id="rId10" Type="http://schemas.openxmlformats.org/officeDocument/2006/relationships/image" Target="../media/e825a834_3767_11ea_810f_003048fd731b_cfd3362c_41a5_11ea_810f_003048fd731b10.png"/><Relationship Id="rId11" Type="http://schemas.openxmlformats.org/officeDocument/2006/relationships/image" Target="../media/e825a836_3767_11ea_810f_003048fd731b_cfd3362d_41a5_11ea_810f_003048fd731b11.png"/><Relationship Id="rId12" Type="http://schemas.openxmlformats.org/officeDocument/2006/relationships/image" Target="../media/e825a838_3767_11ea_810f_003048fd731b_cfd3362e_41a5_11ea_810f_003048fd731b12.png"/><Relationship Id="rId13" Type="http://schemas.openxmlformats.org/officeDocument/2006/relationships/image" Target="../media/e825a83a_3767_11ea_810f_003048fd731b_cfd3362f_41a5_11ea_810f_003048fd731b13.png"/><Relationship Id="rId14" Type="http://schemas.openxmlformats.org/officeDocument/2006/relationships/image" Target="../media/e825a83c_3767_11ea_810f_003048fd731b_cfd33630_41a5_11ea_810f_003048fd731b14.png"/><Relationship Id="rId15" Type="http://schemas.openxmlformats.org/officeDocument/2006/relationships/image" Target="../media/e825a83e_3767_11ea_810f_003048fd731b_cfd33631_41a5_11ea_810f_003048fd731b15.png"/><Relationship Id="rId16" Type="http://schemas.openxmlformats.org/officeDocument/2006/relationships/image" Target="../media/e825a840_3767_11ea_810f_003048fd731b_cfd33632_41a5_11ea_810f_003048fd731b16.png"/><Relationship Id="rId17" Type="http://schemas.openxmlformats.org/officeDocument/2006/relationships/image" Target="../media/e825a842_3767_11ea_810f_003048fd731b_cfd33633_41a5_11ea_810f_003048fd731b17.png"/><Relationship Id="rId18" Type="http://schemas.openxmlformats.org/officeDocument/2006/relationships/image" Target="../media/e825a844_3767_11ea_810f_003048fd731b_cfd33634_41a5_11ea_810f_003048fd731b18.png"/><Relationship Id="rId19" Type="http://schemas.openxmlformats.org/officeDocument/2006/relationships/image" Target="../media/e825a846_3767_11ea_810f_003048fd731b_cfd33635_41a5_11ea_810f_003048fd731b19.png"/><Relationship Id="rId20" Type="http://schemas.openxmlformats.org/officeDocument/2006/relationships/image" Target="../media/e825a848_3767_11ea_810f_003048fd731b_cfd33636_41a5_11ea_810f_003048fd731b20.png"/><Relationship Id="rId21" Type="http://schemas.openxmlformats.org/officeDocument/2006/relationships/image" Target="../media/e825a84a_3767_11ea_810f_003048fd731b_cfd33637_41a5_11ea_810f_003048fd731b21.png"/><Relationship Id="rId22" Type="http://schemas.openxmlformats.org/officeDocument/2006/relationships/image" Target="../media/e825a84c_3767_11ea_810f_003048fd731b_cfd33638_41a5_11ea_810f_003048fd731b22.png"/><Relationship Id="rId23" Type="http://schemas.openxmlformats.org/officeDocument/2006/relationships/image" Target="../media/e825a84e_3767_11ea_810f_003048fd731b_cfd3363c_41a5_11ea_810f_003048fd731b23.png"/><Relationship Id="rId24" Type="http://schemas.openxmlformats.org/officeDocument/2006/relationships/image" Target="../media/e825a850_3767_11ea_810f_003048fd731b_cfd3363d_41a5_11ea_810f_003048fd731b24.png"/><Relationship Id="rId25" Type="http://schemas.openxmlformats.org/officeDocument/2006/relationships/image" Target="../media/e825a852_3767_11ea_810f_003048fd731b_cfd3363e_41a5_11ea_810f_003048fd731b25.png"/><Relationship Id="rId26" Type="http://schemas.openxmlformats.org/officeDocument/2006/relationships/image" Target="../media/e825a854_3767_11ea_810f_003048fd731b_cfd3363f_41a5_11ea_810f_003048fd731b26.png"/><Relationship Id="rId27" Type="http://schemas.openxmlformats.org/officeDocument/2006/relationships/image" Target="../media/e825a856_3767_11ea_810f_003048fd731b_cfd33640_41a5_11ea_810f_003048fd731b27.png"/><Relationship Id="rId28" Type="http://schemas.openxmlformats.org/officeDocument/2006/relationships/image" Target="../media/e825a858_3767_11ea_810f_003048fd731b_cfd33641_41a5_11ea_810f_003048fd731b28.png"/><Relationship Id="rId29" Type="http://schemas.openxmlformats.org/officeDocument/2006/relationships/image" Target="../media/e825a85a_3767_11ea_810f_003048fd731b_cfd33642_41a5_11ea_810f_003048fd731b29.png"/><Relationship Id="rId30" Type="http://schemas.openxmlformats.org/officeDocument/2006/relationships/image" Target="../media/e825a85c_3767_11ea_810f_003048fd731b_cfd33643_41a5_11ea_810f_003048fd731b30.png"/><Relationship Id="rId31" Type="http://schemas.openxmlformats.org/officeDocument/2006/relationships/image" Target="../media/e825a85e_3767_11ea_810f_003048fd731b_cfd33644_41a5_11ea_810f_003048fd731b31.png"/><Relationship Id="rId32" Type="http://schemas.openxmlformats.org/officeDocument/2006/relationships/image" Target="../media/e825a860_3767_11ea_810f_003048fd731b_cfd33645_41a5_11ea_810f_003048fd731b32.png"/><Relationship Id="rId33" Type="http://schemas.openxmlformats.org/officeDocument/2006/relationships/image" Target="../media/e825a862_3767_11ea_810f_003048fd731b_cfd33646_41a5_11ea_810f_003048fd731b33.png"/><Relationship Id="rId34" Type="http://schemas.openxmlformats.org/officeDocument/2006/relationships/image" Target="../media/e825a864_3767_11ea_810f_003048fd731b_cfd33647_41a5_11ea_810f_003048fd731b34.png"/><Relationship Id="rId35" Type="http://schemas.openxmlformats.org/officeDocument/2006/relationships/image" Target="../media/e825a866_3767_11ea_810f_003048fd731b_cfd33648_41a5_11ea_810f_003048fd731b35.png"/><Relationship Id="rId36" Type="http://schemas.openxmlformats.org/officeDocument/2006/relationships/image" Target="../media/e825a868_3767_11ea_810f_003048fd731b_cfd33649_41a5_11ea_810f_003048fd731b36.png"/><Relationship Id="rId37" Type="http://schemas.openxmlformats.org/officeDocument/2006/relationships/image" Target="../media/e825a86a_3767_11ea_810f_003048fd731b_cfd3364a_41a5_11ea_810f_003048fd731b37.png"/><Relationship Id="rId38" Type="http://schemas.openxmlformats.org/officeDocument/2006/relationships/image" Target="../media/e825a86c_3767_11ea_810f_003048fd731b_cfd3364b_41a5_11ea_810f_003048fd731b38.png"/><Relationship Id="rId39" Type="http://schemas.openxmlformats.org/officeDocument/2006/relationships/image" Target="../media/e825a86e_3767_11ea_810f_003048fd731b_cfd3364c_41a5_11ea_810f_003048fd731b39.png"/><Relationship Id="rId40" Type="http://schemas.openxmlformats.org/officeDocument/2006/relationships/image" Target="../media/e825a870_3767_11ea_810f_003048fd731b_cfd3364d_41a5_11ea_810f_003048fd731b40.png"/><Relationship Id="rId41" Type="http://schemas.openxmlformats.org/officeDocument/2006/relationships/image" Target="../media/e825a872_3767_11ea_810f_003048fd731b_cfd3364e_41a5_11ea_810f_003048fd731b41.png"/><Relationship Id="rId42" Type="http://schemas.openxmlformats.org/officeDocument/2006/relationships/image" Target="../media/e825a874_3767_11ea_810f_003048fd731b_cfd3364f_41a5_11ea_810f_003048fd731b42.png"/><Relationship Id="rId43" Type="http://schemas.openxmlformats.org/officeDocument/2006/relationships/image" Target="../media/e825a876_3767_11ea_810f_003048fd731b_cfd33650_41a5_11ea_810f_003048fd731b43.png"/><Relationship Id="rId44" Type="http://schemas.openxmlformats.org/officeDocument/2006/relationships/image" Target="../media/e825a878_3767_11ea_810f_003048fd731b_cfd33651_41a5_11ea_810f_003048fd731b44.png"/><Relationship Id="rId45" Type="http://schemas.openxmlformats.org/officeDocument/2006/relationships/image" Target="../media/e825a87a_3767_11ea_810f_003048fd731b_cfd33652_41a5_11ea_810f_003048fd731b45.png"/><Relationship Id="rId46" Type="http://schemas.openxmlformats.org/officeDocument/2006/relationships/image" Target="../media/e825a87c_3767_11ea_810f_003048fd731b_cfd33653_41a5_11ea_810f_003048fd731b46.png"/><Relationship Id="rId47" Type="http://schemas.openxmlformats.org/officeDocument/2006/relationships/image" Target="../media/e825a87e_3767_11ea_810f_003048fd731b_cfd33654_41a5_11ea_810f_003048fd731b47.png"/><Relationship Id="rId48" Type="http://schemas.openxmlformats.org/officeDocument/2006/relationships/image" Target="../media/e825a880_3767_11ea_810f_003048fd731b_cfd33655_41a5_11ea_810f_003048fd731b48.png"/><Relationship Id="rId49" Type="http://schemas.openxmlformats.org/officeDocument/2006/relationships/image" Target="../media/e825a882_3767_11ea_810f_003048fd731b_cfd33656_41a5_11ea_810f_003048fd731b49.png"/><Relationship Id="rId50" Type="http://schemas.openxmlformats.org/officeDocument/2006/relationships/image" Target="../media/e825a884_3767_11ea_810f_003048fd731b_cfd33657_41a5_11ea_810f_003048fd731b50.png"/><Relationship Id="rId51" Type="http://schemas.openxmlformats.org/officeDocument/2006/relationships/image" Target="../media/e825a886_3767_11ea_810f_003048fd731b_cfd33658_41a5_11ea_810f_003048fd731b51.png"/><Relationship Id="rId52" Type="http://schemas.openxmlformats.org/officeDocument/2006/relationships/image" Target="../media/e825a888_3767_11ea_810f_003048fd731b_cfd33659_41a5_11ea_810f_003048fd731b52.png"/><Relationship Id="rId53" Type="http://schemas.openxmlformats.org/officeDocument/2006/relationships/image" Target="../media/e825a88a_3767_11ea_810f_003048fd731b_cfd3365a_41a5_11ea_810f_003048fd731b53.png"/><Relationship Id="rId54" Type="http://schemas.openxmlformats.org/officeDocument/2006/relationships/image" Target="../media/e825a88c_3767_11ea_810f_003048fd731b_cfd3365b_41a5_11ea_810f_003048fd731b54.png"/><Relationship Id="rId55" Type="http://schemas.openxmlformats.org/officeDocument/2006/relationships/image" Target="../media/e825a88e_3767_11ea_810f_003048fd731b_cfd3365c_41a5_11ea_810f_003048fd731b55.png"/><Relationship Id="rId56" Type="http://schemas.openxmlformats.org/officeDocument/2006/relationships/image" Target="../media/e825a890_3767_11ea_810f_003048fd731b_cfd3365d_41a5_11ea_810f_003048fd731b56.png"/><Relationship Id="rId57" Type="http://schemas.openxmlformats.org/officeDocument/2006/relationships/image" Target="../media/060a0332_9886_11ed_a3c1_047c1617b143_4b3c1cdc_5a46_11f0_a775_047c1617b14357.jpeg"/><Relationship Id="rId58" Type="http://schemas.openxmlformats.org/officeDocument/2006/relationships/image" Target="../media/060a0334_9886_11ed_a3c1_047c1617b143_4b3c1cde_5a46_11f0_a775_047c1617b14358.jpeg"/><Relationship Id="rId59" Type="http://schemas.openxmlformats.org/officeDocument/2006/relationships/image" Target="../media/060a0336_9886_11ed_a3c1_047c1617b143_4b3c1ce0_5a46_11f0_a775_047c1617b14359.jpeg"/><Relationship Id="rId60" Type="http://schemas.openxmlformats.org/officeDocument/2006/relationships/image" Target="../media/060a0338_9886_11ed_a3c1_047c1617b143_4b3c1ce2_5a46_11f0_a775_047c1617b14360.jpeg"/><Relationship Id="rId61" Type="http://schemas.openxmlformats.org/officeDocument/2006/relationships/image" Target="../media/060a033a_9886_11ed_a3c1_047c1617b143_4b3c1ce4_5a46_11f0_a775_047c1617b14361.jpeg"/><Relationship Id="rId62" Type="http://schemas.openxmlformats.org/officeDocument/2006/relationships/image" Target="../media/060a033c_9886_11ed_a3c1_047c1617b143_4b3c1ce6_5a46_11f0_a775_047c1617b14362.jpeg"/><Relationship Id="rId63" Type="http://schemas.openxmlformats.org/officeDocument/2006/relationships/image" Target="../media/060a033e_9886_11ed_a3c1_047c1617b143_4b3c1ce8_5a46_11f0_a775_047c1617b14363.jpeg"/><Relationship Id="rId64" Type="http://schemas.openxmlformats.org/officeDocument/2006/relationships/image" Target="../media/060a0340_9886_11ed_a3c1_047c1617b143_4b3c1cea_5a46_11f0_a775_047c1617b14364.jpeg"/><Relationship Id="rId65" Type="http://schemas.openxmlformats.org/officeDocument/2006/relationships/image" Target="../media/89056010_9b51_11ed_a3c4_047c1617b143_c75a16b3_f115_11ee_a58b_047c1617b14365.jpeg"/><Relationship Id="rId66" Type="http://schemas.openxmlformats.org/officeDocument/2006/relationships/image" Target="../media/89056012_9b51_11ed_a3c4_047c1617b143_c75a16b4_f115_11ee_a58b_047c1617b14366.jpeg"/><Relationship Id="rId67" Type="http://schemas.openxmlformats.org/officeDocument/2006/relationships/image" Target="../media/89056014_9b51_11ed_a3c4_047c1617b143_c75a16b6_f115_11ee_a58b_047c1617b14367.jpeg"/><Relationship Id="rId68" Type="http://schemas.openxmlformats.org/officeDocument/2006/relationships/image" Target="../media/ae91e722_86a6_11e9_8101_003048fd731b_312eecfd_49d5_11ea_810f_003048fd731b68.jpeg"/><Relationship Id="rId69" Type="http://schemas.openxmlformats.org/officeDocument/2006/relationships/image" Target="../media/ae91e724_86a6_11e9_8101_003048fd731b_312eecfe_49d5_11ea_810f_003048fd731b69.jpeg"/><Relationship Id="rId70" Type="http://schemas.openxmlformats.org/officeDocument/2006/relationships/image" Target="../media/ae91e726_86a6_11e9_8101_003048fd731b_312eecff_49d5_11ea_810f_003048fd731b70.jpeg"/><Relationship Id="rId71" Type="http://schemas.openxmlformats.org/officeDocument/2006/relationships/image" Target="../media/ae91e728_86a6_11e9_8101_003048fd731b_312eed00_49d5_11ea_810f_003048fd731b71.jpeg"/><Relationship Id="rId72" Type="http://schemas.openxmlformats.org/officeDocument/2006/relationships/image" Target="../media/ae91e72a_86a6_11e9_8101_003048fd731b_312eed01_49d5_11ea_810f_003048fd731b72.jpeg"/><Relationship Id="rId73" Type="http://schemas.openxmlformats.org/officeDocument/2006/relationships/image" Target="../media/ae91e72c_86a6_11e9_8101_003048fd731b_312eed02_49d5_11ea_810f_003048fd731b73.jpeg"/><Relationship Id="rId74" Type="http://schemas.openxmlformats.org/officeDocument/2006/relationships/image" Target="../media/ae91e72e_86a6_11e9_8101_003048fd731b_312eed03_49d5_11ea_810f_003048fd731b74.jpeg"/><Relationship Id="rId75" Type="http://schemas.openxmlformats.org/officeDocument/2006/relationships/image" Target="../media/ae91e730_86a6_11e9_8101_003048fd731b_312eed04_49d5_11ea_810f_003048fd731b75.jpeg"/><Relationship Id="rId76" Type="http://schemas.openxmlformats.org/officeDocument/2006/relationships/image" Target="../media/ae91e732_86a6_11e9_8101_003048fd731b_312eecfc_49d5_11ea_810f_003048fd731b76.jpeg"/><Relationship Id="rId77" Type="http://schemas.openxmlformats.org/officeDocument/2006/relationships/image" Target="../media/f6f0e431_c920_11ee_a554_047c1617b143_0a6f3a95_310d_11f1_a89b_047c1617b14377.jpeg"/><Relationship Id="rId78" Type="http://schemas.openxmlformats.org/officeDocument/2006/relationships/image" Target="../media/f6f0e433_c920_11ee_a554_047c1617b143_0a6f3a96_310d_11f1_a89b_047c1617b14378.jpeg"/><Relationship Id="rId79" Type="http://schemas.openxmlformats.org/officeDocument/2006/relationships/image" Target="../media/f6f0e435_c920_11ee_a554_047c1617b143_0a6f3a97_310d_11f1_a89b_047c1617b14379.jpeg"/><Relationship Id="rId80" Type="http://schemas.openxmlformats.org/officeDocument/2006/relationships/image" Target="../media/f6f0e437_c920_11ee_a554_047c1617b143_0a6f3a98_310d_11f1_a89b_047c1617b14380.jpeg"/><Relationship Id="rId81" Type="http://schemas.openxmlformats.org/officeDocument/2006/relationships/image" Target="../media/f6f0e439_c920_11ee_a554_047c1617b143_0a6f3a99_310d_11f1_a89b_047c1617b14381.jpeg"/><Relationship Id="rId82" Type="http://schemas.openxmlformats.org/officeDocument/2006/relationships/image" Target="../media/f6f0e43b_c920_11ee_a554_047c1617b143_0a6f3a9a_310d_11f1_a89b_047c1617b14382.jpeg"/><Relationship Id="rId83" Type="http://schemas.openxmlformats.org/officeDocument/2006/relationships/image" Target="../media/2fe69b65_479c_11ef_a5fd_047c1617b143_4b3c1cd8_5a46_11f0_a775_047c1617b14383.jpeg"/><Relationship Id="rId84" Type="http://schemas.openxmlformats.org/officeDocument/2006/relationships/image" Target="../media/2fe69b67_479c_11ef_a5fd_047c1617b143_4b3c1cc6_5a46_11f0_a775_047c1617b14384.jpeg"/><Relationship Id="rId85" Type="http://schemas.openxmlformats.org/officeDocument/2006/relationships/image" Target="../media/2fe69b69_479c_11ef_a5fd_047c1617b143_4b3c1cc8_5a46_11f0_a775_047c1617b14385.jpeg"/><Relationship Id="rId86" Type="http://schemas.openxmlformats.org/officeDocument/2006/relationships/image" Target="../media/2fe69b6b_479c_11ef_a5fd_047c1617b143_4b3c1cca_5a46_11f0_a775_047c1617b14386.jpeg"/><Relationship Id="rId87" Type="http://schemas.openxmlformats.org/officeDocument/2006/relationships/image" Target="../media/2fe69b6d_479c_11ef_a5fd_047c1617b143_4b3c1ccc_5a46_11f0_a775_047c1617b14387.jpeg"/><Relationship Id="rId88" Type="http://schemas.openxmlformats.org/officeDocument/2006/relationships/image" Target="../media/2fe69b6f_479c_11ef_a5fd_047c1617b143_4b3c1cce_5a46_11f0_a775_047c1617b14388.jpeg"/><Relationship Id="rId89" Type="http://schemas.openxmlformats.org/officeDocument/2006/relationships/image" Target="../media/2fe69b71_479c_11ef_a5fd_047c1617b143_4b3c1cd0_5a46_11f0_a775_047c1617b14389.jpeg"/><Relationship Id="rId90" Type="http://schemas.openxmlformats.org/officeDocument/2006/relationships/image" Target="../media/2fe69b73_479c_11ef_a5fd_047c1617b143_4b3c1cd2_5a46_11f0_a775_047c1617b14390.jpeg"/><Relationship Id="rId91" Type="http://schemas.openxmlformats.org/officeDocument/2006/relationships/image" Target="../media/2fe69b75_479c_11ef_a5fd_047c1617b143_4b3c1cd4_5a46_11f0_a775_047c1617b14391.jpeg"/><Relationship Id="rId92" Type="http://schemas.openxmlformats.org/officeDocument/2006/relationships/image" Target="../media/2fe69b77_479c_11ef_a5fd_047c1617b143_4b3c1cd5_5a46_11f0_a775_047c1617b14392.jpeg"/><Relationship Id="rId93" Type="http://schemas.openxmlformats.org/officeDocument/2006/relationships/image" Target="../media/2fe69b79_479c_11ef_a5fd_047c1617b143_4b3c1cd6_5a46_11f0_a775_047c1617b14393.jpeg"/><Relationship Id="rId94" Type="http://schemas.openxmlformats.org/officeDocument/2006/relationships/image" Target="../media/2fe69b7b_479c_11ef_a5fd_047c1617b143_4b3c1cd7_5a46_11f0_a775_047c1617b14394.jpeg"/><Relationship Id="rId95" Type="http://schemas.openxmlformats.org/officeDocument/2006/relationships/image" Target="../media/2fe69b7d_479c_11ef_a5fd_047c1617b143_4b3c1cda_5a46_11f0_a775_047c1617b14395.jpeg"/><Relationship Id="rId96" Type="http://schemas.openxmlformats.org/officeDocument/2006/relationships/image" Target="../media/2fe69b7f_479c_11ef_a5fd_047c1617b143_4b3c1cdb_5a46_11f0_a775_047c1617b14396.jpeg"/><Relationship Id="rId97" Type="http://schemas.openxmlformats.org/officeDocument/2006/relationships/image" Target="../media/2fe69b8b_479c_11ef_a5fd_047c1617b143_4b3c1cd9_5a46_11f0_a775_047c1617b14397.jpeg"/><Relationship Id="rId98" Type="http://schemas.openxmlformats.org/officeDocument/2006/relationships/image" Target="../media/2fe69b8d_479c_11ef_a5fd_047c1617b143_4b3c1cc7_5a46_11f0_a775_047c1617b14398.jpeg"/><Relationship Id="rId99" Type="http://schemas.openxmlformats.org/officeDocument/2006/relationships/image" Target="../media/2fe69b8f_479c_11ef_a5fd_047c1617b143_4b3c1cc9_5a46_11f0_a775_047c1617b14399.jpeg"/><Relationship Id="rId100" Type="http://schemas.openxmlformats.org/officeDocument/2006/relationships/image" Target="../media/db49fda8_47a2_11ef_a5fd_047c1617b143_4b3c1ccb_5a46_11f0_a775_047c1617b143100.jpeg"/><Relationship Id="rId101" Type="http://schemas.openxmlformats.org/officeDocument/2006/relationships/image" Target="../media/db49fdaa_47a2_11ef_a5fd_047c1617b143_4b3c1ccd_5a46_11f0_a775_047c1617b143101.jpeg"/><Relationship Id="rId102" Type="http://schemas.openxmlformats.org/officeDocument/2006/relationships/image" Target="../media/db49fdac_47a2_11ef_a5fd_047c1617b143_4b3c1ccf_5a46_11f0_a775_047c1617b143102.jpeg"/><Relationship Id="rId103" Type="http://schemas.openxmlformats.org/officeDocument/2006/relationships/image" Target="../media/db49fdae_47a2_11ef_a5fd_047c1617b143_4b3c1cd1_5a46_11f0_a775_047c1617b143103.jpeg"/><Relationship Id="rId104" Type="http://schemas.openxmlformats.org/officeDocument/2006/relationships/image" Target="../media/db49fdb0_47a2_11ef_a5fd_047c1617b143_4b3c1cd3_5a46_11f0_a775_047c1617b14310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27635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27635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27635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0" name="Image_25" descr="Image_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1" name="Image_26" descr="Image_26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2" name="Image_27" descr="Image_27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381125"/>
    <xdr:pic>
      <xdr:nvPicPr>
        <xdr:cNvPr id="23" name="Image_29" descr="Image_29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381125"/>
    <xdr:pic>
      <xdr:nvPicPr>
        <xdr:cNvPr id="24" name="Image_30" descr="Image_30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381125"/>
    <xdr:pic>
      <xdr:nvPicPr>
        <xdr:cNvPr id="25" name="Image_31" descr="Image_31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381125"/>
    <xdr:pic>
      <xdr:nvPicPr>
        <xdr:cNvPr id="26" name="Image_32" descr="Image_3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381125"/>
    <xdr:pic>
      <xdr:nvPicPr>
        <xdr:cNvPr id="27" name="Image_33" descr="Image_33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381125"/>
    <xdr:pic>
      <xdr:nvPicPr>
        <xdr:cNvPr id="28" name="Image_34" descr="Image_34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381125"/>
    <xdr:pic>
      <xdr:nvPicPr>
        <xdr:cNvPr id="29" name="Image_35" descr="Image_35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381125"/>
    <xdr:pic>
      <xdr:nvPicPr>
        <xdr:cNvPr id="30" name="Image_36" descr="Image_36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381125"/>
    <xdr:pic>
      <xdr:nvPicPr>
        <xdr:cNvPr id="31" name="Image_37" descr="Image_37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381125"/>
    <xdr:pic>
      <xdr:nvPicPr>
        <xdr:cNvPr id="32" name="Image_38" descr="Image_38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381125"/>
    <xdr:pic>
      <xdr:nvPicPr>
        <xdr:cNvPr id="33" name="Image_39" descr="Image_39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381125"/>
    <xdr:pic>
      <xdr:nvPicPr>
        <xdr:cNvPr id="34" name="Image_40" descr="Image_40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381125"/>
    <xdr:pic>
      <xdr:nvPicPr>
        <xdr:cNvPr id="35" name="Image_41" descr="Image_41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381125"/>
    <xdr:pic>
      <xdr:nvPicPr>
        <xdr:cNvPr id="36" name="Image_42" descr="Image_42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381125"/>
    <xdr:pic>
      <xdr:nvPicPr>
        <xdr:cNvPr id="37" name="Image_43" descr="Image_43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381125"/>
    <xdr:pic>
      <xdr:nvPicPr>
        <xdr:cNvPr id="38" name="Image_44" descr="Image_44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381125"/>
    <xdr:pic>
      <xdr:nvPicPr>
        <xdr:cNvPr id="39" name="Image_45" descr="Image_45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381125"/>
    <xdr:pic>
      <xdr:nvPicPr>
        <xdr:cNvPr id="40" name="Image_46" descr="Image_46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381125"/>
    <xdr:pic>
      <xdr:nvPicPr>
        <xdr:cNvPr id="41" name="Image_47" descr="Image_47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381125"/>
    <xdr:pic>
      <xdr:nvPicPr>
        <xdr:cNvPr id="42" name="Image_48" descr="Image_48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381125"/>
    <xdr:pic>
      <xdr:nvPicPr>
        <xdr:cNvPr id="43" name="Image_49" descr="Image_49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381125"/>
    <xdr:pic>
      <xdr:nvPicPr>
        <xdr:cNvPr id="44" name="Image_50" descr="Image_50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381125"/>
    <xdr:pic>
      <xdr:nvPicPr>
        <xdr:cNvPr id="45" name="Image_51" descr="Image_51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381125"/>
    <xdr:pic>
      <xdr:nvPicPr>
        <xdr:cNvPr id="46" name="Image_52" descr="Image_52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381125"/>
    <xdr:pic>
      <xdr:nvPicPr>
        <xdr:cNvPr id="47" name="Image_53" descr="Image_53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381125"/>
    <xdr:pic>
      <xdr:nvPicPr>
        <xdr:cNvPr id="48" name="Image_54" descr="Image_54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381125"/>
    <xdr:pic>
      <xdr:nvPicPr>
        <xdr:cNvPr id="49" name="Image_55" descr="Image_55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381125"/>
    <xdr:pic>
      <xdr:nvPicPr>
        <xdr:cNvPr id="50" name="Image_56" descr="Image_56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381125"/>
    <xdr:pic>
      <xdr:nvPicPr>
        <xdr:cNvPr id="51" name="Image_57" descr="Image_57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381125"/>
    <xdr:pic>
      <xdr:nvPicPr>
        <xdr:cNvPr id="52" name="Image_58" descr="Image_58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381125"/>
    <xdr:pic>
      <xdr:nvPicPr>
        <xdr:cNvPr id="53" name="Image_59" descr="Image_59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381125"/>
    <xdr:pic>
      <xdr:nvPicPr>
        <xdr:cNvPr id="54" name="Image_60" descr="Image_60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381125"/>
    <xdr:pic>
      <xdr:nvPicPr>
        <xdr:cNvPr id="55" name="Image_61" descr="Image_61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381125"/>
    <xdr:pic>
      <xdr:nvPicPr>
        <xdr:cNvPr id="56" name="Image_62" descr="Image_62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57" name="Image_64" descr="Image_64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58" name="Image_65" descr="Image_65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59" name="Image_66" descr="Image_66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60" name="Image_67" descr="Image_67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61" name="Image_68" descr="Image_68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62" name="Image_69" descr="Image_69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3" name="Image_70" descr="Image_70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4" name="Image_71" descr="Image_71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5" name="Image_72" descr="Image_72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6" name="Image_73" descr="Image_73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67" name="Image_74" descr="Image_74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68" name="Image_77" descr="Image_77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69" name="Image_78" descr="Image_78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70" name="Image_79" descr="Image_79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71" name="Image_80" descr="Image_80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72" name="Image_81" descr="Image_81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73" name="Image_82" descr="Image_82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74" name="Image_83" descr="Image_83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75" name="Image_84" descr="Image_84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76" name="Image_85" descr="Image_85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1143000" cy="1143000"/>
    <xdr:pic>
      <xdr:nvPicPr>
        <xdr:cNvPr id="77" name="Image_87" descr="Image_87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1143000" cy="1143000"/>
    <xdr:pic>
      <xdr:nvPicPr>
        <xdr:cNvPr id="78" name="Image_88" descr="Image_88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1143000" cy="1143000"/>
    <xdr:pic>
      <xdr:nvPicPr>
        <xdr:cNvPr id="79" name="Image_89" descr="Image_89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1143000" cy="1143000"/>
    <xdr:pic>
      <xdr:nvPicPr>
        <xdr:cNvPr id="80" name="Image_90" descr="Image_90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1143000" cy="1143000"/>
    <xdr:pic>
      <xdr:nvPicPr>
        <xdr:cNvPr id="81" name="Image_91" descr="Image_91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1143000" cy="1143000"/>
    <xdr:pic>
      <xdr:nvPicPr>
        <xdr:cNvPr id="82" name="Image_92" descr="Image_92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1143000" cy="1143000"/>
    <xdr:pic>
      <xdr:nvPicPr>
        <xdr:cNvPr id="83" name="Image_94" descr="Image_94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1143000" cy="1143000"/>
    <xdr:pic>
      <xdr:nvPicPr>
        <xdr:cNvPr id="84" name="Image_95" descr="Image_95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</xdr:row>
      <xdr:rowOff>95250</xdr:rowOff>
    </xdr:from>
    <xdr:ext cx="1143000" cy="1143000"/>
    <xdr:pic>
      <xdr:nvPicPr>
        <xdr:cNvPr id="85" name="Image_96" descr="Image_96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</xdr:row>
      <xdr:rowOff>95250</xdr:rowOff>
    </xdr:from>
    <xdr:ext cx="1143000" cy="1143000"/>
    <xdr:pic>
      <xdr:nvPicPr>
        <xdr:cNvPr id="86" name="Image_97" descr="Image_97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</xdr:row>
      <xdr:rowOff>95250</xdr:rowOff>
    </xdr:from>
    <xdr:ext cx="1143000" cy="1143000"/>
    <xdr:pic>
      <xdr:nvPicPr>
        <xdr:cNvPr id="87" name="Image_98" descr="Image_98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</xdr:row>
      <xdr:rowOff>95250</xdr:rowOff>
    </xdr:from>
    <xdr:ext cx="1143000" cy="1143000"/>
    <xdr:pic>
      <xdr:nvPicPr>
        <xdr:cNvPr id="88" name="Image_99" descr="Image_99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1143000" cy="1143000"/>
    <xdr:pic>
      <xdr:nvPicPr>
        <xdr:cNvPr id="89" name="Image_100" descr="Image_100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</xdr:row>
      <xdr:rowOff>95250</xdr:rowOff>
    </xdr:from>
    <xdr:ext cx="1143000" cy="1143000"/>
    <xdr:pic>
      <xdr:nvPicPr>
        <xdr:cNvPr id="90" name="Image_101" descr="Image_101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</xdr:row>
      <xdr:rowOff>95250</xdr:rowOff>
    </xdr:from>
    <xdr:ext cx="1143000" cy="1143000"/>
    <xdr:pic>
      <xdr:nvPicPr>
        <xdr:cNvPr id="91" name="Image_102" descr="Image_102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</xdr:row>
      <xdr:rowOff>95250</xdr:rowOff>
    </xdr:from>
    <xdr:ext cx="1143000" cy="1143000"/>
    <xdr:pic>
      <xdr:nvPicPr>
        <xdr:cNvPr id="92" name="Image_103" descr="Image_103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</xdr:row>
      <xdr:rowOff>95250</xdr:rowOff>
    </xdr:from>
    <xdr:ext cx="1143000" cy="1143000"/>
    <xdr:pic>
      <xdr:nvPicPr>
        <xdr:cNvPr id="93" name="Image_104" descr="Image_104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</xdr:row>
      <xdr:rowOff>95250</xdr:rowOff>
    </xdr:from>
    <xdr:ext cx="1143000" cy="1143000"/>
    <xdr:pic>
      <xdr:nvPicPr>
        <xdr:cNvPr id="94" name="Image_105" descr="Image_105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1143000" cy="1143000"/>
    <xdr:pic>
      <xdr:nvPicPr>
        <xdr:cNvPr id="95" name="Image_106" descr="Image_106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</xdr:row>
      <xdr:rowOff>95250</xdr:rowOff>
    </xdr:from>
    <xdr:ext cx="1143000" cy="1143000"/>
    <xdr:pic>
      <xdr:nvPicPr>
        <xdr:cNvPr id="96" name="Image_107" descr="Image_107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</xdr:row>
      <xdr:rowOff>95250</xdr:rowOff>
    </xdr:from>
    <xdr:ext cx="1143000" cy="1143000"/>
    <xdr:pic>
      <xdr:nvPicPr>
        <xdr:cNvPr id="97" name="Image_113" descr="Image_113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</xdr:row>
      <xdr:rowOff>95250</xdr:rowOff>
    </xdr:from>
    <xdr:ext cx="1143000" cy="1143000"/>
    <xdr:pic>
      <xdr:nvPicPr>
        <xdr:cNvPr id="98" name="Image_114" descr="Image_114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</xdr:row>
      <xdr:rowOff>95250</xdr:rowOff>
    </xdr:from>
    <xdr:ext cx="1143000" cy="1143000"/>
    <xdr:pic>
      <xdr:nvPicPr>
        <xdr:cNvPr id="99" name="Image_115" descr="Image_115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</xdr:row>
      <xdr:rowOff>95250</xdr:rowOff>
    </xdr:from>
    <xdr:ext cx="1143000" cy="1143000"/>
    <xdr:pic>
      <xdr:nvPicPr>
        <xdr:cNvPr id="100" name="Image_116" descr="Image_116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</xdr:row>
      <xdr:rowOff>95250</xdr:rowOff>
    </xdr:from>
    <xdr:ext cx="1143000" cy="1143000"/>
    <xdr:pic>
      <xdr:nvPicPr>
        <xdr:cNvPr id="101" name="Image_117" descr="Image_117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</xdr:row>
      <xdr:rowOff>95250</xdr:rowOff>
    </xdr:from>
    <xdr:ext cx="1143000" cy="1143000"/>
    <xdr:pic>
      <xdr:nvPicPr>
        <xdr:cNvPr id="102" name="Image_118" descr="Image_118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</xdr:row>
      <xdr:rowOff>95250</xdr:rowOff>
    </xdr:from>
    <xdr:ext cx="1143000" cy="1143000"/>
    <xdr:pic>
      <xdr:nvPicPr>
        <xdr:cNvPr id="103" name="Image_119" descr="Image_119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</xdr:row>
      <xdr:rowOff>95250</xdr:rowOff>
    </xdr:from>
    <xdr:ext cx="1143000" cy="1143000"/>
    <xdr:pic>
      <xdr:nvPicPr>
        <xdr:cNvPr id="104" name="Image_120" descr="Image_120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2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SUM(J2:J120)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825028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J5*16.95</f>
        <v>0</v>
      </c>
      <c r="L5" s="5"/>
    </row>
    <row r="6" spans="1:12" customHeight="1" ht="105" outlineLevel="4">
      <c r="A6" s="1"/>
      <c r="B6" s="1">
        <v>825029</v>
      </c>
      <c r="C6" s="1" t="s">
        <v>19</v>
      </c>
      <c r="D6" s="1" t="s">
        <v>20</v>
      </c>
      <c r="E6" s="2" t="s">
        <v>21</v>
      </c>
      <c r="F6" s="2" t="s">
        <v>22</v>
      </c>
      <c r="G6" s="2" t="s">
        <v>23</v>
      </c>
      <c r="H6" s="2">
        <v>0</v>
      </c>
      <c r="I6" s="1">
        <v>0</v>
      </c>
      <c r="J6" s="3" t="s">
        <v>18</v>
      </c>
      <c r="K6" s="2" t="str">
        <f>J6*18.49</f>
        <v>0</v>
      </c>
      <c r="L6" s="5"/>
    </row>
    <row r="7" spans="1:12" customHeight="1" ht="105" outlineLevel="4">
      <c r="A7" s="1"/>
      <c r="B7" s="1">
        <v>825030</v>
      </c>
      <c r="C7" s="1" t="s">
        <v>24</v>
      </c>
      <c r="D7" s="1" t="s">
        <v>25</v>
      </c>
      <c r="E7" s="2" t="s">
        <v>26</v>
      </c>
      <c r="F7" s="2" t="s">
        <v>27</v>
      </c>
      <c r="G7" s="2" t="s">
        <v>17</v>
      </c>
      <c r="H7" s="2">
        <v>0</v>
      </c>
      <c r="I7" s="1">
        <v>0</v>
      </c>
      <c r="J7" s="3" t="s">
        <v>18</v>
      </c>
      <c r="K7" s="2" t="str">
        <f>J7*20.03</f>
        <v>0</v>
      </c>
      <c r="L7" s="5"/>
    </row>
    <row r="8" spans="1:12" outlineLevel="2">
      <c r="A8" s="8" t="s">
        <v>28</v>
      </c>
      <c r="B8" s="8"/>
      <c r="C8" s="8"/>
      <c r="D8" s="8"/>
      <c r="E8" s="8"/>
      <c r="F8" s="8"/>
      <c r="G8" s="8"/>
      <c r="H8" s="8"/>
      <c r="I8" s="8"/>
      <c r="J8" s="8"/>
      <c r="K8" s="8"/>
      <c r="L8" s="5"/>
    </row>
    <row r="9" spans="1:12" customHeight="1" ht="105" outlineLevel="4">
      <c r="A9" s="1"/>
      <c r="B9" s="1">
        <v>825031</v>
      </c>
      <c r="C9" s="1" t="s">
        <v>29</v>
      </c>
      <c r="D9" s="1" t="s">
        <v>30</v>
      </c>
      <c r="E9" s="2" t="s">
        <v>31</v>
      </c>
      <c r="F9" s="2" t="s">
        <v>32</v>
      </c>
      <c r="G9" s="2" t="s">
        <v>33</v>
      </c>
      <c r="H9" s="2">
        <v>0</v>
      </c>
      <c r="I9" s="1">
        <v>0</v>
      </c>
      <c r="J9" s="3" t="s">
        <v>18</v>
      </c>
      <c r="K9" s="2" t="str">
        <f>J9*10.79</f>
        <v>0</v>
      </c>
      <c r="L9" s="5"/>
    </row>
    <row r="10" spans="1:12" customHeight="1" ht="105" outlineLevel="4">
      <c r="A10" s="1"/>
      <c r="B10" s="1">
        <v>825032</v>
      </c>
      <c r="C10" s="1" t="s">
        <v>34</v>
      </c>
      <c r="D10" s="1" t="s">
        <v>35</v>
      </c>
      <c r="E10" s="2" t="s">
        <v>36</v>
      </c>
      <c r="F10" s="2" t="s">
        <v>37</v>
      </c>
      <c r="G10" s="2" t="s">
        <v>33</v>
      </c>
      <c r="H10" s="2">
        <v>0</v>
      </c>
      <c r="I10" s="1">
        <v>0</v>
      </c>
      <c r="J10" s="3" t="s">
        <v>18</v>
      </c>
      <c r="K10" s="2" t="str">
        <f>J10*12.33</f>
        <v>0</v>
      </c>
      <c r="L10" s="5"/>
    </row>
    <row r="11" spans="1:12" customHeight="1" ht="105" outlineLevel="4">
      <c r="A11" s="1"/>
      <c r="B11" s="1">
        <v>825033</v>
      </c>
      <c r="C11" s="1" t="s">
        <v>38</v>
      </c>
      <c r="D11" s="1" t="s">
        <v>39</v>
      </c>
      <c r="E11" s="2" t="s">
        <v>40</v>
      </c>
      <c r="F11" s="2" t="s">
        <v>37</v>
      </c>
      <c r="G11" s="2" t="s">
        <v>33</v>
      </c>
      <c r="H11" s="2">
        <v>0</v>
      </c>
      <c r="I11" s="1">
        <v>0</v>
      </c>
      <c r="J11" s="3" t="s">
        <v>18</v>
      </c>
      <c r="K11" s="2" t="str">
        <f>J11*12.33</f>
        <v>0</v>
      </c>
      <c r="L11" s="5"/>
    </row>
    <row r="12" spans="1:12" customHeight="1" ht="105" outlineLevel="4">
      <c r="A12" s="1"/>
      <c r="B12" s="1">
        <v>825034</v>
      </c>
      <c r="C12" s="1" t="s">
        <v>41</v>
      </c>
      <c r="D12" s="1" t="s">
        <v>42</v>
      </c>
      <c r="E12" s="2" t="s">
        <v>43</v>
      </c>
      <c r="F12" s="2" t="s">
        <v>37</v>
      </c>
      <c r="G12" s="2" t="s">
        <v>17</v>
      </c>
      <c r="H12" s="2">
        <v>0</v>
      </c>
      <c r="I12" s="1">
        <v>0</v>
      </c>
      <c r="J12" s="3" t="s">
        <v>18</v>
      </c>
      <c r="K12" s="2" t="str">
        <f>J12*12.33</f>
        <v>0</v>
      </c>
      <c r="L12" s="5"/>
    </row>
    <row r="13" spans="1:12" customHeight="1" ht="105" outlineLevel="4">
      <c r="A13" s="1"/>
      <c r="B13" s="1">
        <v>825035</v>
      </c>
      <c r="C13" s="1" t="s">
        <v>44</v>
      </c>
      <c r="D13" s="1" t="s">
        <v>45</v>
      </c>
      <c r="E13" s="2" t="s">
        <v>46</v>
      </c>
      <c r="F13" s="2" t="s">
        <v>47</v>
      </c>
      <c r="G13" s="2" t="s">
        <v>17</v>
      </c>
      <c r="H13" s="2">
        <v>0</v>
      </c>
      <c r="I13" s="1">
        <v>0</v>
      </c>
      <c r="J13" s="3" t="s">
        <v>18</v>
      </c>
      <c r="K13" s="2" t="str">
        <f>J13*13.87</f>
        <v>0</v>
      </c>
      <c r="L13" s="5"/>
    </row>
    <row r="14" spans="1:12" customHeight="1" ht="105" outlineLevel="4">
      <c r="A14" s="1"/>
      <c r="B14" s="1">
        <v>825036</v>
      </c>
      <c r="C14" s="1" t="s">
        <v>48</v>
      </c>
      <c r="D14" s="1" t="s">
        <v>49</v>
      </c>
      <c r="E14" s="2" t="s">
        <v>50</v>
      </c>
      <c r="F14" s="2" t="s">
        <v>47</v>
      </c>
      <c r="G14" s="2" t="s">
        <v>51</v>
      </c>
      <c r="H14" s="2">
        <v>0</v>
      </c>
      <c r="I14" s="1">
        <v>0</v>
      </c>
      <c r="J14" s="3" t="s">
        <v>18</v>
      </c>
      <c r="K14" s="2" t="str">
        <f>J14*13.87</f>
        <v>0</v>
      </c>
      <c r="L14" s="5"/>
    </row>
    <row r="15" spans="1:12" customHeight="1" ht="105" outlineLevel="4">
      <c r="A15" s="1"/>
      <c r="B15" s="1">
        <v>825037</v>
      </c>
      <c r="C15" s="1" t="s">
        <v>52</v>
      </c>
      <c r="D15" s="1" t="s">
        <v>53</v>
      </c>
      <c r="E15" s="2" t="s">
        <v>54</v>
      </c>
      <c r="F15" s="2" t="s">
        <v>55</v>
      </c>
      <c r="G15" s="2" t="s">
        <v>51</v>
      </c>
      <c r="H15" s="2">
        <v>0</v>
      </c>
      <c r="I15" s="1">
        <v>0</v>
      </c>
      <c r="J15" s="3" t="s">
        <v>18</v>
      </c>
      <c r="K15" s="2" t="str">
        <f>J15*15.41</f>
        <v>0</v>
      </c>
      <c r="L15" s="5"/>
    </row>
    <row r="16" spans="1:12" customHeight="1" ht="105" outlineLevel="4">
      <c r="A16" s="1"/>
      <c r="B16" s="1">
        <v>825038</v>
      </c>
      <c r="C16" s="1" t="s">
        <v>56</v>
      </c>
      <c r="D16" s="1" t="s">
        <v>57</v>
      </c>
      <c r="E16" s="2" t="s">
        <v>58</v>
      </c>
      <c r="F16" s="2" t="s">
        <v>55</v>
      </c>
      <c r="G16" s="2">
        <v>0</v>
      </c>
      <c r="H16" s="2">
        <v>0</v>
      </c>
      <c r="I16" s="1">
        <v>0</v>
      </c>
      <c r="J16" s="3" t="s">
        <v>18</v>
      </c>
      <c r="K16" s="2" t="str">
        <f>J16*15.41</f>
        <v>0</v>
      </c>
      <c r="L16" s="5"/>
    </row>
    <row r="17" spans="1:12" customHeight="1" ht="105" outlineLevel="4">
      <c r="A17" s="1"/>
      <c r="B17" s="1">
        <v>825039</v>
      </c>
      <c r="C17" s="1" t="s">
        <v>59</v>
      </c>
      <c r="D17" s="1" t="s">
        <v>60</v>
      </c>
      <c r="E17" s="2" t="s">
        <v>61</v>
      </c>
      <c r="F17" s="2" t="s">
        <v>16</v>
      </c>
      <c r="G17" s="2" t="s">
        <v>51</v>
      </c>
      <c r="H17" s="2">
        <v>0</v>
      </c>
      <c r="I17" s="1">
        <v>0</v>
      </c>
      <c r="J17" s="3" t="s">
        <v>18</v>
      </c>
      <c r="K17" s="2" t="str">
        <f>J17*16.95</f>
        <v>0</v>
      </c>
      <c r="L17" s="5"/>
    </row>
    <row r="18" spans="1:12" customHeight="1" ht="105" outlineLevel="4">
      <c r="A18" s="1"/>
      <c r="B18" s="1">
        <v>825040</v>
      </c>
      <c r="C18" s="1" t="s">
        <v>62</v>
      </c>
      <c r="D18" s="1" t="s">
        <v>63</v>
      </c>
      <c r="E18" s="2" t="s">
        <v>64</v>
      </c>
      <c r="F18" s="2" t="s">
        <v>22</v>
      </c>
      <c r="G18" s="2">
        <v>3</v>
      </c>
      <c r="H18" s="2">
        <v>0</v>
      </c>
      <c r="I18" s="1">
        <v>0</v>
      </c>
      <c r="J18" s="3" t="s">
        <v>18</v>
      </c>
      <c r="K18" s="2" t="str">
        <f>J18*18.49</f>
        <v>0</v>
      </c>
      <c r="L18" s="5"/>
    </row>
    <row r="19" spans="1:12" customHeight="1" ht="105" outlineLevel="4">
      <c r="A19" s="1"/>
      <c r="B19" s="1">
        <v>825041</v>
      </c>
      <c r="C19" s="1" t="s">
        <v>65</v>
      </c>
      <c r="D19" s="1" t="s">
        <v>66</v>
      </c>
      <c r="E19" s="2" t="s">
        <v>67</v>
      </c>
      <c r="F19" s="2" t="s">
        <v>27</v>
      </c>
      <c r="G19" s="2" t="s">
        <v>51</v>
      </c>
      <c r="H19" s="2">
        <v>0</v>
      </c>
      <c r="I19" s="1">
        <v>0</v>
      </c>
      <c r="J19" s="3" t="s">
        <v>18</v>
      </c>
      <c r="K19" s="2" t="str">
        <f>J19*20.03</f>
        <v>0</v>
      </c>
      <c r="L19" s="5"/>
    </row>
    <row r="20" spans="1:12" customHeight="1" ht="105" outlineLevel="4">
      <c r="A20" s="1"/>
      <c r="B20" s="1">
        <v>825042</v>
      </c>
      <c r="C20" s="1" t="s">
        <v>68</v>
      </c>
      <c r="D20" s="1" t="s">
        <v>69</v>
      </c>
      <c r="E20" s="2" t="s">
        <v>70</v>
      </c>
      <c r="F20" s="2" t="s">
        <v>71</v>
      </c>
      <c r="G20" s="2" t="s">
        <v>51</v>
      </c>
      <c r="H20" s="2">
        <v>0</v>
      </c>
      <c r="I20" s="1">
        <v>0</v>
      </c>
      <c r="J20" s="3" t="s">
        <v>18</v>
      </c>
      <c r="K20" s="2" t="str">
        <f>J20*21.57</f>
        <v>0</v>
      </c>
      <c r="L20" s="5"/>
    </row>
    <row r="21" spans="1:12" customHeight="1" ht="105" outlineLevel="4">
      <c r="A21" s="1"/>
      <c r="B21" s="1">
        <v>825043</v>
      </c>
      <c r="C21" s="1" t="s">
        <v>72</v>
      </c>
      <c r="D21" s="1" t="s">
        <v>73</v>
      </c>
      <c r="E21" s="2" t="s">
        <v>74</v>
      </c>
      <c r="F21" s="2" t="s">
        <v>75</v>
      </c>
      <c r="G21" s="2" t="s">
        <v>17</v>
      </c>
      <c r="H21" s="2">
        <v>0</v>
      </c>
      <c r="I21" s="1">
        <v>0</v>
      </c>
      <c r="J21" s="3" t="s">
        <v>18</v>
      </c>
      <c r="K21" s="2" t="str">
        <f>J21*23.12</f>
        <v>0</v>
      </c>
      <c r="L21" s="5"/>
    </row>
    <row r="22" spans="1:12" customHeight="1" ht="105" outlineLevel="4">
      <c r="A22" s="1"/>
      <c r="B22" s="1">
        <v>825044</v>
      </c>
      <c r="C22" s="1" t="s">
        <v>76</v>
      </c>
      <c r="D22" s="1" t="s">
        <v>77</v>
      </c>
      <c r="E22" s="2" t="s">
        <v>78</v>
      </c>
      <c r="F22" s="2" t="s">
        <v>75</v>
      </c>
      <c r="G22" s="2" t="s">
        <v>51</v>
      </c>
      <c r="H22" s="2">
        <v>0</v>
      </c>
      <c r="I22" s="1">
        <v>0</v>
      </c>
      <c r="J22" s="3" t="s">
        <v>18</v>
      </c>
      <c r="K22" s="2" t="str">
        <f>J22*23.12</f>
        <v>0</v>
      </c>
      <c r="L22" s="5"/>
    </row>
    <row r="23" spans="1:12" customHeight="1" ht="105" outlineLevel="4">
      <c r="A23" s="1"/>
      <c r="B23" s="1">
        <v>825045</v>
      </c>
      <c r="C23" s="1" t="s">
        <v>79</v>
      </c>
      <c r="D23" s="1" t="s">
        <v>80</v>
      </c>
      <c r="E23" s="2" t="s">
        <v>81</v>
      </c>
      <c r="F23" s="2" t="s">
        <v>82</v>
      </c>
      <c r="G23" s="2" t="s">
        <v>51</v>
      </c>
      <c r="H23" s="2">
        <v>0</v>
      </c>
      <c r="I23" s="1">
        <v>0</v>
      </c>
      <c r="J23" s="3" t="s">
        <v>18</v>
      </c>
      <c r="K23" s="2" t="str">
        <f>J23*27.74</f>
        <v>0</v>
      </c>
      <c r="L23" s="5"/>
    </row>
    <row r="24" spans="1:12" customHeight="1" ht="105" outlineLevel="4">
      <c r="A24" s="1"/>
      <c r="B24" s="1">
        <v>825046</v>
      </c>
      <c r="C24" s="1" t="s">
        <v>83</v>
      </c>
      <c r="D24" s="1" t="s">
        <v>84</v>
      </c>
      <c r="E24" s="2" t="s">
        <v>85</v>
      </c>
      <c r="F24" s="2" t="s">
        <v>86</v>
      </c>
      <c r="G24" s="2" t="s">
        <v>51</v>
      </c>
      <c r="H24" s="2">
        <v>0</v>
      </c>
      <c r="I24" s="1">
        <v>0</v>
      </c>
      <c r="J24" s="3" t="s">
        <v>18</v>
      </c>
      <c r="K24" s="2" t="str">
        <f>J24*29.28</f>
        <v>0</v>
      </c>
      <c r="L24" s="5"/>
    </row>
    <row r="25" spans="1:12" customHeight="1" ht="105" outlineLevel="4">
      <c r="A25" s="1"/>
      <c r="B25" s="1">
        <v>825047</v>
      </c>
      <c r="C25" s="1" t="s">
        <v>87</v>
      </c>
      <c r="D25" s="1" t="s">
        <v>88</v>
      </c>
      <c r="E25" s="2" t="s">
        <v>89</v>
      </c>
      <c r="F25" s="2" t="s">
        <v>90</v>
      </c>
      <c r="G25" s="2" t="s">
        <v>51</v>
      </c>
      <c r="H25" s="2">
        <v>0</v>
      </c>
      <c r="I25" s="1">
        <v>0</v>
      </c>
      <c r="J25" s="3" t="s">
        <v>18</v>
      </c>
      <c r="K25" s="2" t="str">
        <f>J25*32.36</f>
        <v>0</v>
      </c>
      <c r="L25" s="5"/>
    </row>
    <row r="26" spans="1:12" customHeight="1" ht="105" outlineLevel="4">
      <c r="A26" s="1"/>
      <c r="B26" s="1">
        <v>825048</v>
      </c>
      <c r="C26" s="1" t="s">
        <v>91</v>
      </c>
      <c r="D26" s="1" t="s">
        <v>92</v>
      </c>
      <c r="E26" s="2" t="s">
        <v>93</v>
      </c>
      <c r="F26" s="2" t="s">
        <v>94</v>
      </c>
      <c r="G26" s="2" t="s">
        <v>23</v>
      </c>
      <c r="H26" s="2">
        <v>0</v>
      </c>
      <c r="I26" s="1">
        <v>0</v>
      </c>
      <c r="J26" s="3" t="s">
        <v>18</v>
      </c>
      <c r="K26" s="2" t="str">
        <f>J26*33.90</f>
        <v>0</v>
      </c>
      <c r="L26" s="5"/>
    </row>
    <row r="27" spans="1:12" customHeight="1" ht="105" outlineLevel="4">
      <c r="A27" s="1"/>
      <c r="B27" s="1">
        <v>825049</v>
      </c>
      <c r="C27" s="1" t="s">
        <v>95</v>
      </c>
      <c r="D27" s="1" t="s">
        <v>96</v>
      </c>
      <c r="E27" s="2" t="s">
        <v>97</v>
      </c>
      <c r="F27" s="2" t="s">
        <v>98</v>
      </c>
      <c r="G27" s="2" t="s">
        <v>23</v>
      </c>
      <c r="H27" s="2">
        <v>0</v>
      </c>
      <c r="I27" s="1">
        <v>0</v>
      </c>
      <c r="J27" s="3" t="s">
        <v>18</v>
      </c>
      <c r="K27" s="2" t="str">
        <f>J27*35.44</f>
        <v>0</v>
      </c>
      <c r="L27" s="5"/>
    </row>
    <row r="28" spans="1:12" outlineLevel="2">
      <c r="A28" s="8" t="s">
        <v>99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5"/>
    </row>
    <row r="29" spans="1:12" customHeight="1" ht="105" outlineLevel="4">
      <c r="A29" s="1"/>
      <c r="B29" s="1">
        <v>825050</v>
      </c>
      <c r="C29" s="1" t="s">
        <v>100</v>
      </c>
      <c r="D29" s="1" t="s">
        <v>101</v>
      </c>
      <c r="E29" s="2" t="s">
        <v>102</v>
      </c>
      <c r="F29" s="2" t="s">
        <v>94</v>
      </c>
      <c r="G29" s="2" t="s">
        <v>17</v>
      </c>
      <c r="H29" s="2">
        <v>0</v>
      </c>
      <c r="I29" s="1">
        <v>0</v>
      </c>
      <c r="J29" s="3" t="s">
        <v>18</v>
      </c>
      <c r="K29" s="2" t="str">
        <f>J29*33.90</f>
        <v>0</v>
      </c>
      <c r="L29" s="5"/>
    </row>
    <row r="30" spans="1:12" customHeight="1" ht="105" outlineLevel="4">
      <c r="A30" s="1"/>
      <c r="B30" s="1">
        <v>825051</v>
      </c>
      <c r="C30" s="1" t="s">
        <v>103</v>
      </c>
      <c r="D30" s="1" t="s">
        <v>104</v>
      </c>
      <c r="E30" s="2" t="s">
        <v>105</v>
      </c>
      <c r="F30" s="2" t="s">
        <v>90</v>
      </c>
      <c r="G30" s="2" t="s">
        <v>33</v>
      </c>
      <c r="H30" s="2">
        <v>0</v>
      </c>
      <c r="I30" s="1">
        <v>0</v>
      </c>
      <c r="J30" s="3" t="s">
        <v>18</v>
      </c>
      <c r="K30" s="2" t="str">
        <f>J30*32.36</f>
        <v>0</v>
      </c>
      <c r="L30" s="5"/>
    </row>
    <row r="31" spans="1:12" customHeight="1" ht="105" outlineLevel="4">
      <c r="A31" s="1"/>
      <c r="B31" s="1">
        <v>825052</v>
      </c>
      <c r="C31" s="1" t="s">
        <v>106</v>
      </c>
      <c r="D31" s="1" t="s">
        <v>107</v>
      </c>
      <c r="E31" s="2" t="s">
        <v>108</v>
      </c>
      <c r="F31" s="2" t="s">
        <v>94</v>
      </c>
      <c r="G31" s="2" t="s">
        <v>33</v>
      </c>
      <c r="H31" s="2">
        <v>0</v>
      </c>
      <c r="I31" s="1">
        <v>0</v>
      </c>
      <c r="J31" s="3" t="s">
        <v>18</v>
      </c>
      <c r="K31" s="2" t="str">
        <f>J31*33.90</f>
        <v>0</v>
      </c>
      <c r="L31" s="5"/>
    </row>
    <row r="32" spans="1:12" customHeight="1" ht="105" outlineLevel="4">
      <c r="A32" s="1"/>
      <c r="B32" s="1">
        <v>825053</v>
      </c>
      <c r="C32" s="1" t="s">
        <v>109</v>
      </c>
      <c r="D32" s="1" t="s">
        <v>110</v>
      </c>
      <c r="E32" s="2" t="s">
        <v>111</v>
      </c>
      <c r="F32" s="2" t="s">
        <v>94</v>
      </c>
      <c r="G32" s="2" t="s">
        <v>33</v>
      </c>
      <c r="H32" s="2">
        <v>0</v>
      </c>
      <c r="I32" s="1">
        <v>0</v>
      </c>
      <c r="J32" s="3" t="s">
        <v>18</v>
      </c>
      <c r="K32" s="2" t="str">
        <f>J32*33.90</f>
        <v>0</v>
      </c>
      <c r="L32" s="5"/>
    </row>
    <row r="33" spans="1:12" customHeight="1" ht="105" outlineLevel="4">
      <c r="A33" s="1"/>
      <c r="B33" s="1">
        <v>825054</v>
      </c>
      <c r="C33" s="1" t="s">
        <v>112</v>
      </c>
      <c r="D33" s="1" t="s">
        <v>113</v>
      </c>
      <c r="E33" s="2" t="s">
        <v>114</v>
      </c>
      <c r="F33" s="2" t="s">
        <v>115</v>
      </c>
      <c r="G33" s="2" t="s">
        <v>33</v>
      </c>
      <c r="H33" s="2">
        <v>0</v>
      </c>
      <c r="I33" s="1">
        <v>0</v>
      </c>
      <c r="J33" s="3" t="s">
        <v>18</v>
      </c>
      <c r="K33" s="2" t="str">
        <f>J33*40.07</f>
        <v>0</v>
      </c>
      <c r="L33" s="5"/>
    </row>
    <row r="34" spans="1:12" customHeight="1" ht="105" outlineLevel="4">
      <c r="A34" s="1"/>
      <c r="B34" s="1">
        <v>825055</v>
      </c>
      <c r="C34" s="1" t="s">
        <v>116</v>
      </c>
      <c r="D34" s="1" t="s">
        <v>117</v>
      </c>
      <c r="E34" s="2" t="s">
        <v>118</v>
      </c>
      <c r="F34" s="2" t="s">
        <v>115</v>
      </c>
      <c r="G34" s="2" t="s">
        <v>33</v>
      </c>
      <c r="H34" s="2">
        <v>0</v>
      </c>
      <c r="I34" s="1">
        <v>0</v>
      </c>
      <c r="J34" s="3" t="s">
        <v>18</v>
      </c>
      <c r="K34" s="2" t="str">
        <f>J34*40.07</f>
        <v>0</v>
      </c>
      <c r="L34" s="5"/>
    </row>
    <row r="35" spans="1:12" customHeight="1" ht="105" outlineLevel="4">
      <c r="A35" s="1"/>
      <c r="B35" s="1">
        <v>825056</v>
      </c>
      <c r="C35" s="1" t="s">
        <v>119</v>
      </c>
      <c r="D35" s="1" t="s">
        <v>120</v>
      </c>
      <c r="E35" s="2" t="s">
        <v>121</v>
      </c>
      <c r="F35" s="2" t="s">
        <v>122</v>
      </c>
      <c r="G35" s="2" t="s">
        <v>33</v>
      </c>
      <c r="H35" s="2">
        <v>0</v>
      </c>
      <c r="I35" s="1">
        <v>0</v>
      </c>
      <c r="J35" s="3" t="s">
        <v>18</v>
      </c>
      <c r="K35" s="2" t="str">
        <f>J35*41.61</f>
        <v>0</v>
      </c>
      <c r="L35" s="5"/>
    </row>
    <row r="36" spans="1:12" customHeight="1" ht="105" outlineLevel="4">
      <c r="A36" s="1"/>
      <c r="B36" s="1">
        <v>825057</v>
      </c>
      <c r="C36" s="1" t="s">
        <v>123</v>
      </c>
      <c r="D36" s="1" t="s">
        <v>124</v>
      </c>
      <c r="E36" s="2" t="s">
        <v>125</v>
      </c>
      <c r="F36" s="2" t="s">
        <v>126</v>
      </c>
      <c r="G36" s="2" t="s">
        <v>23</v>
      </c>
      <c r="H36" s="2">
        <v>0</v>
      </c>
      <c r="I36" s="1">
        <v>0</v>
      </c>
      <c r="J36" s="3" t="s">
        <v>18</v>
      </c>
      <c r="K36" s="2" t="str">
        <f>J36*43.15</f>
        <v>0</v>
      </c>
      <c r="L36" s="5"/>
    </row>
    <row r="37" spans="1:12" customHeight="1" ht="105" outlineLevel="4">
      <c r="A37" s="1"/>
      <c r="B37" s="1">
        <v>825058</v>
      </c>
      <c r="C37" s="1" t="s">
        <v>127</v>
      </c>
      <c r="D37" s="1" t="s">
        <v>128</v>
      </c>
      <c r="E37" s="2" t="s">
        <v>129</v>
      </c>
      <c r="F37" s="2" t="s">
        <v>130</v>
      </c>
      <c r="G37" s="2" t="s">
        <v>17</v>
      </c>
      <c r="H37" s="2">
        <v>0</v>
      </c>
      <c r="I37" s="1">
        <v>0</v>
      </c>
      <c r="J37" s="3" t="s">
        <v>18</v>
      </c>
      <c r="K37" s="2" t="str">
        <f>J37*52.40</f>
        <v>0</v>
      </c>
      <c r="L37" s="5"/>
    </row>
    <row r="38" spans="1:12" customHeight="1" ht="105" outlineLevel="4">
      <c r="A38" s="1"/>
      <c r="B38" s="1">
        <v>825059</v>
      </c>
      <c r="C38" s="1" t="s">
        <v>131</v>
      </c>
      <c r="D38" s="1" t="s">
        <v>132</v>
      </c>
      <c r="E38" s="2" t="s">
        <v>133</v>
      </c>
      <c r="F38" s="2" t="s">
        <v>130</v>
      </c>
      <c r="G38" s="2" t="s">
        <v>23</v>
      </c>
      <c r="H38" s="2">
        <v>0</v>
      </c>
      <c r="I38" s="1">
        <v>0</v>
      </c>
      <c r="J38" s="3" t="s">
        <v>18</v>
      </c>
      <c r="K38" s="2" t="str">
        <f>J38*52.40</f>
        <v>0</v>
      </c>
      <c r="L38" s="5"/>
    </row>
    <row r="39" spans="1:12" customHeight="1" ht="105" outlineLevel="4">
      <c r="A39" s="1"/>
      <c r="B39" s="1">
        <v>825060</v>
      </c>
      <c r="C39" s="1" t="s">
        <v>134</v>
      </c>
      <c r="D39" s="1" t="s">
        <v>135</v>
      </c>
      <c r="E39" s="2" t="s">
        <v>136</v>
      </c>
      <c r="F39" s="2" t="s">
        <v>137</v>
      </c>
      <c r="G39" s="2" t="s">
        <v>51</v>
      </c>
      <c r="H39" s="2">
        <v>0</v>
      </c>
      <c r="I39" s="1">
        <v>0</v>
      </c>
      <c r="J39" s="3" t="s">
        <v>18</v>
      </c>
      <c r="K39" s="2" t="str">
        <f>J39*53.94</f>
        <v>0</v>
      </c>
      <c r="L39" s="5"/>
    </row>
    <row r="40" spans="1:12" customHeight="1" ht="105" outlineLevel="4">
      <c r="A40" s="1"/>
      <c r="B40" s="1">
        <v>825061</v>
      </c>
      <c r="C40" s="1" t="s">
        <v>138</v>
      </c>
      <c r="D40" s="1" t="s">
        <v>139</v>
      </c>
      <c r="E40" s="2" t="s">
        <v>140</v>
      </c>
      <c r="F40" s="2" t="s">
        <v>141</v>
      </c>
      <c r="G40" s="2" t="s">
        <v>51</v>
      </c>
      <c r="H40" s="2">
        <v>0</v>
      </c>
      <c r="I40" s="1">
        <v>0</v>
      </c>
      <c r="J40" s="3" t="s">
        <v>18</v>
      </c>
      <c r="K40" s="2" t="str">
        <f>J40*55.48</f>
        <v>0</v>
      </c>
      <c r="L40" s="5"/>
    </row>
    <row r="41" spans="1:12" customHeight="1" ht="105" outlineLevel="4">
      <c r="A41" s="1"/>
      <c r="B41" s="1">
        <v>825062</v>
      </c>
      <c r="C41" s="1" t="s">
        <v>142</v>
      </c>
      <c r="D41" s="1" t="s">
        <v>143</v>
      </c>
      <c r="E41" s="2" t="s">
        <v>144</v>
      </c>
      <c r="F41" s="2" t="s">
        <v>141</v>
      </c>
      <c r="G41" s="2" t="s">
        <v>23</v>
      </c>
      <c r="H41" s="2">
        <v>0</v>
      </c>
      <c r="I41" s="1">
        <v>0</v>
      </c>
      <c r="J41" s="3" t="s">
        <v>18</v>
      </c>
      <c r="K41" s="2" t="str">
        <f>J41*55.48</f>
        <v>0</v>
      </c>
      <c r="L41" s="5"/>
    </row>
    <row r="42" spans="1:12" customHeight="1" ht="105" outlineLevel="4">
      <c r="A42" s="1"/>
      <c r="B42" s="1">
        <v>825063</v>
      </c>
      <c r="C42" s="1" t="s">
        <v>145</v>
      </c>
      <c r="D42" s="1" t="s">
        <v>146</v>
      </c>
      <c r="E42" s="2" t="s">
        <v>147</v>
      </c>
      <c r="F42" s="2" t="s">
        <v>148</v>
      </c>
      <c r="G42" s="2" t="s">
        <v>17</v>
      </c>
      <c r="H42" s="2">
        <v>0</v>
      </c>
      <c r="I42" s="1">
        <v>0</v>
      </c>
      <c r="J42" s="3" t="s">
        <v>18</v>
      </c>
      <c r="K42" s="2" t="str">
        <f>J42*58.56</f>
        <v>0</v>
      </c>
      <c r="L42" s="5"/>
    </row>
    <row r="43" spans="1:12" customHeight="1" ht="105" outlineLevel="4">
      <c r="A43" s="1"/>
      <c r="B43" s="1">
        <v>825064</v>
      </c>
      <c r="C43" s="1" t="s">
        <v>149</v>
      </c>
      <c r="D43" s="1" t="s">
        <v>150</v>
      </c>
      <c r="E43" s="2" t="s">
        <v>151</v>
      </c>
      <c r="F43" s="2" t="s">
        <v>152</v>
      </c>
      <c r="G43" s="2" t="s">
        <v>51</v>
      </c>
      <c r="H43" s="2">
        <v>0</v>
      </c>
      <c r="I43" s="1">
        <v>0</v>
      </c>
      <c r="J43" s="3" t="s">
        <v>18</v>
      </c>
      <c r="K43" s="2" t="str">
        <f>J43*60.10</f>
        <v>0</v>
      </c>
      <c r="L43" s="5"/>
    </row>
    <row r="44" spans="1:12" customHeight="1" ht="105" outlineLevel="4">
      <c r="A44" s="1"/>
      <c r="B44" s="1">
        <v>825065</v>
      </c>
      <c r="C44" s="1" t="s">
        <v>153</v>
      </c>
      <c r="D44" s="1" t="s">
        <v>154</v>
      </c>
      <c r="E44" s="2" t="s">
        <v>155</v>
      </c>
      <c r="F44" s="2" t="s">
        <v>156</v>
      </c>
      <c r="G44" s="2" t="s">
        <v>23</v>
      </c>
      <c r="H44" s="2">
        <v>0</v>
      </c>
      <c r="I44" s="1">
        <v>0</v>
      </c>
      <c r="J44" s="3" t="s">
        <v>18</v>
      </c>
      <c r="K44" s="2" t="str">
        <f>J44*86.30</f>
        <v>0</v>
      </c>
      <c r="L44" s="5"/>
    </row>
    <row r="45" spans="1:12" customHeight="1" ht="105" outlineLevel="4">
      <c r="A45" s="1"/>
      <c r="B45" s="1">
        <v>825066</v>
      </c>
      <c r="C45" s="1" t="s">
        <v>157</v>
      </c>
      <c r="D45" s="1" t="s">
        <v>158</v>
      </c>
      <c r="E45" s="2" t="s">
        <v>159</v>
      </c>
      <c r="F45" s="2" t="s">
        <v>160</v>
      </c>
      <c r="G45" s="2" t="s">
        <v>51</v>
      </c>
      <c r="H45" s="2">
        <v>0</v>
      </c>
      <c r="I45" s="1">
        <v>0</v>
      </c>
      <c r="J45" s="3" t="s">
        <v>18</v>
      </c>
      <c r="K45" s="2" t="str">
        <f>J45*87.84</f>
        <v>0</v>
      </c>
      <c r="L45" s="5"/>
    </row>
    <row r="46" spans="1:12" customHeight="1" ht="105" outlineLevel="4">
      <c r="A46" s="1"/>
      <c r="B46" s="1">
        <v>825067</v>
      </c>
      <c r="C46" s="1" t="s">
        <v>161</v>
      </c>
      <c r="D46" s="1" t="s">
        <v>162</v>
      </c>
      <c r="E46" s="2" t="s">
        <v>163</v>
      </c>
      <c r="F46" s="2" t="s">
        <v>164</v>
      </c>
      <c r="G46" s="2" t="s">
        <v>17</v>
      </c>
      <c r="H46" s="2">
        <v>0</v>
      </c>
      <c r="I46" s="1">
        <v>0</v>
      </c>
      <c r="J46" s="3" t="s">
        <v>18</v>
      </c>
      <c r="K46" s="2" t="str">
        <f>J46*89.38</f>
        <v>0</v>
      </c>
      <c r="L46" s="5"/>
    </row>
    <row r="47" spans="1:12" customHeight="1" ht="105" outlineLevel="4">
      <c r="A47" s="1"/>
      <c r="B47" s="1">
        <v>825068</v>
      </c>
      <c r="C47" s="1" t="s">
        <v>165</v>
      </c>
      <c r="D47" s="1" t="s">
        <v>166</v>
      </c>
      <c r="E47" s="2" t="s">
        <v>167</v>
      </c>
      <c r="F47" s="2" t="s">
        <v>168</v>
      </c>
      <c r="G47" s="2" t="s">
        <v>51</v>
      </c>
      <c r="H47" s="2">
        <v>0</v>
      </c>
      <c r="I47" s="1">
        <v>0</v>
      </c>
      <c r="J47" s="3" t="s">
        <v>18</v>
      </c>
      <c r="K47" s="2" t="str">
        <f>J47*92.46</f>
        <v>0</v>
      </c>
      <c r="L47" s="5"/>
    </row>
    <row r="48" spans="1:12" customHeight="1" ht="105" outlineLevel="4">
      <c r="A48" s="1"/>
      <c r="B48" s="1">
        <v>825069</v>
      </c>
      <c r="C48" s="1" t="s">
        <v>169</v>
      </c>
      <c r="D48" s="1" t="s">
        <v>170</v>
      </c>
      <c r="E48" s="2" t="s">
        <v>171</v>
      </c>
      <c r="F48" s="2" t="s">
        <v>172</v>
      </c>
      <c r="G48" s="2" t="s">
        <v>51</v>
      </c>
      <c r="H48" s="2">
        <v>0</v>
      </c>
      <c r="I48" s="1">
        <v>0</v>
      </c>
      <c r="J48" s="3" t="s">
        <v>18</v>
      </c>
      <c r="K48" s="2" t="str">
        <f>J48*95.55</f>
        <v>0</v>
      </c>
      <c r="L48" s="5"/>
    </row>
    <row r="49" spans="1:12" customHeight="1" ht="105" outlineLevel="4">
      <c r="A49" s="1"/>
      <c r="B49" s="1">
        <v>825070</v>
      </c>
      <c r="C49" s="1" t="s">
        <v>173</v>
      </c>
      <c r="D49" s="1" t="s">
        <v>174</v>
      </c>
      <c r="E49" s="2" t="s">
        <v>175</v>
      </c>
      <c r="F49" s="2" t="s">
        <v>176</v>
      </c>
      <c r="G49" s="2" t="s">
        <v>51</v>
      </c>
      <c r="H49" s="2">
        <v>0</v>
      </c>
      <c r="I49" s="1">
        <v>0</v>
      </c>
      <c r="J49" s="3" t="s">
        <v>18</v>
      </c>
      <c r="K49" s="2" t="str">
        <f>J49*98.63</f>
        <v>0</v>
      </c>
      <c r="L49" s="5"/>
    </row>
    <row r="50" spans="1:12" customHeight="1" ht="105" outlineLevel="4">
      <c r="A50" s="1"/>
      <c r="B50" s="1">
        <v>825071</v>
      </c>
      <c r="C50" s="1" t="s">
        <v>177</v>
      </c>
      <c r="D50" s="1" t="s">
        <v>178</v>
      </c>
      <c r="E50" s="2" t="s">
        <v>179</v>
      </c>
      <c r="F50" s="2" t="s">
        <v>180</v>
      </c>
      <c r="G50" s="2" t="s">
        <v>51</v>
      </c>
      <c r="H50" s="2">
        <v>0</v>
      </c>
      <c r="I50" s="1">
        <v>0</v>
      </c>
      <c r="J50" s="3" t="s">
        <v>18</v>
      </c>
      <c r="K50" s="2" t="str">
        <f>J50*101.71</f>
        <v>0</v>
      </c>
      <c r="L50" s="5"/>
    </row>
    <row r="51" spans="1:12" customHeight="1" ht="105" outlineLevel="4">
      <c r="A51" s="1"/>
      <c r="B51" s="1">
        <v>825072</v>
      </c>
      <c r="C51" s="1" t="s">
        <v>181</v>
      </c>
      <c r="D51" s="1" t="s">
        <v>182</v>
      </c>
      <c r="E51" s="2" t="s">
        <v>183</v>
      </c>
      <c r="F51" s="2" t="s">
        <v>184</v>
      </c>
      <c r="G51" s="2" t="s">
        <v>23</v>
      </c>
      <c r="H51" s="2">
        <v>0</v>
      </c>
      <c r="I51" s="1">
        <v>0</v>
      </c>
      <c r="J51" s="3" t="s">
        <v>18</v>
      </c>
      <c r="K51" s="2" t="str">
        <f>J51*104.79</f>
        <v>0</v>
      </c>
      <c r="L51" s="5"/>
    </row>
    <row r="52" spans="1:12" customHeight="1" ht="105" outlineLevel="4">
      <c r="A52" s="1"/>
      <c r="B52" s="1">
        <v>825073</v>
      </c>
      <c r="C52" s="1" t="s">
        <v>185</v>
      </c>
      <c r="D52" s="1" t="s">
        <v>186</v>
      </c>
      <c r="E52" s="2" t="s">
        <v>187</v>
      </c>
      <c r="F52" s="2" t="s">
        <v>188</v>
      </c>
      <c r="G52" s="2" t="s">
        <v>51</v>
      </c>
      <c r="H52" s="2">
        <v>0</v>
      </c>
      <c r="I52" s="1">
        <v>0</v>
      </c>
      <c r="J52" s="3" t="s">
        <v>18</v>
      </c>
      <c r="K52" s="2" t="str">
        <f>J52*114.04</f>
        <v>0</v>
      </c>
      <c r="L52" s="5"/>
    </row>
    <row r="53" spans="1:12" customHeight="1" ht="105" outlineLevel="4">
      <c r="A53" s="1"/>
      <c r="B53" s="1">
        <v>825074</v>
      </c>
      <c r="C53" s="1" t="s">
        <v>189</v>
      </c>
      <c r="D53" s="1" t="s">
        <v>190</v>
      </c>
      <c r="E53" s="2" t="s">
        <v>191</v>
      </c>
      <c r="F53" s="2" t="s">
        <v>192</v>
      </c>
      <c r="G53" s="2">
        <v>9</v>
      </c>
      <c r="H53" s="2">
        <v>0</v>
      </c>
      <c r="I53" s="1">
        <v>0</v>
      </c>
      <c r="J53" s="3" t="s">
        <v>18</v>
      </c>
      <c r="K53" s="2" t="str">
        <f>J53*146.40</f>
        <v>0</v>
      </c>
      <c r="L53" s="5"/>
    </row>
    <row r="54" spans="1:12" customHeight="1" ht="105" outlineLevel="4">
      <c r="A54" s="1"/>
      <c r="B54" s="1">
        <v>825075</v>
      </c>
      <c r="C54" s="1" t="s">
        <v>193</v>
      </c>
      <c r="D54" s="1" t="s">
        <v>194</v>
      </c>
      <c r="E54" s="2" t="s">
        <v>195</v>
      </c>
      <c r="F54" s="2" t="s">
        <v>196</v>
      </c>
      <c r="G54" s="2" t="s">
        <v>23</v>
      </c>
      <c r="H54" s="2">
        <v>0</v>
      </c>
      <c r="I54" s="1">
        <v>0</v>
      </c>
      <c r="J54" s="3" t="s">
        <v>18</v>
      </c>
      <c r="K54" s="2" t="str">
        <f>J54*158.73</f>
        <v>0</v>
      </c>
      <c r="L54" s="5"/>
    </row>
    <row r="55" spans="1:12" customHeight="1" ht="105" outlineLevel="4">
      <c r="A55" s="1"/>
      <c r="B55" s="1">
        <v>825076</v>
      </c>
      <c r="C55" s="1" t="s">
        <v>197</v>
      </c>
      <c r="D55" s="1" t="s">
        <v>198</v>
      </c>
      <c r="E55" s="2" t="s">
        <v>199</v>
      </c>
      <c r="F55" s="2" t="s">
        <v>200</v>
      </c>
      <c r="G55" s="2">
        <v>4</v>
      </c>
      <c r="H55" s="2">
        <v>0</v>
      </c>
      <c r="I55" s="1">
        <v>0</v>
      </c>
      <c r="J55" s="3" t="s">
        <v>18</v>
      </c>
      <c r="K55" s="2" t="str">
        <f>J55*160.27</f>
        <v>0</v>
      </c>
      <c r="L55" s="5"/>
    </row>
    <row r="56" spans="1:12" customHeight="1" ht="105" outlineLevel="4">
      <c r="A56" s="1"/>
      <c r="B56" s="1">
        <v>825077</v>
      </c>
      <c r="C56" s="1" t="s">
        <v>201</v>
      </c>
      <c r="D56" s="1" t="s">
        <v>202</v>
      </c>
      <c r="E56" s="2" t="s">
        <v>203</v>
      </c>
      <c r="F56" s="2" t="s">
        <v>204</v>
      </c>
      <c r="G56" s="2" t="s">
        <v>17</v>
      </c>
      <c r="H56" s="2">
        <v>0</v>
      </c>
      <c r="I56" s="1">
        <v>0</v>
      </c>
      <c r="J56" s="3" t="s">
        <v>18</v>
      </c>
      <c r="K56" s="2" t="str">
        <f>J56*175.68</f>
        <v>0</v>
      </c>
      <c r="L56" s="5"/>
    </row>
    <row r="57" spans="1:12" customHeight="1" ht="105" outlineLevel="4">
      <c r="A57" s="1"/>
      <c r="B57" s="1">
        <v>825078</v>
      </c>
      <c r="C57" s="1" t="s">
        <v>205</v>
      </c>
      <c r="D57" s="1" t="s">
        <v>206</v>
      </c>
      <c r="E57" s="2" t="s">
        <v>207</v>
      </c>
      <c r="F57" s="2" t="s">
        <v>208</v>
      </c>
      <c r="G57" s="2" t="s">
        <v>23</v>
      </c>
      <c r="H57" s="2">
        <v>0</v>
      </c>
      <c r="I57" s="1">
        <v>0</v>
      </c>
      <c r="J57" s="3" t="s">
        <v>18</v>
      </c>
      <c r="K57" s="2" t="str">
        <f>J57*183.39</f>
        <v>0</v>
      </c>
      <c r="L57" s="5"/>
    </row>
    <row r="58" spans="1:12" customHeight="1" ht="105" outlineLevel="4">
      <c r="A58" s="1"/>
      <c r="B58" s="1">
        <v>825079</v>
      </c>
      <c r="C58" s="1" t="s">
        <v>209</v>
      </c>
      <c r="D58" s="1" t="s">
        <v>210</v>
      </c>
      <c r="E58" s="2" t="s">
        <v>211</v>
      </c>
      <c r="F58" s="2" t="s">
        <v>212</v>
      </c>
      <c r="G58" s="2" t="s">
        <v>23</v>
      </c>
      <c r="H58" s="2">
        <v>0</v>
      </c>
      <c r="I58" s="1">
        <v>0</v>
      </c>
      <c r="J58" s="3" t="s">
        <v>18</v>
      </c>
      <c r="K58" s="2" t="str">
        <f>J58*191.09</f>
        <v>0</v>
      </c>
      <c r="L58" s="5"/>
    </row>
    <row r="59" spans="1:12" customHeight="1" ht="105" outlineLevel="4">
      <c r="A59" s="1"/>
      <c r="B59" s="1">
        <v>825080</v>
      </c>
      <c r="C59" s="1" t="s">
        <v>213</v>
      </c>
      <c r="D59" s="1" t="s">
        <v>214</v>
      </c>
      <c r="E59" s="2" t="s">
        <v>215</v>
      </c>
      <c r="F59" s="2" t="s">
        <v>216</v>
      </c>
      <c r="G59" s="2">
        <v>10</v>
      </c>
      <c r="H59" s="2">
        <v>0</v>
      </c>
      <c r="I59" s="1">
        <v>0</v>
      </c>
      <c r="J59" s="3" t="s">
        <v>18</v>
      </c>
      <c r="K59" s="2" t="str">
        <f>J59*198.80</f>
        <v>0</v>
      </c>
      <c r="L59" s="5"/>
    </row>
    <row r="60" spans="1:12" customHeight="1" ht="105" outlineLevel="4">
      <c r="A60" s="1"/>
      <c r="B60" s="1">
        <v>825081</v>
      </c>
      <c r="C60" s="1" t="s">
        <v>217</v>
      </c>
      <c r="D60" s="1" t="s">
        <v>218</v>
      </c>
      <c r="E60" s="2" t="s">
        <v>219</v>
      </c>
      <c r="F60" s="2" t="s">
        <v>220</v>
      </c>
      <c r="G60" s="2">
        <v>10</v>
      </c>
      <c r="H60" s="2">
        <v>0</v>
      </c>
      <c r="I60" s="1">
        <v>0</v>
      </c>
      <c r="J60" s="3" t="s">
        <v>18</v>
      </c>
      <c r="K60" s="2" t="str">
        <f>J60*206.50</f>
        <v>0</v>
      </c>
      <c r="L60" s="5"/>
    </row>
    <row r="61" spans="1:12" customHeight="1" ht="105" outlineLevel="4">
      <c r="A61" s="1"/>
      <c r="B61" s="1">
        <v>825082</v>
      </c>
      <c r="C61" s="1" t="s">
        <v>221</v>
      </c>
      <c r="D61" s="1" t="s">
        <v>222</v>
      </c>
      <c r="E61" s="2" t="s">
        <v>223</v>
      </c>
      <c r="F61" s="2" t="s">
        <v>224</v>
      </c>
      <c r="G61" s="2">
        <v>10</v>
      </c>
      <c r="H61" s="2">
        <v>0</v>
      </c>
      <c r="I61" s="1">
        <v>0</v>
      </c>
      <c r="J61" s="3" t="s">
        <v>18</v>
      </c>
      <c r="K61" s="2" t="str">
        <f>J61*215.75</f>
        <v>0</v>
      </c>
      <c r="L61" s="5"/>
    </row>
    <row r="62" spans="1:12" customHeight="1" ht="105" outlineLevel="4">
      <c r="A62" s="1"/>
      <c r="B62" s="1">
        <v>825083</v>
      </c>
      <c r="C62" s="1" t="s">
        <v>225</v>
      </c>
      <c r="D62" s="1" t="s">
        <v>226</v>
      </c>
      <c r="E62" s="2" t="s">
        <v>227</v>
      </c>
      <c r="F62" s="2" t="s">
        <v>228</v>
      </c>
      <c r="G62" s="2">
        <v>10</v>
      </c>
      <c r="H62" s="2">
        <v>0</v>
      </c>
      <c r="I62" s="1">
        <v>0</v>
      </c>
      <c r="J62" s="3" t="s">
        <v>18</v>
      </c>
      <c r="K62" s="2" t="str">
        <f>J62*217.29</f>
        <v>0</v>
      </c>
      <c r="L62" s="5"/>
    </row>
    <row r="63" spans="1:12" outlineLevel="2">
      <c r="A63" s="8" t="s">
        <v>229</v>
      </c>
      <c r="B63" s="8"/>
      <c r="C63" s="8"/>
      <c r="D63" s="8"/>
      <c r="E63" s="8"/>
      <c r="F63" s="8"/>
      <c r="G63" s="8"/>
      <c r="H63" s="8"/>
      <c r="I63" s="8"/>
      <c r="J63" s="8"/>
      <c r="K63" s="8"/>
      <c r="L63" s="5"/>
    </row>
    <row r="64" spans="1:12" customHeight="1" ht="105" outlineLevel="4">
      <c r="A64" s="1"/>
      <c r="B64" s="1">
        <v>873572</v>
      </c>
      <c r="C64" s="1" t="s">
        <v>230</v>
      </c>
      <c r="D64" s="1"/>
      <c r="E64" s="2" t="s">
        <v>231</v>
      </c>
      <c r="F64" s="2" t="s">
        <v>232</v>
      </c>
      <c r="G64" s="2">
        <v>0</v>
      </c>
      <c r="H64" s="2">
        <v>0</v>
      </c>
      <c r="I64" s="1">
        <v>0</v>
      </c>
      <c r="J64" s="3" t="s">
        <v>18</v>
      </c>
      <c r="K64" s="2" t="str">
        <f>J64*38.50</f>
        <v>0</v>
      </c>
      <c r="L64" s="5"/>
    </row>
    <row r="65" spans="1:12" customHeight="1" ht="105" outlineLevel="4">
      <c r="A65" s="1"/>
      <c r="B65" s="1">
        <v>873573</v>
      </c>
      <c r="C65" s="1" t="s">
        <v>233</v>
      </c>
      <c r="D65" s="1"/>
      <c r="E65" s="2" t="s">
        <v>234</v>
      </c>
      <c r="F65" s="2" t="s">
        <v>235</v>
      </c>
      <c r="G65" s="2">
        <v>0</v>
      </c>
      <c r="H65" s="2">
        <v>0</v>
      </c>
      <c r="I65" s="1">
        <v>0</v>
      </c>
      <c r="J65" s="3" t="s">
        <v>18</v>
      </c>
      <c r="K65" s="2" t="str">
        <f>J65*60.50</f>
        <v>0</v>
      </c>
      <c r="L65" s="5"/>
    </row>
    <row r="66" spans="1:12" customHeight="1" ht="105" outlineLevel="4">
      <c r="A66" s="1"/>
      <c r="B66" s="1">
        <v>873574</v>
      </c>
      <c r="C66" s="1" t="s">
        <v>236</v>
      </c>
      <c r="D66" s="1"/>
      <c r="E66" s="2" t="s">
        <v>237</v>
      </c>
      <c r="F66" s="2" t="s">
        <v>238</v>
      </c>
      <c r="G66" s="2">
        <v>-40</v>
      </c>
      <c r="H66" s="2">
        <v>0</v>
      </c>
      <c r="I66" s="1">
        <v>0</v>
      </c>
      <c r="J66" s="3" t="s">
        <v>18</v>
      </c>
      <c r="K66" s="2" t="str">
        <f>J66*77.00</f>
        <v>0</v>
      </c>
      <c r="L66" s="5"/>
    </row>
    <row r="67" spans="1:12" customHeight="1" ht="105" outlineLevel="4">
      <c r="A67" s="1"/>
      <c r="B67" s="1">
        <v>873575</v>
      </c>
      <c r="C67" s="1" t="s">
        <v>239</v>
      </c>
      <c r="D67" s="1"/>
      <c r="E67" s="2" t="s">
        <v>240</v>
      </c>
      <c r="F67" s="2" t="s">
        <v>241</v>
      </c>
      <c r="G67" s="2">
        <v>0</v>
      </c>
      <c r="H67" s="2">
        <v>0</v>
      </c>
      <c r="I67" s="1">
        <v>0</v>
      </c>
      <c r="J67" s="3" t="s">
        <v>18</v>
      </c>
      <c r="K67" s="2" t="str">
        <f>J67*86.24</f>
        <v>0</v>
      </c>
      <c r="L67" s="5"/>
    </row>
    <row r="68" spans="1:12" customHeight="1" ht="105" outlineLevel="4">
      <c r="A68" s="1"/>
      <c r="B68" s="1">
        <v>873576</v>
      </c>
      <c r="C68" s="1" t="s">
        <v>242</v>
      </c>
      <c r="D68" s="1"/>
      <c r="E68" s="2" t="s">
        <v>243</v>
      </c>
      <c r="F68" s="2" t="s">
        <v>244</v>
      </c>
      <c r="G68" s="2">
        <v>-47</v>
      </c>
      <c r="H68" s="2">
        <v>0</v>
      </c>
      <c r="I68" s="1">
        <v>0</v>
      </c>
      <c r="J68" s="3" t="s">
        <v>18</v>
      </c>
      <c r="K68" s="2" t="str">
        <f>J68*153.78</f>
        <v>0</v>
      </c>
      <c r="L68" s="5"/>
    </row>
    <row r="69" spans="1:12" customHeight="1" ht="105" outlineLevel="4">
      <c r="A69" s="1"/>
      <c r="B69" s="1">
        <v>873577</v>
      </c>
      <c r="C69" s="1" t="s">
        <v>245</v>
      </c>
      <c r="D69" s="1"/>
      <c r="E69" s="2" t="s">
        <v>246</v>
      </c>
      <c r="F69" s="2" t="s">
        <v>247</v>
      </c>
      <c r="G69" s="2">
        <v>0</v>
      </c>
      <c r="H69" s="2">
        <v>0</v>
      </c>
      <c r="I69" s="1">
        <v>0</v>
      </c>
      <c r="J69" s="3" t="s">
        <v>18</v>
      </c>
      <c r="K69" s="2" t="str">
        <f>J69*551.76</f>
        <v>0</v>
      </c>
      <c r="L69" s="5"/>
    </row>
    <row r="70" spans="1:12" customHeight="1" ht="105" outlineLevel="4">
      <c r="A70" s="1"/>
      <c r="B70" s="1">
        <v>873578</v>
      </c>
      <c r="C70" s="1" t="s">
        <v>248</v>
      </c>
      <c r="D70" s="1"/>
      <c r="E70" s="2" t="s">
        <v>249</v>
      </c>
      <c r="F70" s="2" t="s">
        <v>250</v>
      </c>
      <c r="G70" s="2">
        <v>0</v>
      </c>
      <c r="H70" s="2">
        <v>0</v>
      </c>
      <c r="I70" s="1">
        <v>0</v>
      </c>
      <c r="J70" s="3" t="s">
        <v>18</v>
      </c>
      <c r="K70" s="2" t="str">
        <f>J70*736.34</f>
        <v>0</v>
      </c>
      <c r="L70" s="5"/>
    </row>
    <row r="71" spans="1:12" customHeight="1" ht="105" outlineLevel="4">
      <c r="A71" s="1"/>
      <c r="B71" s="1">
        <v>873579</v>
      </c>
      <c r="C71" s="1" t="s">
        <v>251</v>
      </c>
      <c r="D71" s="1"/>
      <c r="E71" s="2" t="s">
        <v>252</v>
      </c>
      <c r="F71" s="2" t="s">
        <v>253</v>
      </c>
      <c r="G71" s="2">
        <v>0</v>
      </c>
      <c r="H71" s="2">
        <v>0</v>
      </c>
      <c r="I71" s="1">
        <v>0</v>
      </c>
      <c r="J71" s="3" t="s">
        <v>18</v>
      </c>
      <c r="K71" s="2" t="str">
        <f>J71*1164.24</f>
        <v>0</v>
      </c>
      <c r="L71" s="5"/>
    </row>
    <row r="72" spans="1:12" customHeight="1" ht="105" outlineLevel="4">
      <c r="A72" s="1"/>
      <c r="B72" s="1">
        <v>873934</v>
      </c>
      <c r="C72" s="1" t="s">
        <v>254</v>
      </c>
      <c r="D72" s="1"/>
      <c r="E72" s="2" t="s">
        <v>255</v>
      </c>
      <c r="F72" s="2" t="s">
        <v>256</v>
      </c>
      <c r="G72" s="2">
        <v>0</v>
      </c>
      <c r="H72" s="2">
        <v>0</v>
      </c>
      <c r="I72" s="1">
        <v>0</v>
      </c>
      <c r="J72" s="3" t="s">
        <v>18</v>
      </c>
      <c r="K72" s="2" t="str">
        <f>J72*0.00</f>
        <v>0</v>
      </c>
      <c r="L72" s="5"/>
    </row>
    <row r="73" spans="1:12" customHeight="1" ht="105" outlineLevel="4">
      <c r="A73" s="1"/>
      <c r="B73" s="1">
        <v>873935</v>
      </c>
      <c r="C73" s="1" t="s">
        <v>257</v>
      </c>
      <c r="D73" s="1"/>
      <c r="E73" s="2" t="s">
        <v>258</v>
      </c>
      <c r="F73" s="2" t="s">
        <v>256</v>
      </c>
      <c r="G73" s="2">
        <v>0</v>
      </c>
      <c r="H73" s="2">
        <v>0</v>
      </c>
      <c r="I73" s="1">
        <v>0</v>
      </c>
      <c r="J73" s="3" t="s">
        <v>18</v>
      </c>
      <c r="K73" s="2" t="str">
        <f>J73*0.00</f>
        <v>0</v>
      </c>
      <c r="L73" s="5"/>
    </row>
    <row r="74" spans="1:12" customHeight="1" ht="105" outlineLevel="4">
      <c r="A74" s="1"/>
      <c r="B74" s="1">
        <v>873936</v>
      </c>
      <c r="C74" s="1" t="s">
        <v>259</v>
      </c>
      <c r="D74" s="1"/>
      <c r="E74" s="2" t="s">
        <v>260</v>
      </c>
      <c r="F74" s="2" t="s">
        <v>256</v>
      </c>
      <c r="G74" s="2">
        <v>0</v>
      </c>
      <c r="H74" s="2">
        <v>0</v>
      </c>
      <c r="I74" s="1">
        <v>0</v>
      </c>
      <c r="J74" s="3" t="s">
        <v>18</v>
      </c>
      <c r="K74" s="2" t="str">
        <f>J74*0.00</f>
        <v>0</v>
      </c>
      <c r="L74" s="5"/>
    </row>
    <row r="75" spans="1:12" outlineLevel="2">
      <c r="A75" s="8" t="s">
        <v>261</v>
      </c>
      <c r="B75" s="8"/>
      <c r="C75" s="8"/>
      <c r="D75" s="8"/>
      <c r="E75" s="8"/>
      <c r="F75" s="8"/>
      <c r="G75" s="8"/>
      <c r="H75" s="8"/>
      <c r="I75" s="8"/>
      <c r="J75" s="8"/>
      <c r="K75" s="8"/>
      <c r="L75" s="5"/>
    </row>
    <row r="76" spans="1:12" outlineLevel="3">
      <c r="A76" s="9" t="s">
        <v>262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5"/>
    </row>
    <row r="77" spans="1:12" customHeight="1" ht="105" outlineLevel="5">
      <c r="A77" s="1"/>
      <c r="B77" s="1">
        <v>822669</v>
      </c>
      <c r="C77" s="1" t="s">
        <v>263</v>
      </c>
      <c r="D77" s="1"/>
      <c r="E77" s="2" t="s">
        <v>264</v>
      </c>
      <c r="F77" s="2" t="s">
        <v>265</v>
      </c>
      <c r="G77" s="2">
        <v>0</v>
      </c>
      <c r="H77" s="2">
        <v>0</v>
      </c>
      <c r="I77" s="1">
        <v>0</v>
      </c>
      <c r="J77" s="3" t="s">
        <v>18</v>
      </c>
      <c r="K77" s="2" t="str">
        <f>J77*268.43</f>
        <v>0</v>
      </c>
      <c r="L77" s="5"/>
    </row>
    <row r="78" spans="1:12" customHeight="1" ht="105" outlineLevel="5">
      <c r="A78" s="1"/>
      <c r="B78" s="1">
        <v>822670</v>
      </c>
      <c r="C78" s="1" t="s">
        <v>266</v>
      </c>
      <c r="D78" s="1"/>
      <c r="E78" s="2" t="s">
        <v>267</v>
      </c>
      <c r="F78" s="2" t="s">
        <v>268</v>
      </c>
      <c r="G78" s="2">
        <v>7</v>
      </c>
      <c r="H78" s="2">
        <v>0</v>
      </c>
      <c r="I78" s="1">
        <v>0</v>
      </c>
      <c r="J78" s="3" t="s">
        <v>18</v>
      </c>
      <c r="K78" s="2" t="str">
        <f>J78*291.21</f>
        <v>0</v>
      </c>
      <c r="L78" s="5"/>
    </row>
    <row r="79" spans="1:12" customHeight="1" ht="105" outlineLevel="5">
      <c r="A79" s="1"/>
      <c r="B79" s="1">
        <v>822671</v>
      </c>
      <c r="C79" s="1" t="s">
        <v>269</v>
      </c>
      <c r="D79" s="1"/>
      <c r="E79" s="2" t="s">
        <v>270</v>
      </c>
      <c r="F79" s="2" t="s">
        <v>271</v>
      </c>
      <c r="G79" s="2">
        <v>6</v>
      </c>
      <c r="H79" s="2">
        <v>0</v>
      </c>
      <c r="I79" s="1">
        <v>0</v>
      </c>
      <c r="J79" s="3" t="s">
        <v>18</v>
      </c>
      <c r="K79" s="2" t="str">
        <f>J79*313.82</f>
        <v>0</v>
      </c>
      <c r="L79" s="5"/>
    </row>
    <row r="80" spans="1:12" customHeight="1" ht="105" outlineLevel="5">
      <c r="A80" s="1"/>
      <c r="B80" s="1">
        <v>822672</v>
      </c>
      <c r="C80" s="1" t="s">
        <v>272</v>
      </c>
      <c r="D80" s="1"/>
      <c r="E80" s="2" t="s">
        <v>273</v>
      </c>
      <c r="F80" s="2" t="s">
        <v>274</v>
      </c>
      <c r="G80" s="2">
        <v>7</v>
      </c>
      <c r="H80" s="2">
        <v>0</v>
      </c>
      <c r="I80" s="1">
        <v>0</v>
      </c>
      <c r="J80" s="3" t="s">
        <v>18</v>
      </c>
      <c r="K80" s="2" t="str">
        <f>J80*335.92</f>
        <v>0</v>
      </c>
      <c r="L80" s="5"/>
    </row>
    <row r="81" spans="1:12" customHeight="1" ht="105" outlineLevel="5">
      <c r="A81" s="1"/>
      <c r="B81" s="1">
        <v>822673</v>
      </c>
      <c r="C81" s="1" t="s">
        <v>275</v>
      </c>
      <c r="D81" s="1"/>
      <c r="E81" s="2" t="s">
        <v>276</v>
      </c>
      <c r="F81" s="2" t="s">
        <v>277</v>
      </c>
      <c r="G81" s="2">
        <v>4</v>
      </c>
      <c r="H81" s="2">
        <v>0</v>
      </c>
      <c r="I81" s="1">
        <v>0</v>
      </c>
      <c r="J81" s="3" t="s">
        <v>18</v>
      </c>
      <c r="K81" s="2" t="str">
        <f>J81*477.02</f>
        <v>0</v>
      </c>
      <c r="L81" s="5"/>
    </row>
    <row r="82" spans="1:12" customHeight="1" ht="105" outlineLevel="5">
      <c r="A82" s="1"/>
      <c r="B82" s="1">
        <v>822674</v>
      </c>
      <c r="C82" s="1" t="s">
        <v>278</v>
      </c>
      <c r="D82" s="1"/>
      <c r="E82" s="2" t="s">
        <v>279</v>
      </c>
      <c r="F82" s="2" t="s">
        <v>280</v>
      </c>
      <c r="G82" s="2">
        <v>0</v>
      </c>
      <c r="H82" s="2">
        <v>0</v>
      </c>
      <c r="I82" s="1">
        <v>0</v>
      </c>
      <c r="J82" s="3" t="s">
        <v>18</v>
      </c>
      <c r="K82" s="2" t="str">
        <f>J82*544.17</f>
        <v>0</v>
      </c>
      <c r="L82" s="5"/>
    </row>
    <row r="83" spans="1:12" customHeight="1" ht="105" outlineLevel="5">
      <c r="A83" s="1"/>
      <c r="B83" s="1">
        <v>822675</v>
      </c>
      <c r="C83" s="1" t="s">
        <v>281</v>
      </c>
      <c r="D83" s="1"/>
      <c r="E83" s="2" t="s">
        <v>282</v>
      </c>
      <c r="F83" s="2" t="s">
        <v>283</v>
      </c>
      <c r="G83" s="2">
        <v>4</v>
      </c>
      <c r="H83" s="2">
        <v>0</v>
      </c>
      <c r="I83" s="1">
        <v>0</v>
      </c>
      <c r="J83" s="3" t="s">
        <v>18</v>
      </c>
      <c r="K83" s="2" t="str">
        <f>J83*610.98</f>
        <v>0</v>
      </c>
      <c r="L83" s="5"/>
    </row>
    <row r="84" spans="1:12" customHeight="1" ht="105" outlineLevel="5">
      <c r="A84" s="1"/>
      <c r="B84" s="1">
        <v>822676</v>
      </c>
      <c r="C84" s="1" t="s">
        <v>284</v>
      </c>
      <c r="D84" s="1"/>
      <c r="E84" s="2" t="s">
        <v>285</v>
      </c>
      <c r="F84" s="2" t="s">
        <v>286</v>
      </c>
      <c r="G84" s="2">
        <v>5</v>
      </c>
      <c r="H84" s="2">
        <v>0</v>
      </c>
      <c r="I84" s="1">
        <v>0</v>
      </c>
      <c r="J84" s="3" t="s">
        <v>18</v>
      </c>
      <c r="K84" s="2" t="str">
        <f>J84*682.04</f>
        <v>0</v>
      </c>
      <c r="L84" s="5"/>
    </row>
    <row r="85" spans="1:12" customHeight="1" ht="105" outlineLevel="5">
      <c r="A85" s="1"/>
      <c r="B85" s="1">
        <v>822677</v>
      </c>
      <c r="C85" s="1" t="s">
        <v>287</v>
      </c>
      <c r="D85" s="1"/>
      <c r="E85" s="2" t="s">
        <v>288</v>
      </c>
      <c r="F85" s="2" t="s">
        <v>289</v>
      </c>
      <c r="G85" s="2">
        <v>3</v>
      </c>
      <c r="H85" s="2">
        <v>0</v>
      </c>
      <c r="I85" s="1">
        <v>0</v>
      </c>
      <c r="J85" s="3" t="s">
        <v>18</v>
      </c>
      <c r="K85" s="2" t="str">
        <f>J85*1463.36</f>
        <v>0</v>
      </c>
      <c r="L85" s="5"/>
    </row>
    <row r="86" spans="1:12" outlineLevel="3">
      <c r="A86" s="9" t="s">
        <v>261</v>
      </c>
      <c r="B86" s="9"/>
      <c r="C86" s="9"/>
      <c r="D86" s="9"/>
      <c r="E86" s="9"/>
      <c r="F86" s="9"/>
      <c r="G86" s="9"/>
      <c r="H86" s="9"/>
      <c r="I86" s="9"/>
      <c r="J86" s="9"/>
      <c r="K86" s="9"/>
      <c r="L86" s="5"/>
    </row>
    <row r="87" spans="1:12" customHeight="1" ht="105" outlineLevel="5">
      <c r="A87" s="1"/>
      <c r="B87" s="1">
        <v>882998</v>
      </c>
      <c r="C87" s="1" t="s">
        <v>290</v>
      </c>
      <c r="D87" s="1" t="s">
        <v>291</v>
      </c>
      <c r="E87" s="2" t="s">
        <v>292</v>
      </c>
      <c r="F87" s="2" t="s">
        <v>293</v>
      </c>
      <c r="G87" s="2" t="s">
        <v>23</v>
      </c>
      <c r="H87" s="2">
        <v>0</v>
      </c>
      <c r="I87" s="1">
        <v>0</v>
      </c>
      <c r="J87" s="3" t="s">
        <v>18</v>
      </c>
      <c r="K87" s="2" t="str">
        <f>J87*65.92</f>
        <v>0</v>
      </c>
      <c r="L87" s="5"/>
    </row>
    <row r="88" spans="1:12" customHeight="1" ht="105" outlineLevel="5">
      <c r="A88" s="1"/>
      <c r="B88" s="1">
        <v>882999</v>
      </c>
      <c r="C88" s="1" t="s">
        <v>294</v>
      </c>
      <c r="D88" s="1" t="s">
        <v>295</v>
      </c>
      <c r="E88" s="2" t="s">
        <v>296</v>
      </c>
      <c r="F88" s="2" t="s">
        <v>297</v>
      </c>
      <c r="G88" s="2" t="s">
        <v>23</v>
      </c>
      <c r="H88" s="2">
        <v>0</v>
      </c>
      <c r="I88" s="1">
        <v>0</v>
      </c>
      <c r="J88" s="3" t="s">
        <v>18</v>
      </c>
      <c r="K88" s="2" t="str">
        <f>J88*72.30</f>
        <v>0</v>
      </c>
      <c r="L88" s="5"/>
    </row>
    <row r="89" spans="1:12" customHeight="1" ht="105" outlineLevel="5">
      <c r="A89" s="1"/>
      <c r="B89" s="1">
        <v>883000</v>
      </c>
      <c r="C89" s="1" t="s">
        <v>298</v>
      </c>
      <c r="D89" s="1" t="s">
        <v>299</v>
      </c>
      <c r="E89" s="2" t="s">
        <v>300</v>
      </c>
      <c r="F89" s="2" t="s">
        <v>301</v>
      </c>
      <c r="G89" s="2" t="s">
        <v>23</v>
      </c>
      <c r="H89" s="2">
        <v>0</v>
      </c>
      <c r="I89" s="1">
        <v>0</v>
      </c>
      <c r="J89" s="3" t="s">
        <v>18</v>
      </c>
      <c r="K89" s="2" t="str">
        <f>J89*80.81</f>
        <v>0</v>
      </c>
      <c r="L89" s="5"/>
    </row>
    <row r="90" spans="1:12" customHeight="1" ht="105" outlineLevel="5">
      <c r="A90" s="1"/>
      <c r="B90" s="1">
        <v>883001</v>
      </c>
      <c r="C90" s="1" t="s">
        <v>302</v>
      </c>
      <c r="D90" s="1" t="s">
        <v>303</v>
      </c>
      <c r="E90" s="2" t="s">
        <v>304</v>
      </c>
      <c r="F90" s="2" t="s">
        <v>305</v>
      </c>
      <c r="G90" s="2" t="s">
        <v>23</v>
      </c>
      <c r="H90" s="2">
        <v>0</v>
      </c>
      <c r="I90" s="1">
        <v>0</v>
      </c>
      <c r="J90" s="3" t="s">
        <v>18</v>
      </c>
      <c r="K90" s="2" t="str">
        <f>J90*91.45</f>
        <v>0</v>
      </c>
      <c r="L90" s="5"/>
    </row>
    <row r="91" spans="1:12" customHeight="1" ht="105" outlineLevel="5">
      <c r="A91" s="1"/>
      <c r="B91" s="1">
        <v>883002</v>
      </c>
      <c r="C91" s="1" t="s">
        <v>306</v>
      </c>
      <c r="D91" s="1" t="s">
        <v>307</v>
      </c>
      <c r="E91" s="2" t="s">
        <v>308</v>
      </c>
      <c r="F91" s="2" t="s">
        <v>309</v>
      </c>
      <c r="G91" s="2">
        <v>7</v>
      </c>
      <c r="H91" s="2">
        <v>0</v>
      </c>
      <c r="I91" s="1">
        <v>0</v>
      </c>
      <c r="J91" s="3" t="s">
        <v>18</v>
      </c>
      <c r="K91" s="2" t="str">
        <f>J91*99.96</f>
        <v>0</v>
      </c>
      <c r="L91" s="5"/>
    </row>
    <row r="92" spans="1:12" customHeight="1" ht="105" outlineLevel="5">
      <c r="A92" s="1"/>
      <c r="B92" s="1">
        <v>883003</v>
      </c>
      <c r="C92" s="1" t="s">
        <v>310</v>
      </c>
      <c r="D92" s="1" t="s">
        <v>311</v>
      </c>
      <c r="E92" s="2" t="s">
        <v>312</v>
      </c>
      <c r="F92" s="2" t="s">
        <v>313</v>
      </c>
      <c r="G92" s="2">
        <v>7</v>
      </c>
      <c r="H92" s="2">
        <v>0</v>
      </c>
      <c r="I92" s="1">
        <v>0</v>
      </c>
      <c r="J92" s="3" t="s">
        <v>18</v>
      </c>
      <c r="K92" s="2" t="str">
        <f>J92*112.70</f>
        <v>0</v>
      </c>
      <c r="L92" s="5"/>
    </row>
    <row r="93" spans="1:12" outlineLevel="2">
      <c r="A93" s="8" t="s">
        <v>314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5"/>
    </row>
    <row r="94" spans="1:12" customHeight="1" ht="105" outlineLevel="4">
      <c r="A94" s="1"/>
      <c r="B94" s="1">
        <v>883426</v>
      </c>
      <c r="C94" s="1" t="s">
        <v>315</v>
      </c>
      <c r="D94" s="1"/>
      <c r="E94" s="2" t="s">
        <v>316</v>
      </c>
      <c r="F94" s="2" t="s">
        <v>317</v>
      </c>
      <c r="G94" s="2" t="s">
        <v>33</v>
      </c>
      <c r="H94" s="2">
        <v>0</v>
      </c>
      <c r="I94" s="1">
        <v>0</v>
      </c>
      <c r="J94" s="3" t="s">
        <v>18</v>
      </c>
      <c r="K94" s="2" t="str">
        <f>J94*17.16</f>
        <v>0</v>
      </c>
      <c r="L94" s="5"/>
    </row>
    <row r="95" spans="1:12" customHeight="1" ht="105" outlineLevel="4">
      <c r="A95" s="1"/>
      <c r="B95" s="1">
        <v>883427</v>
      </c>
      <c r="C95" s="1" t="s">
        <v>318</v>
      </c>
      <c r="D95" s="1"/>
      <c r="E95" s="2" t="s">
        <v>319</v>
      </c>
      <c r="F95" s="2" t="s">
        <v>317</v>
      </c>
      <c r="G95" s="2" t="s">
        <v>320</v>
      </c>
      <c r="H95" s="2">
        <v>0</v>
      </c>
      <c r="I95" s="1">
        <v>0</v>
      </c>
      <c r="J95" s="3" t="s">
        <v>18</v>
      </c>
      <c r="K95" s="2" t="str">
        <f>J95*17.16</f>
        <v>0</v>
      </c>
      <c r="L95" s="5"/>
    </row>
    <row r="96" spans="1:12" customHeight="1" ht="105" outlineLevel="4">
      <c r="A96" s="1"/>
      <c r="B96" s="1">
        <v>883428</v>
      </c>
      <c r="C96" s="1" t="s">
        <v>321</v>
      </c>
      <c r="D96" s="1"/>
      <c r="E96" s="2" t="s">
        <v>322</v>
      </c>
      <c r="F96" s="2" t="s">
        <v>323</v>
      </c>
      <c r="G96" s="2" t="s">
        <v>324</v>
      </c>
      <c r="H96" s="2">
        <v>0</v>
      </c>
      <c r="I96" s="1">
        <v>0</v>
      </c>
      <c r="J96" s="3" t="s">
        <v>18</v>
      </c>
      <c r="K96" s="2" t="str">
        <f>J96*17.46</f>
        <v>0</v>
      </c>
      <c r="L96" s="5"/>
    </row>
    <row r="97" spans="1:12" customHeight="1" ht="105" outlineLevel="4">
      <c r="A97" s="1"/>
      <c r="B97" s="1">
        <v>883429</v>
      </c>
      <c r="C97" s="1" t="s">
        <v>325</v>
      </c>
      <c r="D97" s="1"/>
      <c r="E97" s="2" t="s">
        <v>326</v>
      </c>
      <c r="F97" s="2" t="s">
        <v>327</v>
      </c>
      <c r="G97" s="2" t="s">
        <v>320</v>
      </c>
      <c r="H97" s="2">
        <v>0</v>
      </c>
      <c r="I97" s="1">
        <v>0</v>
      </c>
      <c r="J97" s="3" t="s">
        <v>18</v>
      </c>
      <c r="K97" s="2" t="str">
        <f>J97*18.33</f>
        <v>0</v>
      </c>
      <c r="L97" s="5"/>
    </row>
    <row r="98" spans="1:12" customHeight="1" ht="105" outlineLevel="4">
      <c r="A98" s="1"/>
      <c r="B98" s="1">
        <v>883430</v>
      </c>
      <c r="C98" s="1" t="s">
        <v>328</v>
      </c>
      <c r="D98" s="1"/>
      <c r="E98" s="2" t="s">
        <v>329</v>
      </c>
      <c r="F98" s="2" t="s">
        <v>330</v>
      </c>
      <c r="G98" s="2" t="s">
        <v>324</v>
      </c>
      <c r="H98" s="2">
        <v>0</v>
      </c>
      <c r="I98" s="1">
        <v>0</v>
      </c>
      <c r="J98" s="3" t="s">
        <v>18</v>
      </c>
      <c r="K98" s="2" t="str">
        <f>J98*21.83</f>
        <v>0</v>
      </c>
      <c r="L98" s="5"/>
    </row>
    <row r="99" spans="1:12" customHeight="1" ht="105" outlineLevel="4">
      <c r="A99" s="1"/>
      <c r="B99" s="1">
        <v>883431</v>
      </c>
      <c r="C99" s="1" t="s">
        <v>331</v>
      </c>
      <c r="D99" s="1"/>
      <c r="E99" s="2" t="s">
        <v>332</v>
      </c>
      <c r="F99" s="2" t="s">
        <v>333</v>
      </c>
      <c r="G99" s="2" t="s">
        <v>17</v>
      </c>
      <c r="H99" s="2">
        <v>0</v>
      </c>
      <c r="I99" s="1">
        <v>0</v>
      </c>
      <c r="J99" s="3" t="s">
        <v>18</v>
      </c>
      <c r="K99" s="2" t="str">
        <f>J99*23.55</f>
        <v>0</v>
      </c>
      <c r="L99" s="5"/>
    </row>
    <row r="100" spans="1:12" customHeight="1" ht="105" outlineLevel="4">
      <c r="A100" s="1"/>
      <c r="B100" s="1">
        <v>883432</v>
      </c>
      <c r="C100" s="1" t="s">
        <v>334</v>
      </c>
      <c r="D100" s="1"/>
      <c r="E100" s="2" t="s">
        <v>335</v>
      </c>
      <c r="F100" s="2" t="s">
        <v>336</v>
      </c>
      <c r="G100" s="2" t="s">
        <v>33</v>
      </c>
      <c r="H100" s="2">
        <v>0</v>
      </c>
      <c r="I100" s="1">
        <v>0</v>
      </c>
      <c r="J100" s="3" t="s">
        <v>18</v>
      </c>
      <c r="K100" s="2" t="str">
        <f>J100*25.02</f>
        <v>0</v>
      </c>
      <c r="L100" s="5"/>
    </row>
    <row r="101" spans="1:12" customHeight="1" ht="105" outlineLevel="4">
      <c r="A101" s="1"/>
      <c r="B101" s="1">
        <v>883433</v>
      </c>
      <c r="C101" s="1" t="s">
        <v>337</v>
      </c>
      <c r="D101" s="1"/>
      <c r="E101" s="2" t="s">
        <v>338</v>
      </c>
      <c r="F101" s="2" t="s">
        <v>339</v>
      </c>
      <c r="G101" s="2" t="s">
        <v>17</v>
      </c>
      <c r="H101" s="2">
        <v>0</v>
      </c>
      <c r="I101" s="1">
        <v>0</v>
      </c>
      <c r="J101" s="3" t="s">
        <v>18</v>
      </c>
      <c r="K101" s="2" t="str">
        <f>J101*25.90</f>
        <v>0</v>
      </c>
      <c r="L101" s="5"/>
    </row>
    <row r="102" spans="1:12" customHeight="1" ht="105" outlineLevel="4">
      <c r="A102" s="1"/>
      <c r="B102" s="1">
        <v>883434</v>
      </c>
      <c r="C102" s="1" t="s">
        <v>340</v>
      </c>
      <c r="D102" s="1"/>
      <c r="E102" s="2" t="s">
        <v>341</v>
      </c>
      <c r="F102" s="2" t="s">
        <v>342</v>
      </c>
      <c r="G102" s="2" t="s">
        <v>33</v>
      </c>
      <c r="H102" s="2">
        <v>0</v>
      </c>
      <c r="I102" s="1">
        <v>0</v>
      </c>
      <c r="J102" s="3" t="s">
        <v>18</v>
      </c>
      <c r="K102" s="2" t="str">
        <f>J102*26.20</f>
        <v>0</v>
      </c>
      <c r="L102" s="5"/>
    </row>
    <row r="103" spans="1:12" customHeight="1" ht="105" outlineLevel="4">
      <c r="A103" s="1"/>
      <c r="B103" s="1">
        <v>883435</v>
      </c>
      <c r="C103" s="1" t="s">
        <v>343</v>
      </c>
      <c r="D103" s="1"/>
      <c r="E103" s="2" t="s">
        <v>344</v>
      </c>
      <c r="F103" s="2" t="s">
        <v>345</v>
      </c>
      <c r="G103" s="2" t="s">
        <v>33</v>
      </c>
      <c r="H103" s="2">
        <v>0</v>
      </c>
      <c r="I103" s="1">
        <v>0</v>
      </c>
      <c r="J103" s="3" t="s">
        <v>18</v>
      </c>
      <c r="K103" s="2" t="str">
        <f>J103*27.05</f>
        <v>0</v>
      </c>
      <c r="L103" s="5"/>
    </row>
    <row r="104" spans="1:12" customHeight="1" ht="105" outlineLevel="4">
      <c r="A104" s="1"/>
      <c r="B104" s="1">
        <v>883436</v>
      </c>
      <c r="C104" s="1" t="s">
        <v>346</v>
      </c>
      <c r="D104" s="1"/>
      <c r="E104" s="2" t="s">
        <v>347</v>
      </c>
      <c r="F104" s="2" t="s">
        <v>348</v>
      </c>
      <c r="G104" s="2" t="s">
        <v>17</v>
      </c>
      <c r="H104" s="2">
        <v>0</v>
      </c>
      <c r="I104" s="1">
        <v>0</v>
      </c>
      <c r="J104" s="3" t="s">
        <v>18</v>
      </c>
      <c r="K104" s="2" t="str">
        <f>J104*30.54</f>
        <v>0</v>
      </c>
      <c r="L104" s="5"/>
    </row>
    <row r="105" spans="1:12" customHeight="1" ht="105" outlineLevel="4">
      <c r="A105" s="1"/>
      <c r="B105" s="1">
        <v>883437</v>
      </c>
      <c r="C105" s="1" t="s">
        <v>349</v>
      </c>
      <c r="D105" s="1"/>
      <c r="E105" s="2" t="s">
        <v>350</v>
      </c>
      <c r="F105" s="2" t="s">
        <v>351</v>
      </c>
      <c r="G105" s="2" t="s">
        <v>51</v>
      </c>
      <c r="H105" s="2">
        <v>0</v>
      </c>
      <c r="I105" s="1">
        <v>0</v>
      </c>
      <c r="J105" s="3" t="s">
        <v>18</v>
      </c>
      <c r="K105" s="2" t="str">
        <f>J105*32.59</f>
        <v>0</v>
      </c>
      <c r="L105" s="5"/>
    </row>
    <row r="106" spans="1:12" customHeight="1" ht="105" outlineLevel="4">
      <c r="A106" s="1"/>
      <c r="B106" s="1">
        <v>883438</v>
      </c>
      <c r="C106" s="1" t="s">
        <v>352</v>
      </c>
      <c r="D106" s="1"/>
      <c r="E106" s="2" t="s">
        <v>353</v>
      </c>
      <c r="F106" s="2" t="s">
        <v>354</v>
      </c>
      <c r="G106" s="2" t="s">
        <v>51</v>
      </c>
      <c r="H106" s="2">
        <v>0</v>
      </c>
      <c r="I106" s="1">
        <v>0</v>
      </c>
      <c r="J106" s="3" t="s">
        <v>18</v>
      </c>
      <c r="K106" s="2" t="str">
        <f>J106*34.04</f>
        <v>0</v>
      </c>
      <c r="L106" s="5"/>
    </row>
    <row r="107" spans="1:12" customHeight="1" ht="105" outlineLevel="4">
      <c r="A107" s="1"/>
      <c r="B107" s="1">
        <v>883439</v>
      </c>
      <c r="C107" s="1" t="s">
        <v>355</v>
      </c>
      <c r="D107" s="1"/>
      <c r="E107" s="2" t="s">
        <v>356</v>
      </c>
      <c r="F107" s="2" t="s">
        <v>357</v>
      </c>
      <c r="G107" s="2" t="s">
        <v>51</v>
      </c>
      <c r="H107" s="2">
        <v>0</v>
      </c>
      <c r="I107" s="1">
        <v>0</v>
      </c>
      <c r="J107" s="3" t="s">
        <v>18</v>
      </c>
      <c r="K107" s="2" t="str">
        <f>J107*35.79</f>
        <v>0</v>
      </c>
      <c r="L107" s="5"/>
    </row>
    <row r="108" spans="1:12" outlineLevel="4">
      <c r="A108" s="1"/>
      <c r="B108" s="1">
        <v>883440</v>
      </c>
      <c r="C108" s="1" t="s">
        <v>358</v>
      </c>
      <c r="D108" s="1"/>
      <c r="E108" s="2" t="s">
        <v>359</v>
      </c>
      <c r="F108" s="2" t="s">
        <v>256</v>
      </c>
      <c r="G108" s="2">
        <v>0</v>
      </c>
      <c r="H108" s="2">
        <v>0</v>
      </c>
      <c r="I108" s="1">
        <v>0</v>
      </c>
      <c r="J108" s="3" t="s">
        <v>18</v>
      </c>
      <c r="K108" s="2" t="str">
        <f>J108*0.00</f>
        <v>0</v>
      </c>
      <c r="L108" s="5"/>
    </row>
    <row r="109" spans="1:12" outlineLevel="4">
      <c r="A109" s="1"/>
      <c r="B109" s="1">
        <v>883441</v>
      </c>
      <c r="C109" s="1" t="s">
        <v>360</v>
      </c>
      <c r="D109" s="1"/>
      <c r="E109" s="2" t="s">
        <v>361</v>
      </c>
      <c r="F109" s="2" t="s">
        <v>256</v>
      </c>
      <c r="G109" s="2">
        <v>0</v>
      </c>
      <c r="H109" s="2">
        <v>0</v>
      </c>
      <c r="I109" s="1">
        <v>0</v>
      </c>
      <c r="J109" s="3" t="s">
        <v>18</v>
      </c>
      <c r="K109" s="2" t="str">
        <f>J109*0.00</f>
        <v>0</v>
      </c>
      <c r="L109" s="5"/>
    </row>
    <row r="110" spans="1:12" outlineLevel="4">
      <c r="A110" s="1"/>
      <c r="B110" s="1">
        <v>883442</v>
      </c>
      <c r="C110" s="1" t="s">
        <v>362</v>
      </c>
      <c r="D110" s="1"/>
      <c r="E110" s="2" t="s">
        <v>363</v>
      </c>
      <c r="F110" s="2" t="s">
        <v>256</v>
      </c>
      <c r="G110" s="2">
        <v>0</v>
      </c>
      <c r="H110" s="2">
        <v>0</v>
      </c>
      <c r="I110" s="1">
        <v>0</v>
      </c>
      <c r="J110" s="3" t="s">
        <v>18</v>
      </c>
      <c r="K110" s="2" t="str">
        <f>J110*0.00</f>
        <v>0</v>
      </c>
      <c r="L110" s="5"/>
    </row>
    <row r="111" spans="1:12" outlineLevel="4">
      <c r="A111" s="1"/>
      <c r="B111" s="1">
        <v>883443</v>
      </c>
      <c r="C111" s="1" t="s">
        <v>364</v>
      </c>
      <c r="D111" s="1"/>
      <c r="E111" s="2" t="s">
        <v>365</v>
      </c>
      <c r="F111" s="2" t="s">
        <v>256</v>
      </c>
      <c r="G111" s="2">
        <v>0</v>
      </c>
      <c r="H111" s="2">
        <v>0</v>
      </c>
      <c r="I111" s="1">
        <v>0</v>
      </c>
      <c r="J111" s="3" t="s">
        <v>18</v>
      </c>
      <c r="K111" s="2" t="str">
        <f>J111*0.00</f>
        <v>0</v>
      </c>
      <c r="L111" s="5"/>
    </row>
    <row r="112" spans="1:12" outlineLevel="4">
      <c r="A112" s="1"/>
      <c r="B112" s="1">
        <v>883444</v>
      </c>
      <c r="C112" s="1" t="s">
        <v>366</v>
      </c>
      <c r="D112" s="1"/>
      <c r="E112" s="2" t="s">
        <v>367</v>
      </c>
      <c r="F112" s="2" t="s">
        <v>256</v>
      </c>
      <c r="G112" s="2">
        <v>0</v>
      </c>
      <c r="H112" s="2">
        <v>0</v>
      </c>
      <c r="I112" s="1">
        <v>0</v>
      </c>
      <c r="J112" s="3" t="s">
        <v>18</v>
      </c>
      <c r="K112" s="2" t="str">
        <f>J112*0.00</f>
        <v>0</v>
      </c>
      <c r="L112" s="5"/>
    </row>
    <row r="113" spans="1:12" customHeight="1" ht="105" outlineLevel="4">
      <c r="A113" s="1"/>
      <c r="B113" s="1">
        <v>883445</v>
      </c>
      <c r="C113" s="1" t="s">
        <v>368</v>
      </c>
      <c r="D113" s="1"/>
      <c r="E113" s="2" t="s">
        <v>369</v>
      </c>
      <c r="F113" s="2" t="s">
        <v>370</v>
      </c>
      <c r="G113" s="2" t="s">
        <v>17</v>
      </c>
      <c r="H113" s="2">
        <v>0</v>
      </c>
      <c r="I113" s="1">
        <v>0</v>
      </c>
      <c r="J113" s="3" t="s">
        <v>18</v>
      </c>
      <c r="K113" s="2" t="str">
        <f>J113*19.78</f>
        <v>0</v>
      </c>
      <c r="L113" s="5"/>
    </row>
    <row r="114" spans="1:12" customHeight="1" ht="105" outlineLevel="4">
      <c r="A114" s="1"/>
      <c r="B114" s="1">
        <v>883446</v>
      </c>
      <c r="C114" s="1" t="s">
        <v>371</v>
      </c>
      <c r="D114" s="1"/>
      <c r="E114" s="2" t="s">
        <v>372</v>
      </c>
      <c r="F114" s="2" t="s">
        <v>370</v>
      </c>
      <c r="G114" s="2" t="s">
        <v>17</v>
      </c>
      <c r="H114" s="2">
        <v>0</v>
      </c>
      <c r="I114" s="1">
        <v>0</v>
      </c>
      <c r="J114" s="3" t="s">
        <v>18</v>
      </c>
      <c r="K114" s="2" t="str">
        <f>J114*19.78</f>
        <v>0</v>
      </c>
      <c r="L114" s="5"/>
    </row>
    <row r="115" spans="1:12" customHeight="1" ht="105" outlineLevel="4">
      <c r="A115" s="1"/>
      <c r="B115" s="1">
        <v>883447</v>
      </c>
      <c r="C115" s="1" t="s">
        <v>373</v>
      </c>
      <c r="D115" s="1"/>
      <c r="E115" s="2" t="s">
        <v>374</v>
      </c>
      <c r="F115" s="2" t="s">
        <v>375</v>
      </c>
      <c r="G115" s="2" t="s">
        <v>33</v>
      </c>
      <c r="H115" s="2">
        <v>0</v>
      </c>
      <c r="I115" s="1">
        <v>0</v>
      </c>
      <c r="J115" s="3" t="s">
        <v>18</v>
      </c>
      <c r="K115" s="2" t="str">
        <f>J115*20.38</f>
        <v>0</v>
      </c>
      <c r="L115" s="5"/>
    </row>
    <row r="116" spans="1:12" customHeight="1" ht="105" outlineLevel="4">
      <c r="A116" s="1"/>
      <c r="B116" s="1">
        <v>883448</v>
      </c>
      <c r="C116" s="1" t="s">
        <v>376</v>
      </c>
      <c r="D116" s="1"/>
      <c r="E116" s="2" t="s">
        <v>377</v>
      </c>
      <c r="F116" s="2" t="s">
        <v>378</v>
      </c>
      <c r="G116" s="2" t="s">
        <v>320</v>
      </c>
      <c r="H116" s="2">
        <v>0</v>
      </c>
      <c r="I116" s="1">
        <v>0</v>
      </c>
      <c r="J116" s="3" t="s">
        <v>18</v>
      </c>
      <c r="K116" s="2" t="str">
        <f>J116*23.28</f>
        <v>0</v>
      </c>
      <c r="L116" s="5"/>
    </row>
    <row r="117" spans="1:12" customHeight="1" ht="105" outlineLevel="4">
      <c r="A117" s="1"/>
      <c r="B117" s="1">
        <v>883449</v>
      </c>
      <c r="C117" s="1" t="s">
        <v>379</v>
      </c>
      <c r="D117" s="1"/>
      <c r="E117" s="2" t="s">
        <v>380</v>
      </c>
      <c r="F117" s="2" t="s">
        <v>381</v>
      </c>
      <c r="G117" s="2" t="s">
        <v>324</v>
      </c>
      <c r="H117" s="2">
        <v>0</v>
      </c>
      <c r="I117" s="1">
        <v>0</v>
      </c>
      <c r="J117" s="3" t="s">
        <v>18</v>
      </c>
      <c r="K117" s="2" t="str">
        <f>J117*29.10</f>
        <v>0</v>
      </c>
      <c r="L117" s="5"/>
    </row>
    <row r="118" spans="1:12" customHeight="1" ht="105" outlineLevel="4">
      <c r="A118" s="1"/>
      <c r="B118" s="1">
        <v>883450</v>
      </c>
      <c r="C118" s="1" t="s">
        <v>382</v>
      </c>
      <c r="D118" s="1"/>
      <c r="E118" s="2" t="s">
        <v>383</v>
      </c>
      <c r="F118" s="2" t="s">
        <v>384</v>
      </c>
      <c r="G118" s="2" t="s">
        <v>17</v>
      </c>
      <c r="H118" s="2">
        <v>0</v>
      </c>
      <c r="I118" s="1">
        <v>0</v>
      </c>
      <c r="J118" s="3" t="s">
        <v>18</v>
      </c>
      <c r="K118" s="2" t="str">
        <f>J118*31.14</f>
        <v>0</v>
      </c>
      <c r="L118" s="5"/>
    </row>
    <row r="119" spans="1:12" customHeight="1" ht="105" outlineLevel="4">
      <c r="A119" s="1"/>
      <c r="B119" s="1">
        <v>883451</v>
      </c>
      <c r="C119" s="1" t="s">
        <v>385</v>
      </c>
      <c r="D119" s="1"/>
      <c r="E119" s="2" t="s">
        <v>386</v>
      </c>
      <c r="F119" s="2" t="s">
        <v>387</v>
      </c>
      <c r="G119" s="2" t="s">
        <v>51</v>
      </c>
      <c r="H119" s="2">
        <v>0</v>
      </c>
      <c r="I119" s="1">
        <v>0</v>
      </c>
      <c r="J119" s="3" t="s">
        <v>18</v>
      </c>
      <c r="K119" s="2" t="str">
        <f>J119*27.92</f>
        <v>0</v>
      </c>
      <c r="L119" s="5"/>
    </row>
    <row r="120" spans="1:12" customHeight="1" ht="105" outlineLevel="4">
      <c r="A120" s="1"/>
      <c r="B120" s="1">
        <v>883452</v>
      </c>
      <c r="C120" s="1" t="s">
        <v>388</v>
      </c>
      <c r="D120" s="1"/>
      <c r="E120" s="2" t="s">
        <v>389</v>
      </c>
      <c r="F120" s="2" t="s">
        <v>390</v>
      </c>
      <c r="G120" s="2" t="s">
        <v>17</v>
      </c>
      <c r="H120" s="2">
        <v>0</v>
      </c>
      <c r="I120" s="1">
        <v>0</v>
      </c>
      <c r="J120" s="3" t="s">
        <v>18</v>
      </c>
      <c r="K120" s="2" t="str">
        <f>J120*28.80</f>
        <v>0</v>
      </c>
      <c r="L12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8:K8"/>
    <mergeCell ref="A28:K28"/>
    <mergeCell ref="A63:K63"/>
    <mergeCell ref="A75:K75"/>
    <mergeCell ref="A93:K93"/>
    <mergeCell ref="A76:K76"/>
    <mergeCell ref="A86:K8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2026-10-15T17:59:39+03:00</dcterms:created>
  <dcterms:modified xsi:type="dcterms:W3CDTF">2026-10-15T17:59:39+03:00</dcterms:modified>
  <dc:title>Untitled Spreadsheet</dc:title>
  <dc:description/>
  <dc:subject/>
  <cp:keywords/>
  <cp:category/>
</cp:coreProperties>
</file>