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<sst xmlns="http://schemas.openxmlformats.org/spreadsheetml/2006/main" uniqueCount="391">
  <si>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</si>
  <si>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</si>
  <si>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</si>
  <si>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</si>
  <si>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</si>
  <si>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</si>
  <si>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</si>
  <si>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</si>
  <si>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</si>
  <si>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</si>
  <si>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</si>
  <si>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</si>
  <si>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</si>
  <si>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</si>
  <si>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</si>
  <si>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</si>
  <si>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16.38 руб.</t>
  </si>
  <si>
    <t>&gt;50</t>
  </si>
  <si>
    <t>шт</t>
  </si>
  <si>
    <t>KRP-240002</t>
  </si>
  <si>
    <t>VER 16-27C</t>
  </si>
  <si>
    <t>Хомут червячный с пластиковой ручкой 16-27мм (100/1200шт)</t>
  </si>
  <si>
    <t>17.87 руб.</t>
  </si>
  <si>
    <t>&gt;25</t>
  </si>
  <si>
    <t>KRP-240003</t>
  </si>
  <si>
    <t>VER 20-32C</t>
  </si>
  <si>
    <t>Хомут червячный с пластиковой ручкой 20-32мм  (1200шт)</t>
  </si>
  <si>
    <t>19.36 руб.</t>
  </si>
  <si>
    <t>Хомуты червячные</t>
  </si>
  <si>
    <t>KRP-250001</t>
  </si>
  <si>
    <t>VER 8-12</t>
  </si>
  <si>
    <t>Хомут червячный 8-12мм  (100/1800шт)</t>
  </si>
  <si>
    <t>10.43 руб.</t>
  </si>
  <si>
    <t>KRP-250002</t>
  </si>
  <si>
    <t>VER 10-16</t>
  </si>
  <si>
    <t>Хомут червячный 10-16мм  (100/1800шт)</t>
  </si>
  <si>
    <t>11.91 руб.</t>
  </si>
  <si>
    <t>KRP-250003</t>
  </si>
  <si>
    <t>VER 12-20</t>
  </si>
  <si>
    <t>Хомут червячный 12-20мм  (100/1200шт)</t>
  </si>
  <si>
    <t>&gt;100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</si>
  <si>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</si>
  <si>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</si>
  <si>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</si>
  <si>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</si>
  <si>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</si>
  <si>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</si>
  <si>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13.40 руб.</t>
  </si>
  <si>
    <t>KRP-250006</t>
  </si>
  <si>
    <t>VER 25-40</t>
  </si>
  <si>
    <t>Хомут червячный 25-40мм  (800шт)</t>
  </si>
  <si>
    <t>&gt;10</t>
  </si>
  <si>
    <t>KRP-250007</t>
  </si>
  <si>
    <t>VER 30-45</t>
  </si>
  <si>
    <t>Хомут червячный 30-45мм  (600шт)</t>
  </si>
  <si>
    <t>14.89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</si>
  <si>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</si>
  <si>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</si>
  <si>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</si>
  <si>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</si>
  <si>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</si>
  <si>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</si>
  <si>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</si>
  <si>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</si>
  <si>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</si>
  <si>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</si>
  <si>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</si>
  <si>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</si>
  <si>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</si>
  <si>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</si>
  <si>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</si>
  <si>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20.85 руб.</t>
  </si>
  <si>
    <t>KRP-250013</t>
  </si>
  <si>
    <t>VER 80-100</t>
  </si>
  <si>
    <t>Хомут червячный 80-100мм  (200шт)</t>
  </si>
  <si>
    <t>22.34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</si>
  <si>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</si>
  <si>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</si>
  <si>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</si>
  <si>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</si>
  <si>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</si>
  <si>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</si>
  <si>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26.81 руб.</t>
  </si>
  <si>
    <t>KRP-250016</t>
  </si>
  <si>
    <t>VER 110-130</t>
  </si>
  <si>
    <t>Хомут червячный 110-130мм  (200шт)</t>
  </si>
  <si>
    <t>28.30 руб.</t>
  </si>
  <si>
    <t>KRP-250017</t>
  </si>
  <si>
    <t>VER 120-140</t>
  </si>
  <si>
    <t>Хомут червячный 120-140мм  (200шт)</t>
  </si>
  <si>
    <t>31.28 руб.</t>
  </si>
  <si>
    <t>KRP-250018</t>
  </si>
  <si>
    <t>VER 130-150</t>
  </si>
  <si>
    <t>Хомут червячный 130-150мм  (100шт)</t>
  </si>
  <si>
    <t>32.77 руб.</t>
  </si>
  <si>
    <t>KRP-250019</t>
  </si>
  <si>
    <t>VER 140-160</t>
  </si>
  <si>
    <t>Хомут червячный 140-160мм  (100шт)</t>
  </si>
  <si>
    <t>34.25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</si>
  <si>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</si>
  <si>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</si>
  <si>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</si>
  <si>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</si>
  <si>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</si>
  <si>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</si>
  <si>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</si>
  <si>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</si>
  <si>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</si>
  <si>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</si>
  <si>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</si>
  <si>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</si>
  <si>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</si>
  <si>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</si>
  <si>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</si>
  <si>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</si>
  <si>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38.72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</si>
  <si>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</si>
  <si>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</si>
  <si>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</si>
  <si>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</si>
  <si>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</si>
  <si>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</si>
  <si>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40.21 руб.</t>
  </si>
  <si>
    <t>KRP-260008</t>
  </si>
  <si>
    <t>VER 40-43</t>
  </si>
  <si>
    <t>Хомуты силовой 40-43  (250шт)</t>
  </si>
  <si>
    <t>41.70 руб.</t>
  </si>
  <si>
    <t>KRP-260009</t>
  </si>
  <si>
    <t>VER 43-46</t>
  </si>
  <si>
    <t>Хомуты силовой 43-46  (250шт)</t>
  </si>
  <si>
    <t>50.64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</si>
  <si>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</si>
  <si>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</si>
  <si>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</si>
  <si>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</si>
  <si>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</si>
  <si>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</si>
  <si>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52.13 руб.</t>
  </si>
  <si>
    <t>KRP-260012</t>
  </si>
  <si>
    <t>VER 52-55</t>
  </si>
  <si>
    <t>Хомуты силовой 52-55  (250шт)</t>
  </si>
  <si>
    <t>53.62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</si>
  <si>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</si>
  <si>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</si>
  <si>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</si>
  <si>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</si>
  <si>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</si>
  <si>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</si>
  <si>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56.59 руб.</t>
  </si>
  <si>
    <t>KRP-260015</t>
  </si>
  <si>
    <t>VER 64-67</t>
  </si>
  <si>
    <t>Хомуты силовой 64-67  (250шт)</t>
  </si>
  <si>
    <t>58.08 руб.</t>
  </si>
  <si>
    <t>KRP-260016</t>
  </si>
  <si>
    <t>VER 68-73</t>
  </si>
  <si>
    <t>Хомуты силовой 68-73  (250шт)</t>
  </si>
  <si>
    <t>83.40 руб.</t>
  </si>
  <si>
    <t>KRP-260017</t>
  </si>
  <si>
    <t>VER 74-79</t>
  </si>
  <si>
    <t>Хомуты силовой 74-79  (250шт)</t>
  </si>
  <si>
    <t>84.89 руб.</t>
  </si>
  <si>
    <t>KRP-260018</t>
  </si>
  <si>
    <t>VER 80-85</t>
  </si>
  <si>
    <t>Хомуты силовой 80-85  (250шт)</t>
  </si>
  <si>
    <t>86.38 руб.</t>
  </si>
  <si>
    <t>KRP-260019</t>
  </si>
  <si>
    <t>VER 86-91</t>
  </si>
  <si>
    <t>Хомуты силовой 86-91  (250шт)</t>
  </si>
  <si>
    <t>89.36 руб.</t>
  </si>
  <si>
    <t>KRP-260020</t>
  </si>
  <si>
    <t>VER 92-97</t>
  </si>
  <si>
    <t>Хомуты силовой 92-97  (250шт)</t>
  </si>
  <si>
    <t>92.34 руб.</t>
  </si>
  <si>
    <t>KRP-260021</t>
  </si>
  <si>
    <t>VER 98-103</t>
  </si>
  <si>
    <t>Хомуты силовой 98-103  (250шт)</t>
  </si>
  <si>
    <t>95.32 руб.</t>
  </si>
  <si>
    <t>KRP-260022</t>
  </si>
  <si>
    <t>VER 104-112</t>
  </si>
  <si>
    <t>Хомуты силовой 104-112  (250шт)</t>
  </si>
  <si>
    <t>98.30 руб.</t>
  </si>
  <si>
    <t>KRP-260023</t>
  </si>
  <si>
    <t>VER 113-121</t>
  </si>
  <si>
    <t>Хомуты силовой 113-121  (250шт)</t>
  </si>
  <si>
    <t>101.27 руб.</t>
  </si>
  <si>
    <t>KRP-260024</t>
  </si>
  <si>
    <t>VER 122-130</t>
  </si>
  <si>
    <t>Хомуты силовой 122-130  (250шт)</t>
  </si>
  <si>
    <t>110.21 руб.</t>
  </si>
  <si>
    <t>KRP-260025</t>
  </si>
  <si>
    <t>VER 131-139</t>
  </si>
  <si>
    <t>Хомуты силовой 131-139  (250шт)</t>
  </si>
  <si>
    <t>141.49 руб.</t>
  </si>
  <si>
    <t>KRP-260026</t>
  </si>
  <si>
    <t>VER 140-148</t>
  </si>
  <si>
    <t>Хомуты силовой 140-148  (250шт)</t>
  </si>
  <si>
    <t>153.40 руб.</t>
  </si>
  <si>
    <t>KRP-260027</t>
  </si>
  <si>
    <t>VER 149-161</t>
  </si>
  <si>
    <t>Хомуты силовой 149-161  (250шт)</t>
  </si>
  <si>
    <t>154.89 руб.</t>
  </si>
  <si>
    <t>KRP-260028</t>
  </si>
  <si>
    <t>VER 162-174</t>
  </si>
  <si>
    <t>Хомуты силовой 162-174  (250шт)</t>
  </si>
  <si>
    <t>169.78 руб.</t>
  </si>
  <si>
    <t>KRP-260029</t>
  </si>
  <si>
    <t>VER 175-187</t>
  </si>
  <si>
    <t>Хомуты силовой 175-187  (250шт)</t>
  </si>
  <si>
    <t>177.23 руб.</t>
  </si>
  <si>
    <t>KRP-260030</t>
  </si>
  <si>
    <t>VER 188-200</t>
  </si>
  <si>
    <t>Хомуты силовой 188-200  (250шт)</t>
  </si>
  <si>
    <t>184.68 руб.</t>
  </si>
  <si>
    <t>KRP-260031</t>
  </si>
  <si>
    <t>VER 201-213</t>
  </si>
  <si>
    <t>Хомуты силовой 201-213  (250шт)</t>
  </si>
  <si>
    <t>192.12 руб.</t>
  </si>
  <si>
    <t>KRP-260032</t>
  </si>
  <si>
    <t>VER 214-226</t>
  </si>
  <si>
    <t>Хомуты силовой 214-226  (250шт)</t>
  </si>
  <si>
    <t>199.57 руб.</t>
  </si>
  <si>
    <t>KRP-260033</t>
  </si>
  <si>
    <t>VER 227-239</t>
  </si>
  <si>
    <t>Хомуты силовой 227-239  (250шт)</t>
  </si>
  <si>
    <t>208.51 руб.</t>
  </si>
  <si>
    <t>KRP-260034</t>
  </si>
  <si>
    <t>VER 240-252</t>
  </si>
  <si>
    <t>Хомуты силовой 240-252  (250шт)</t>
  </si>
  <si>
    <t>209.99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</si>
  <si>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</si>
  <si>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</si>
  <si>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</si>
  <si>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</si>
  <si>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</si>
  <si>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</si>
  <si>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</si>
  <si>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</si>
  <si>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</si>
  <si>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</si>
  <si>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</si>
  <si>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</si>
  <si>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</si>
  <si>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</si>
  <si>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</si>
  <si>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</si>
  <si>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</si>
  <si>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</si>
  <si>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</si>
  <si>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</si>
  <si>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</si>
  <si>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</si>
  <si>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</si>
  <si>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</si>
  <si>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</si>
  <si>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</si>
  <si>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</si>
  <si>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</si>
  <si>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</si>
  <si>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</si>
  <si>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</si>
  <si>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</si>
  <si>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</si>
  <si>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</si>
  <si>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</si>
  <si>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</si>
  <si>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</si>
  <si>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</si>
  <si>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</si>
  <si>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</si>
  <si>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</si>
  <si>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</si>
  <si>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</si>
  <si>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</si>
  <si>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</si>
  <si>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</si>
  <si>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</si>
  <si>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</si>
  <si>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</si>
  <si>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</si>
  <si>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</si>
  <si>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</si>
  <si>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</si>
  <si>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</si>
  <si>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</si>
  <si>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</si>
  <si>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</si>
  <si>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</si>
  <si>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</si>
  <si>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</si>
  <si>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</si>
  <si>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</si>
  <si>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</si>
  <si>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</si>
  <si>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</si>
  <si>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</si>
  <si>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</si>
  <si>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</si>
  <si>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</si>
  <si>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</si>
  <si>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</si>
  <si>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</si>
  <si>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</si>
  <si>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</si>
  <si>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</si>
  <si>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</si>
  <si>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</si>
  <si>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</si>
  <si>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</si>
  <si>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</si>
  <si>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</si>
  <si>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</si>
  <si>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</si>
  <si>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</si>
  <si>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</si>
  <si>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</si>
  <si>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</si>
  <si>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</si>
  <si>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</si>
  <si>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</si>
  <si>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</si>
  <si>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</si>
  <si>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</si>
  <si>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17.46 руб.</t>
  </si>
  <si>
    <t>&gt;1000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</si>
  <si>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</si>
  <si>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</si>
  <si>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</si>
  <si>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</si>
  <si>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</si>
  <si>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</si>
  <si>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&gt;500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</si>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</sst>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2_3767_11ea_810f_003048fd731b_cfd33639_41a5_11ea_810f_003048fd731b1.png"/><Relationship Id="rId2" Type="http://schemas.openxmlformats.org/officeDocument/2006/relationships/image" Target="../media/e825a824_3767_11ea_810f_003048fd731b_cfd3363a_41a5_11ea_810f_003048fd731b2.png"/><Relationship Id="rId3" Type="http://schemas.openxmlformats.org/officeDocument/2006/relationships/image" Target="../media/e825a826_3767_11ea_810f_003048fd731b_cfd3363b_41a5_11ea_810f_003048fd731b3.png"/><Relationship Id="rId4" Type="http://schemas.openxmlformats.org/officeDocument/2006/relationships/image" Target="../media/e825a828_3767_11ea_810f_003048fd731b_cfd33626_41a5_11ea_810f_003048fd731b4.png"/><Relationship Id="rId5" Type="http://schemas.openxmlformats.org/officeDocument/2006/relationships/image" Target="../media/e825a82a_3767_11ea_810f_003048fd731b_cfd33627_41a5_11ea_810f_003048fd731b5.png"/><Relationship Id="rId6" Type="http://schemas.openxmlformats.org/officeDocument/2006/relationships/image" Target="../media/e825a82c_3767_11ea_810f_003048fd731b_cfd33628_41a5_11ea_810f_003048fd731b6.png"/><Relationship Id="rId7" Type="http://schemas.openxmlformats.org/officeDocument/2006/relationships/image" Target="../media/e825a82e_3767_11ea_810f_003048fd731b_cfd33629_41a5_11ea_810f_003048fd731b7.png"/><Relationship Id="rId8" Type="http://schemas.openxmlformats.org/officeDocument/2006/relationships/image" Target="../media/e825a830_3767_11ea_810f_003048fd731b_cfd3362a_41a5_11ea_810f_003048fd731b8.png"/><Relationship Id="rId9" Type="http://schemas.openxmlformats.org/officeDocument/2006/relationships/image" Target="../media/e825a832_3767_11ea_810f_003048fd731b_cfd3362b_41a5_11ea_810f_003048fd731b9.png"/><Relationship Id="rId10" Type="http://schemas.openxmlformats.org/officeDocument/2006/relationships/image" Target="../media/e825a834_3767_11ea_810f_003048fd731b_cfd3362c_41a5_11ea_810f_003048fd731b10.png"/><Relationship Id="rId11" Type="http://schemas.openxmlformats.org/officeDocument/2006/relationships/image" Target="../media/e825a836_3767_11ea_810f_003048fd731b_cfd3362d_41a5_11ea_810f_003048fd731b11.png"/><Relationship Id="rId12" Type="http://schemas.openxmlformats.org/officeDocument/2006/relationships/image" Target="../media/e825a838_3767_11ea_810f_003048fd731b_cfd3362e_41a5_11ea_810f_003048fd731b12.png"/><Relationship Id="rId13" Type="http://schemas.openxmlformats.org/officeDocument/2006/relationships/image" Target="../media/e825a83a_3767_11ea_810f_003048fd731b_cfd3362f_41a5_11ea_810f_003048fd731b13.png"/><Relationship Id="rId14" Type="http://schemas.openxmlformats.org/officeDocument/2006/relationships/image" Target="../media/e825a83c_3767_11ea_810f_003048fd731b_cfd33630_41a5_11ea_810f_003048fd731b14.png"/><Relationship Id="rId15" Type="http://schemas.openxmlformats.org/officeDocument/2006/relationships/image" Target="../media/e825a83e_3767_11ea_810f_003048fd731b_cfd33631_41a5_11ea_810f_003048fd731b15.png"/><Relationship Id="rId16" Type="http://schemas.openxmlformats.org/officeDocument/2006/relationships/image" Target="../media/e825a840_3767_11ea_810f_003048fd731b_cfd33632_41a5_11ea_810f_003048fd731b16.png"/><Relationship Id="rId17" Type="http://schemas.openxmlformats.org/officeDocument/2006/relationships/image" Target="../media/e825a842_3767_11ea_810f_003048fd731b_cfd33633_41a5_11ea_810f_003048fd731b17.png"/><Relationship Id="rId18" Type="http://schemas.openxmlformats.org/officeDocument/2006/relationships/image" Target="../media/e825a844_3767_11ea_810f_003048fd731b_cfd33634_41a5_11ea_810f_003048fd731b18.png"/><Relationship Id="rId19" Type="http://schemas.openxmlformats.org/officeDocument/2006/relationships/image" Target="../media/e825a846_3767_11ea_810f_003048fd731b_cfd33635_41a5_11ea_810f_003048fd731b19.png"/><Relationship Id="rId20" Type="http://schemas.openxmlformats.org/officeDocument/2006/relationships/image" Target="../media/e825a848_3767_11ea_810f_003048fd731b_cfd33636_41a5_11ea_810f_003048fd731b20.png"/><Relationship Id="rId21" Type="http://schemas.openxmlformats.org/officeDocument/2006/relationships/image" Target="../media/e825a84a_3767_11ea_810f_003048fd731b_cfd33637_41a5_11ea_810f_003048fd731b21.png"/><Relationship Id="rId22" Type="http://schemas.openxmlformats.org/officeDocument/2006/relationships/image" Target="../media/e825a84c_3767_11ea_810f_003048fd731b_cfd33638_41a5_11ea_810f_003048fd731b22.png"/><Relationship Id="rId23" Type="http://schemas.openxmlformats.org/officeDocument/2006/relationships/image" Target="../media/e825a84e_3767_11ea_810f_003048fd731b_cfd3363c_41a5_11ea_810f_003048fd731b23.png"/><Relationship Id="rId24" Type="http://schemas.openxmlformats.org/officeDocument/2006/relationships/image" Target="../media/e825a850_3767_11ea_810f_003048fd731b_cfd3363d_41a5_11ea_810f_003048fd731b24.png"/><Relationship Id="rId25" Type="http://schemas.openxmlformats.org/officeDocument/2006/relationships/image" Target="../media/e825a852_3767_11ea_810f_003048fd731b_cfd3363e_41a5_11ea_810f_003048fd731b25.png"/><Relationship Id="rId26" Type="http://schemas.openxmlformats.org/officeDocument/2006/relationships/image" Target="../media/e825a854_3767_11ea_810f_003048fd731b_cfd3363f_41a5_11ea_810f_003048fd731b26.png"/><Relationship Id="rId27" Type="http://schemas.openxmlformats.org/officeDocument/2006/relationships/image" Target="../media/e825a856_3767_11ea_810f_003048fd731b_cfd33640_41a5_11ea_810f_003048fd731b27.png"/><Relationship Id="rId28" Type="http://schemas.openxmlformats.org/officeDocument/2006/relationships/image" Target="../media/e825a858_3767_11ea_810f_003048fd731b_cfd33641_41a5_11ea_810f_003048fd731b28.png"/><Relationship Id="rId29" Type="http://schemas.openxmlformats.org/officeDocument/2006/relationships/image" Target="../media/e825a85a_3767_11ea_810f_003048fd731b_cfd33642_41a5_11ea_810f_003048fd731b29.png"/><Relationship Id="rId30" Type="http://schemas.openxmlformats.org/officeDocument/2006/relationships/image" Target="../media/e825a85c_3767_11ea_810f_003048fd731b_cfd33643_41a5_11ea_810f_003048fd731b30.png"/><Relationship Id="rId31" Type="http://schemas.openxmlformats.org/officeDocument/2006/relationships/image" Target="../media/e825a85e_3767_11ea_810f_003048fd731b_cfd33644_41a5_11ea_810f_003048fd731b31.png"/><Relationship Id="rId32" Type="http://schemas.openxmlformats.org/officeDocument/2006/relationships/image" Target="../media/e825a860_3767_11ea_810f_003048fd731b_cfd33645_41a5_11ea_810f_003048fd731b32.png"/><Relationship Id="rId33" Type="http://schemas.openxmlformats.org/officeDocument/2006/relationships/image" Target="../media/e825a862_3767_11ea_810f_003048fd731b_cfd33646_41a5_11ea_810f_003048fd731b33.png"/><Relationship Id="rId34" Type="http://schemas.openxmlformats.org/officeDocument/2006/relationships/image" Target="../media/e825a864_3767_11ea_810f_003048fd731b_cfd33647_41a5_11ea_810f_003048fd731b34.png"/><Relationship Id="rId35" Type="http://schemas.openxmlformats.org/officeDocument/2006/relationships/image" Target="../media/e825a866_3767_11ea_810f_003048fd731b_cfd33648_41a5_11ea_810f_003048fd731b35.png"/><Relationship Id="rId36" Type="http://schemas.openxmlformats.org/officeDocument/2006/relationships/image" Target="../media/e825a868_3767_11ea_810f_003048fd731b_cfd33649_41a5_11ea_810f_003048fd731b36.png"/><Relationship Id="rId37" Type="http://schemas.openxmlformats.org/officeDocument/2006/relationships/image" Target="../media/e825a86a_3767_11ea_810f_003048fd731b_cfd3364a_41a5_11ea_810f_003048fd731b37.png"/><Relationship Id="rId38" Type="http://schemas.openxmlformats.org/officeDocument/2006/relationships/image" Target="../media/e825a86c_3767_11ea_810f_003048fd731b_cfd3364b_41a5_11ea_810f_003048fd731b38.png"/><Relationship Id="rId39" Type="http://schemas.openxmlformats.org/officeDocument/2006/relationships/image" Target="../media/e825a86e_3767_11ea_810f_003048fd731b_cfd3364c_41a5_11ea_810f_003048fd731b39.png"/><Relationship Id="rId40" Type="http://schemas.openxmlformats.org/officeDocument/2006/relationships/image" Target="../media/e825a870_3767_11ea_810f_003048fd731b_cfd3364d_41a5_11ea_810f_003048fd731b40.png"/><Relationship Id="rId41" Type="http://schemas.openxmlformats.org/officeDocument/2006/relationships/image" Target="../media/e825a872_3767_11ea_810f_003048fd731b_cfd3364e_41a5_11ea_810f_003048fd731b41.png"/><Relationship Id="rId42" Type="http://schemas.openxmlformats.org/officeDocument/2006/relationships/image" Target="../media/e825a874_3767_11ea_810f_003048fd731b_cfd3364f_41a5_11ea_810f_003048fd731b42.png"/><Relationship Id="rId43" Type="http://schemas.openxmlformats.org/officeDocument/2006/relationships/image" Target="../media/e825a876_3767_11ea_810f_003048fd731b_cfd33650_41a5_11ea_810f_003048fd731b43.png"/><Relationship Id="rId44" Type="http://schemas.openxmlformats.org/officeDocument/2006/relationships/image" Target="../media/e825a878_3767_11ea_810f_003048fd731b_cfd33651_41a5_11ea_810f_003048fd731b44.png"/><Relationship Id="rId45" Type="http://schemas.openxmlformats.org/officeDocument/2006/relationships/image" Target="../media/e825a87a_3767_11ea_810f_003048fd731b_cfd33652_41a5_11ea_810f_003048fd731b45.png"/><Relationship Id="rId46" Type="http://schemas.openxmlformats.org/officeDocument/2006/relationships/image" Target="../media/e825a87c_3767_11ea_810f_003048fd731b_cfd33653_41a5_11ea_810f_003048fd731b46.png"/><Relationship Id="rId47" Type="http://schemas.openxmlformats.org/officeDocument/2006/relationships/image" Target="../media/e825a87e_3767_11ea_810f_003048fd731b_cfd33654_41a5_11ea_810f_003048fd731b47.png"/><Relationship Id="rId48" Type="http://schemas.openxmlformats.org/officeDocument/2006/relationships/image" Target="../media/e825a880_3767_11ea_810f_003048fd731b_cfd33655_41a5_11ea_810f_003048fd731b48.png"/><Relationship Id="rId49" Type="http://schemas.openxmlformats.org/officeDocument/2006/relationships/image" Target="../media/e825a882_3767_11ea_810f_003048fd731b_cfd33656_41a5_11ea_810f_003048fd731b49.png"/><Relationship Id="rId50" Type="http://schemas.openxmlformats.org/officeDocument/2006/relationships/image" Target="../media/e825a884_3767_11ea_810f_003048fd731b_cfd33657_41a5_11ea_810f_003048fd731b50.png"/><Relationship Id="rId51" Type="http://schemas.openxmlformats.org/officeDocument/2006/relationships/image" Target="../media/e825a886_3767_11ea_810f_003048fd731b_cfd33658_41a5_11ea_810f_003048fd731b51.png"/><Relationship Id="rId52" Type="http://schemas.openxmlformats.org/officeDocument/2006/relationships/image" Target="../media/e825a888_3767_11ea_810f_003048fd731b_cfd33659_41a5_11ea_810f_003048fd731b52.png"/><Relationship Id="rId53" Type="http://schemas.openxmlformats.org/officeDocument/2006/relationships/image" Target="../media/e825a88a_3767_11ea_810f_003048fd731b_cfd3365a_41a5_11ea_810f_003048fd731b53.png"/><Relationship Id="rId54" Type="http://schemas.openxmlformats.org/officeDocument/2006/relationships/image" Target="../media/e825a88c_3767_11ea_810f_003048fd731b_cfd3365b_41a5_11ea_810f_003048fd731b54.png"/><Relationship Id="rId55" Type="http://schemas.openxmlformats.org/officeDocument/2006/relationships/image" Target="../media/e825a88e_3767_11ea_810f_003048fd731b_cfd3365c_41a5_11ea_810f_003048fd731b55.png"/><Relationship Id="rId56" Type="http://schemas.openxmlformats.org/officeDocument/2006/relationships/image" Target="../media/e825a890_3767_11ea_810f_003048fd731b_cfd3365d_41a5_11ea_810f_003048fd731b56.png"/><Relationship Id="rId57" Type="http://schemas.openxmlformats.org/officeDocument/2006/relationships/image" Target="../media/060a0332_9886_11ed_a3c1_047c1617b143_4b3c1cdc_5a46_11f0_a775_047c1617b14357.jpeg"/><Relationship Id="rId58" Type="http://schemas.openxmlformats.org/officeDocument/2006/relationships/image" Target="../media/060a0334_9886_11ed_a3c1_047c1617b143_4b3c1cde_5a46_11f0_a775_047c1617b14358.jpeg"/><Relationship Id="rId59" Type="http://schemas.openxmlformats.org/officeDocument/2006/relationships/image" Target="../media/060a0336_9886_11ed_a3c1_047c1617b143_4b3c1ce0_5a46_11f0_a775_047c1617b14359.jpeg"/><Relationship Id="rId60" Type="http://schemas.openxmlformats.org/officeDocument/2006/relationships/image" Target="../media/060a0338_9886_11ed_a3c1_047c1617b143_4b3c1ce2_5a46_11f0_a775_047c1617b14360.jpeg"/><Relationship Id="rId61" Type="http://schemas.openxmlformats.org/officeDocument/2006/relationships/image" Target="../media/060a033a_9886_11ed_a3c1_047c1617b143_4b3c1ce4_5a46_11f0_a775_047c1617b14361.jpeg"/><Relationship Id="rId62" Type="http://schemas.openxmlformats.org/officeDocument/2006/relationships/image" Target="../media/060a033c_9886_11ed_a3c1_047c1617b143_4b3c1ce6_5a46_11f0_a775_047c1617b14362.jpeg"/><Relationship Id="rId63" Type="http://schemas.openxmlformats.org/officeDocument/2006/relationships/image" Target="../media/060a033e_9886_11ed_a3c1_047c1617b143_4b3c1ce8_5a46_11f0_a775_047c1617b14363.jpeg"/><Relationship Id="rId64" Type="http://schemas.openxmlformats.org/officeDocument/2006/relationships/image" Target="../media/060a0340_9886_11ed_a3c1_047c1617b143_4b3c1cea_5a46_11f0_a775_047c1617b14364.jpeg"/><Relationship Id="rId65" Type="http://schemas.openxmlformats.org/officeDocument/2006/relationships/image" Target="../media/89056010_9b51_11ed_a3c4_047c1617b143_c75a16b3_f115_11ee_a58b_047c1617b14365.jpeg"/><Relationship Id="rId66" Type="http://schemas.openxmlformats.org/officeDocument/2006/relationships/image" Target="../media/89056012_9b51_11ed_a3c4_047c1617b143_c75a16b4_f115_11ee_a58b_047c1617b14366.jpeg"/><Relationship Id="rId67" Type="http://schemas.openxmlformats.org/officeDocument/2006/relationships/image" Target="../media/89056014_9b51_11ed_a3c4_047c1617b143_c75a16b6_f115_11ee_a58b_047c1617b14367.jpeg"/><Relationship Id="rId68" Type="http://schemas.openxmlformats.org/officeDocument/2006/relationships/image" Target="../media/ae91e722_86a6_11e9_8101_003048fd731b_312eecfd_49d5_11ea_810f_003048fd731b68.jpeg"/><Relationship Id="rId69" Type="http://schemas.openxmlformats.org/officeDocument/2006/relationships/image" Target="../media/ae91e724_86a6_11e9_8101_003048fd731b_312eecfe_49d5_11ea_810f_003048fd731b69.jpeg"/><Relationship Id="rId70" Type="http://schemas.openxmlformats.org/officeDocument/2006/relationships/image" Target="../media/ae91e726_86a6_11e9_8101_003048fd731b_312eecff_49d5_11ea_810f_003048fd731b70.jpeg"/><Relationship Id="rId71" Type="http://schemas.openxmlformats.org/officeDocument/2006/relationships/image" Target="../media/ae91e728_86a6_11e9_8101_003048fd731b_312eed00_49d5_11ea_810f_003048fd731b71.jpeg"/><Relationship Id="rId72" Type="http://schemas.openxmlformats.org/officeDocument/2006/relationships/image" Target="../media/ae91e72a_86a6_11e9_8101_003048fd731b_312eed01_49d5_11ea_810f_003048fd731b72.jpeg"/><Relationship Id="rId73" Type="http://schemas.openxmlformats.org/officeDocument/2006/relationships/image" Target="../media/ae91e72c_86a6_11e9_8101_003048fd731b_312eed02_49d5_11ea_810f_003048fd731b73.jpeg"/><Relationship Id="rId74" Type="http://schemas.openxmlformats.org/officeDocument/2006/relationships/image" Target="../media/ae91e72e_86a6_11e9_8101_003048fd731b_312eed03_49d5_11ea_810f_003048fd731b74.jpeg"/><Relationship Id="rId75" Type="http://schemas.openxmlformats.org/officeDocument/2006/relationships/image" Target="../media/ae91e730_86a6_11e9_8101_003048fd731b_312eed04_49d5_11ea_810f_003048fd731b75.jpeg"/><Relationship Id="rId76" Type="http://schemas.openxmlformats.org/officeDocument/2006/relationships/image" Target="../media/ae91e732_86a6_11e9_8101_003048fd731b_312eecfc_49d5_11ea_810f_003048fd731b76.jpeg"/><Relationship Id="rId77" Type="http://schemas.openxmlformats.org/officeDocument/2006/relationships/image" Target="../media/f6f0e431_c920_11ee_a554_047c1617b143_20fe9ce1_793a_11f0_a79f_047c1617b14377.jpeg"/><Relationship Id="rId78" Type="http://schemas.openxmlformats.org/officeDocument/2006/relationships/image" Target="../media/f6f0e433_c920_11ee_a554_047c1617b143_20fe9ce2_793a_11f0_a79f_047c1617b14378.jpeg"/><Relationship Id="rId79" Type="http://schemas.openxmlformats.org/officeDocument/2006/relationships/image" Target="../media/f6f0e435_c920_11ee_a554_047c1617b143_20fe9ce3_793a_11f0_a79f_047c1617b14379.jpeg"/><Relationship Id="rId80" Type="http://schemas.openxmlformats.org/officeDocument/2006/relationships/image" Target="../media/f6f0e437_c920_11ee_a554_047c1617b143_20fe9ce4_793a_11f0_a79f_047c1617b14380.jpeg"/><Relationship Id="rId81" Type="http://schemas.openxmlformats.org/officeDocument/2006/relationships/image" Target="../media/f6f0e439_c920_11ee_a554_047c1617b143_20fe9ce5_793a_11f0_a79f_047c1617b14381.jpeg"/><Relationship Id="rId82" Type="http://schemas.openxmlformats.org/officeDocument/2006/relationships/image" Target="../media/f6f0e43b_c920_11ee_a554_047c1617b143_20fe9ce6_793a_11f0_a79f_047c1617b14382.jpeg"/><Relationship Id="rId83" Type="http://schemas.openxmlformats.org/officeDocument/2006/relationships/image" Target="../media/2fe69b65_479c_11ef_a5fd_047c1617b143_4b3c1cd8_5a46_11f0_a775_047c1617b14383.jpeg"/><Relationship Id="rId84" Type="http://schemas.openxmlformats.org/officeDocument/2006/relationships/image" Target="../media/2fe69b67_479c_11ef_a5fd_047c1617b143_4b3c1cc6_5a46_11f0_a775_047c1617b14384.jpeg"/><Relationship Id="rId85" Type="http://schemas.openxmlformats.org/officeDocument/2006/relationships/image" Target="../media/2fe69b69_479c_11ef_a5fd_047c1617b143_4b3c1cc8_5a46_11f0_a775_047c1617b14385.jpeg"/><Relationship Id="rId86" Type="http://schemas.openxmlformats.org/officeDocument/2006/relationships/image" Target="../media/2fe69b6b_479c_11ef_a5fd_047c1617b143_4b3c1cca_5a46_11f0_a775_047c1617b14386.jpeg"/><Relationship Id="rId87" Type="http://schemas.openxmlformats.org/officeDocument/2006/relationships/image" Target="../media/2fe69b6d_479c_11ef_a5fd_047c1617b143_4b3c1ccc_5a46_11f0_a775_047c1617b14387.jpeg"/><Relationship Id="rId88" Type="http://schemas.openxmlformats.org/officeDocument/2006/relationships/image" Target="../media/2fe69b6f_479c_11ef_a5fd_047c1617b143_4b3c1cce_5a46_11f0_a775_047c1617b14388.jpeg"/><Relationship Id="rId89" Type="http://schemas.openxmlformats.org/officeDocument/2006/relationships/image" Target="../media/2fe69b71_479c_11ef_a5fd_047c1617b143_4b3c1cd0_5a46_11f0_a775_047c1617b14389.jpeg"/><Relationship Id="rId90" Type="http://schemas.openxmlformats.org/officeDocument/2006/relationships/image" Target="../media/2fe69b73_479c_11ef_a5fd_047c1617b143_4b3c1cd2_5a46_11f0_a775_047c1617b14390.jpeg"/><Relationship Id="rId91" Type="http://schemas.openxmlformats.org/officeDocument/2006/relationships/image" Target="../media/2fe69b75_479c_11ef_a5fd_047c1617b143_4b3c1cd4_5a46_11f0_a775_047c1617b14391.jpeg"/><Relationship Id="rId92" Type="http://schemas.openxmlformats.org/officeDocument/2006/relationships/image" Target="../media/2fe69b77_479c_11ef_a5fd_047c1617b143_4b3c1cd5_5a46_11f0_a775_047c1617b14392.jpeg"/><Relationship Id="rId93" Type="http://schemas.openxmlformats.org/officeDocument/2006/relationships/image" Target="../media/2fe69b79_479c_11ef_a5fd_047c1617b143_4b3c1cd6_5a46_11f0_a775_047c1617b14393.jpeg"/><Relationship Id="rId94" Type="http://schemas.openxmlformats.org/officeDocument/2006/relationships/image" Target="../media/2fe69b7b_479c_11ef_a5fd_047c1617b143_4b3c1cd7_5a46_11f0_a775_047c1617b14394.jpeg"/><Relationship Id="rId95" Type="http://schemas.openxmlformats.org/officeDocument/2006/relationships/image" Target="../media/2fe69b7d_479c_11ef_a5fd_047c1617b143_4b3c1cda_5a46_11f0_a775_047c1617b14395.jpeg"/><Relationship Id="rId96" Type="http://schemas.openxmlformats.org/officeDocument/2006/relationships/image" Target="../media/2fe69b7f_479c_11ef_a5fd_047c1617b143_4b3c1cdb_5a46_11f0_a775_047c1617b14396.jpeg"/><Relationship Id="rId97" Type="http://schemas.openxmlformats.org/officeDocument/2006/relationships/image" Target="../media/2fe69b8b_479c_11ef_a5fd_047c1617b143_4b3c1cd9_5a46_11f0_a775_047c1617b14397.jpeg"/><Relationship Id="rId98" Type="http://schemas.openxmlformats.org/officeDocument/2006/relationships/image" Target="../media/2fe69b8d_479c_11ef_a5fd_047c1617b143_4b3c1cc7_5a46_11f0_a775_047c1617b14398.jpeg"/><Relationship Id="rId99" Type="http://schemas.openxmlformats.org/officeDocument/2006/relationships/image" Target="../media/2fe69b8f_479c_11ef_a5fd_047c1617b143_4b3c1cc9_5a46_11f0_a775_047c1617b14399.jpeg"/><Relationship Id="rId100" Type="http://schemas.openxmlformats.org/officeDocument/2006/relationships/image" Target="../media/db49fda8_47a2_11ef_a5fd_047c1617b143_4b3c1ccb_5a46_11f0_a775_047c1617b143100.jpeg"/><Relationship Id="rId101" Type="http://schemas.openxmlformats.org/officeDocument/2006/relationships/image" Target="../media/db49fdaa_47a2_11ef_a5fd_047c1617b143_4b3c1ccd_5a46_11f0_a775_047c1617b143101.jpeg"/><Relationship Id="rId102" Type="http://schemas.openxmlformats.org/officeDocument/2006/relationships/image" Target="../media/db49fdac_47a2_11ef_a5fd_047c1617b143_4b3c1ccf_5a46_11f0_a775_047c1617b143102.jpeg"/><Relationship Id="rId103" Type="http://schemas.openxmlformats.org/officeDocument/2006/relationships/image" Target="../media/db49fdae_47a2_11ef_a5fd_047c1617b143_4b3c1cd1_5a46_11f0_a775_047c1617b143103.jpeg"/><Relationship Id="rId104" Type="http://schemas.openxmlformats.org/officeDocument/2006/relationships/image" Target="../media/db49fdb0_47a2_11ef_a5fd_047c1617b143_4b3c1cd3_5a46_11f0_a775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7635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763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7635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81125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81125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81125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381125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381125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381125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381125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381125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381125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381125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381125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381125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381125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381125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381125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381125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381125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38112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381125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38112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381125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381125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381125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381125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381125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81125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381125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381125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381125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381125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381125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381125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381125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381125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J5*16.38</f>
        <v>0</v>
      </c>
      <c r="L5" s="5"/>
    </row>
    <row r="6" spans="1:12" customHeight="1" ht="105" outlineLevel="4">
      <c r="A6" s="1"/>
      <c r="B6" s="1">
        <v>825029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J6*17.87</f>
        <v>0</v>
      </c>
      <c r="L6" s="5"/>
    </row>
    <row r="7" spans="1:12" customHeight="1" ht="105" outlineLevel="4">
      <c r="A7" s="1"/>
      <c r="B7" s="1">
        <v>825030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J7*19.36</f>
        <v>0</v>
      </c>
      <c r="L7" s="5"/>
    </row>
    <row r="8" spans="1:12" outlineLevel="2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customHeight="1" ht="105" outlineLevel="4">
      <c r="A9" s="1"/>
      <c r="B9" s="1">
        <v>825031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J9*10.43</f>
        <v>0</v>
      </c>
      <c r="L9" s="5"/>
    </row>
    <row r="10" spans="1:12" customHeight="1" ht="105" outlineLevel="4">
      <c r="A10" s="1"/>
      <c r="B10" s="1">
        <v>825032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2</v>
      </c>
      <c r="H10" s="2">
        <v>0</v>
      </c>
      <c r="I10" s="1">
        <v>0</v>
      </c>
      <c r="J10" s="3" t="s">
        <v>18</v>
      </c>
      <c r="K10" s="2" t="str">
        <f>J10*11.91</f>
        <v>0</v>
      </c>
      <c r="L10" s="5"/>
    </row>
    <row r="11" spans="1:12" customHeight="1" ht="105" outlineLevel="4">
      <c r="A11" s="1"/>
      <c r="B11" s="1">
        <v>825033</v>
      </c>
      <c r="C11" s="1" t="s">
        <v>37</v>
      </c>
      <c r="D11" s="1" t="s">
        <v>38</v>
      </c>
      <c r="E11" s="2" t="s">
        <v>39</v>
      </c>
      <c r="F11" s="2" t="s">
        <v>36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J11*11.91</f>
        <v>0</v>
      </c>
      <c r="L11" s="5"/>
    </row>
    <row r="12" spans="1:12" customHeight="1" ht="105" outlineLevel="4">
      <c r="A12" s="1"/>
      <c r="B12" s="1">
        <v>825034</v>
      </c>
      <c r="C12" s="1" t="s">
        <v>41</v>
      </c>
      <c r="D12" s="1" t="s">
        <v>42</v>
      </c>
      <c r="E12" s="2" t="s">
        <v>43</v>
      </c>
      <c r="F12" s="2" t="s">
        <v>36</v>
      </c>
      <c r="G12" s="2" t="s">
        <v>40</v>
      </c>
      <c r="H12" s="2">
        <v>0</v>
      </c>
      <c r="I12" s="1">
        <v>0</v>
      </c>
      <c r="J12" s="3" t="s">
        <v>18</v>
      </c>
      <c r="K12" s="2" t="str">
        <f>J12*11.91</f>
        <v>0</v>
      </c>
      <c r="L12" s="5"/>
    </row>
    <row r="13" spans="1:12" customHeight="1" ht="105" outlineLevel="4">
      <c r="A13" s="1"/>
      <c r="B13" s="1">
        <v>825035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J13*13.40</f>
        <v>0</v>
      </c>
      <c r="L13" s="5"/>
    </row>
    <row r="14" spans="1:12" customHeight="1" ht="105" outlineLevel="4">
      <c r="A14" s="1"/>
      <c r="B14" s="1">
        <v>825036</v>
      </c>
      <c r="C14" s="1" t="s">
        <v>48</v>
      </c>
      <c r="D14" s="1" t="s">
        <v>49</v>
      </c>
      <c r="E14" s="2" t="s">
        <v>50</v>
      </c>
      <c r="F14" s="2" t="s">
        <v>47</v>
      </c>
      <c r="G14" s="2" t="s">
        <v>51</v>
      </c>
      <c r="H14" s="2">
        <v>0</v>
      </c>
      <c r="I14" s="1">
        <v>0</v>
      </c>
      <c r="J14" s="3" t="s">
        <v>18</v>
      </c>
      <c r="K14" s="2" t="str">
        <f>J14*13.40</f>
        <v>0</v>
      </c>
      <c r="L14" s="5"/>
    </row>
    <row r="15" spans="1:12" customHeight="1" ht="105" outlineLevel="4">
      <c r="A15" s="1"/>
      <c r="B15" s="1">
        <v>825037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J15*14.89</f>
        <v>0</v>
      </c>
      <c r="L15" s="5"/>
    </row>
    <row r="16" spans="1:12" customHeight="1" ht="105" outlineLevel="4">
      <c r="A16" s="1"/>
      <c r="B16" s="1">
        <v>825038</v>
      </c>
      <c r="C16" s="1" t="s">
        <v>56</v>
      </c>
      <c r="D16" s="1" t="s">
        <v>57</v>
      </c>
      <c r="E16" s="2" t="s">
        <v>58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J16*14.89</f>
        <v>0</v>
      </c>
      <c r="L16" s="5"/>
    </row>
    <row r="17" spans="1:12" customHeight="1" ht="105" outlineLevel="4">
      <c r="A17" s="1"/>
      <c r="B17" s="1">
        <v>825039</v>
      </c>
      <c r="C17" s="1" t="s">
        <v>59</v>
      </c>
      <c r="D17" s="1" t="s">
        <v>60</v>
      </c>
      <c r="E17" s="2" t="s">
        <v>61</v>
      </c>
      <c r="F17" s="2" t="s">
        <v>16</v>
      </c>
      <c r="G17" s="2">
        <v>0</v>
      </c>
      <c r="H17" s="2">
        <v>0</v>
      </c>
      <c r="I17" s="1">
        <v>0</v>
      </c>
      <c r="J17" s="3" t="s">
        <v>18</v>
      </c>
      <c r="K17" s="2" t="str">
        <f>J17*16.38</f>
        <v>0</v>
      </c>
      <c r="L17" s="5"/>
    </row>
    <row r="18" spans="1:12" customHeight="1" ht="105" outlineLevel="4">
      <c r="A18" s="1"/>
      <c r="B18" s="1">
        <v>825040</v>
      </c>
      <c r="C18" s="1" t="s">
        <v>62</v>
      </c>
      <c r="D18" s="1" t="s">
        <v>63</v>
      </c>
      <c r="E18" s="2" t="s">
        <v>64</v>
      </c>
      <c r="F18" s="2" t="s">
        <v>22</v>
      </c>
      <c r="G18" s="2" t="s">
        <v>23</v>
      </c>
      <c r="H18" s="2">
        <v>0</v>
      </c>
      <c r="I18" s="1">
        <v>0</v>
      </c>
      <c r="J18" s="3" t="s">
        <v>18</v>
      </c>
      <c r="K18" s="2" t="str">
        <f>J18*17.87</f>
        <v>0</v>
      </c>
      <c r="L18" s="5"/>
    </row>
    <row r="19" spans="1:12" customHeight="1" ht="105" outlineLevel="4">
      <c r="A19" s="1"/>
      <c r="B19" s="1">
        <v>825041</v>
      </c>
      <c r="C19" s="1" t="s">
        <v>65</v>
      </c>
      <c r="D19" s="1" t="s">
        <v>66</v>
      </c>
      <c r="E19" s="2" t="s">
        <v>67</v>
      </c>
      <c r="F19" s="2" t="s">
        <v>27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J19*19.36</f>
        <v>0</v>
      </c>
      <c r="L19" s="5"/>
    </row>
    <row r="20" spans="1:12" customHeight="1" ht="105" outlineLevel="4">
      <c r="A20" s="1"/>
      <c r="B20" s="1">
        <v>825042</v>
      </c>
      <c r="C20" s="1" t="s">
        <v>68</v>
      </c>
      <c r="D20" s="1" t="s">
        <v>69</v>
      </c>
      <c r="E20" s="2" t="s">
        <v>70</v>
      </c>
      <c r="F20" s="2" t="s">
        <v>71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J20*20.85</f>
        <v>0</v>
      </c>
      <c r="L20" s="5"/>
    </row>
    <row r="21" spans="1:12" customHeight="1" ht="105" outlineLevel="4">
      <c r="A21" s="1"/>
      <c r="B21" s="1">
        <v>825043</v>
      </c>
      <c r="C21" s="1" t="s">
        <v>72</v>
      </c>
      <c r="D21" s="1" t="s">
        <v>73</v>
      </c>
      <c r="E21" s="2" t="s">
        <v>74</v>
      </c>
      <c r="F21" s="2" t="s">
        <v>75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J21*22.34</f>
        <v>0</v>
      </c>
      <c r="L21" s="5"/>
    </row>
    <row r="22" spans="1:12" customHeight="1" ht="105" outlineLevel="4">
      <c r="A22" s="1"/>
      <c r="B22" s="1">
        <v>825044</v>
      </c>
      <c r="C22" s="1" t="s">
        <v>76</v>
      </c>
      <c r="D22" s="1" t="s">
        <v>77</v>
      </c>
      <c r="E22" s="2" t="s">
        <v>78</v>
      </c>
      <c r="F22" s="2" t="s">
        <v>75</v>
      </c>
      <c r="G22" s="2" t="s">
        <v>51</v>
      </c>
      <c r="H22" s="2">
        <v>0</v>
      </c>
      <c r="I22" s="1">
        <v>0</v>
      </c>
      <c r="J22" s="3" t="s">
        <v>18</v>
      </c>
      <c r="K22" s="2" t="str">
        <f>J22*22.34</f>
        <v>0</v>
      </c>
      <c r="L22" s="5"/>
    </row>
    <row r="23" spans="1:12" customHeight="1" ht="105" outlineLevel="4">
      <c r="A23" s="1"/>
      <c r="B23" s="1">
        <v>825045</v>
      </c>
      <c r="C23" s="1" t="s">
        <v>79</v>
      </c>
      <c r="D23" s="1" t="s">
        <v>80</v>
      </c>
      <c r="E23" s="2" t="s">
        <v>81</v>
      </c>
      <c r="F23" s="2" t="s">
        <v>82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J23*26.81</f>
        <v>0</v>
      </c>
      <c r="L23" s="5"/>
    </row>
    <row r="24" spans="1:12" customHeight="1" ht="105" outlineLevel="4">
      <c r="A24" s="1"/>
      <c r="B24" s="1">
        <v>825046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0</v>
      </c>
      <c r="H24" s="2">
        <v>0</v>
      </c>
      <c r="I24" s="1">
        <v>0</v>
      </c>
      <c r="J24" s="3" t="s">
        <v>18</v>
      </c>
      <c r="K24" s="2" t="str">
        <f>J24*28.30</f>
        <v>0</v>
      </c>
      <c r="L24" s="5"/>
    </row>
    <row r="25" spans="1:12" customHeight="1" ht="105" outlineLevel="4">
      <c r="A25" s="1"/>
      <c r="B25" s="1">
        <v>825047</v>
      </c>
      <c r="C25" s="1" t="s">
        <v>87</v>
      </c>
      <c r="D25" s="1" t="s">
        <v>88</v>
      </c>
      <c r="E25" s="2" t="s">
        <v>89</v>
      </c>
      <c r="F25" s="2" t="s">
        <v>90</v>
      </c>
      <c r="G25" s="2" t="s">
        <v>23</v>
      </c>
      <c r="H25" s="2">
        <v>0</v>
      </c>
      <c r="I25" s="1">
        <v>0</v>
      </c>
      <c r="J25" s="3" t="s">
        <v>18</v>
      </c>
      <c r="K25" s="2" t="str">
        <f>J25*31.28</f>
        <v>0</v>
      </c>
      <c r="L25" s="5"/>
    </row>
    <row r="26" spans="1:12" customHeight="1" ht="105" outlineLevel="4">
      <c r="A26" s="1"/>
      <c r="B26" s="1">
        <v>825048</v>
      </c>
      <c r="C26" s="1" t="s">
        <v>91</v>
      </c>
      <c r="D26" s="1" t="s">
        <v>92</v>
      </c>
      <c r="E26" s="2" t="s">
        <v>93</v>
      </c>
      <c r="F26" s="2" t="s">
        <v>94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J26*32.77</f>
        <v>0</v>
      </c>
      <c r="L26" s="5"/>
    </row>
    <row r="27" spans="1:12" customHeight="1" ht="105" outlineLevel="4">
      <c r="A27" s="1"/>
      <c r="B27" s="1">
        <v>825049</v>
      </c>
      <c r="C27" s="1" t="s">
        <v>95</v>
      </c>
      <c r="D27" s="1" t="s">
        <v>96</v>
      </c>
      <c r="E27" s="2" t="s">
        <v>97</v>
      </c>
      <c r="F27" s="2" t="s">
        <v>98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J27*34.25</f>
        <v>0</v>
      </c>
      <c r="L27" s="5"/>
    </row>
    <row r="28" spans="1:12" outlineLevel="2">
      <c r="A28" s="8" t="s">
        <v>99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825050</v>
      </c>
      <c r="C29" s="1" t="s">
        <v>100</v>
      </c>
      <c r="D29" s="1" t="s">
        <v>101</v>
      </c>
      <c r="E29" s="2" t="s">
        <v>102</v>
      </c>
      <c r="F29" s="2" t="s">
        <v>94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J29*32.77</f>
        <v>0</v>
      </c>
      <c r="L29" s="5"/>
    </row>
    <row r="30" spans="1:12" customHeight="1" ht="105" outlineLevel="4">
      <c r="A30" s="1"/>
      <c r="B30" s="1">
        <v>825051</v>
      </c>
      <c r="C30" s="1" t="s">
        <v>103</v>
      </c>
      <c r="D30" s="1" t="s">
        <v>104</v>
      </c>
      <c r="E30" s="2" t="s">
        <v>105</v>
      </c>
      <c r="F30" s="2" t="s">
        <v>90</v>
      </c>
      <c r="G30" s="2" t="s">
        <v>40</v>
      </c>
      <c r="H30" s="2">
        <v>0</v>
      </c>
      <c r="I30" s="1">
        <v>0</v>
      </c>
      <c r="J30" s="3" t="s">
        <v>18</v>
      </c>
      <c r="K30" s="2" t="str">
        <f>J30*31.28</f>
        <v>0</v>
      </c>
      <c r="L30" s="5"/>
    </row>
    <row r="31" spans="1:12" customHeight="1" ht="105" outlineLevel="4">
      <c r="A31" s="1"/>
      <c r="B31" s="1">
        <v>825052</v>
      </c>
      <c r="C31" s="1" t="s">
        <v>106</v>
      </c>
      <c r="D31" s="1" t="s">
        <v>107</v>
      </c>
      <c r="E31" s="2" t="s">
        <v>108</v>
      </c>
      <c r="F31" s="2" t="s">
        <v>94</v>
      </c>
      <c r="G31" s="2" t="s">
        <v>40</v>
      </c>
      <c r="H31" s="2">
        <v>0</v>
      </c>
      <c r="I31" s="1">
        <v>0</v>
      </c>
      <c r="J31" s="3" t="s">
        <v>18</v>
      </c>
      <c r="K31" s="2" t="str">
        <f>J31*32.77</f>
        <v>0</v>
      </c>
      <c r="L31" s="5"/>
    </row>
    <row r="32" spans="1:12" customHeight="1" ht="105" outlineLevel="4">
      <c r="A32" s="1"/>
      <c r="B32" s="1">
        <v>825053</v>
      </c>
      <c r="C32" s="1" t="s">
        <v>109</v>
      </c>
      <c r="D32" s="1" t="s">
        <v>110</v>
      </c>
      <c r="E32" s="2" t="s">
        <v>111</v>
      </c>
      <c r="F32" s="2" t="s">
        <v>94</v>
      </c>
      <c r="G32" s="2" t="s">
        <v>40</v>
      </c>
      <c r="H32" s="2">
        <v>0</v>
      </c>
      <c r="I32" s="1">
        <v>0</v>
      </c>
      <c r="J32" s="3" t="s">
        <v>18</v>
      </c>
      <c r="K32" s="2" t="str">
        <f>J32*32.77</f>
        <v>0</v>
      </c>
      <c r="L32" s="5"/>
    </row>
    <row r="33" spans="1:12" customHeight="1" ht="105" outlineLevel="4">
      <c r="A33" s="1"/>
      <c r="B33" s="1">
        <v>825054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40</v>
      </c>
      <c r="H33" s="2">
        <v>0</v>
      </c>
      <c r="I33" s="1">
        <v>0</v>
      </c>
      <c r="J33" s="3" t="s">
        <v>18</v>
      </c>
      <c r="K33" s="2" t="str">
        <f>J33*38.72</f>
        <v>0</v>
      </c>
      <c r="L33" s="5"/>
    </row>
    <row r="34" spans="1:12" customHeight="1" ht="105" outlineLevel="4">
      <c r="A34" s="1"/>
      <c r="B34" s="1">
        <v>825055</v>
      </c>
      <c r="C34" s="1" t="s">
        <v>116</v>
      </c>
      <c r="D34" s="1" t="s">
        <v>117</v>
      </c>
      <c r="E34" s="2" t="s">
        <v>118</v>
      </c>
      <c r="F34" s="2" t="s">
        <v>115</v>
      </c>
      <c r="G34" s="2" t="s">
        <v>40</v>
      </c>
      <c r="H34" s="2">
        <v>0</v>
      </c>
      <c r="I34" s="1">
        <v>0</v>
      </c>
      <c r="J34" s="3" t="s">
        <v>18</v>
      </c>
      <c r="K34" s="2" t="str">
        <f>J34*38.72</f>
        <v>0</v>
      </c>
      <c r="L34" s="5"/>
    </row>
    <row r="35" spans="1:12" customHeight="1" ht="105" outlineLevel="4">
      <c r="A35" s="1"/>
      <c r="B35" s="1">
        <v>825056</v>
      </c>
      <c r="C35" s="1" t="s">
        <v>119</v>
      </c>
      <c r="D35" s="1" t="s">
        <v>120</v>
      </c>
      <c r="E35" s="2" t="s">
        <v>121</v>
      </c>
      <c r="F35" s="2" t="s">
        <v>122</v>
      </c>
      <c r="G35" s="2" t="s">
        <v>40</v>
      </c>
      <c r="H35" s="2">
        <v>0</v>
      </c>
      <c r="I35" s="1">
        <v>0</v>
      </c>
      <c r="J35" s="3" t="s">
        <v>18</v>
      </c>
      <c r="K35" s="2" t="str">
        <f>J35*40.21</f>
        <v>0</v>
      </c>
      <c r="L35" s="5"/>
    </row>
    <row r="36" spans="1:12" customHeight="1" ht="105" outlineLevel="4">
      <c r="A36" s="1"/>
      <c r="B36" s="1">
        <v>825057</v>
      </c>
      <c r="C36" s="1" t="s">
        <v>123</v>
      </c>
      <c r="D36" s="1" t="s">
        <v>124</v>
      </c>
      <c r="E36" s="2" t="s">
        <v>125</v>
      </c>
      <c r="F36" s="2" t="s">
        <v>126</v>
      </c>
      <c r="G36" s="2" t="s">
        <v>51</v>
      </c>
      <c r="H36" s="2">
        <v>0</v>
      </c>
      <c r="I36" s="1">
        <v>0</v>
      </c>
      <c r="J36" s="3" t="s">
        <v>18</v>
      </c>
      <c r="K36" s="2" t="str">
        <f>J36*41.70</f>
        <v>0</v>
      </c>
      <c r="L36" s="5"/>
    </row>
    <row r="37" spans="1:12" customHeight="1" ht="105" outlineLevel="4">
      <c r="A37" s="1"/>
      <c r="B37" s="1">
        <v>825058</v>
      </c>
      <c r="C37" s="1" t="s">
        <v>127</v>
      </c>
      <c r="D37" s="1" t="s">
        <v>128</v>
      </c>
      <c r="E37" s="2" t="s">
        <v>129</v>
      </c>
      <c r="F37" s="2" t="s">
        <v>130</v>
      </c>
      <c r="G37" s="2" t="s">
        <v>23</v>
      </c>
      <c r="H37" s="2">
        <v>0</v>
      </c>
      <c r="I37" s="1">
        <v>0</v>
      </c>
      <c r="J37" s="3" t="s">
        <v>18</v>
      </c>
      <c r="K37" s="2" t="str">
        <f>J37*50.64</f>
        <v>0</v>
      </c>
      <c r="L37" s="5"/>
    </row>
    <row r="38" spans="1:12" customHeight="1" ht="105" outlineLevel="4">
      <c r="A38" s="1"/>
      <c r="B38" s="1">
        <v>825059</v>
      </c>
      <c r="C38" s="1" t="s">
        <v>131</v>
      </c>
      <c r="D38" s="1" t="s">
        <v>132</v>
      </c>
      <c r="E38" s="2" t="s">
        <v>133</v>
      </c>
      <c r="F38" s="2" t="s">
        <v>130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J38*50.64</f>
        <v>0</v>
      </c>
      <c r="L38" s="5"/>
    </row>
    <row r="39" spans="1:12" customHeight="1" ht="105" outlineLevel="4">
      <c r="A39" s="1"/>
      <c r="B39" s="1">
        <v>825060</v>
      </c>
      <c r="C39" s="1" t="s">
        <v>134</v>
      </c>
      <c r="D39" s="1" t="s">
        <v>135</v>
      </c>
      <c r="E39" s="2" t="s">
        <v>136</v>
      </c>
      <c r="F39" s="2" t="s">
        <v>137</v>
      </c>
      <c r="G39" s="2" t="s">
        <v>23</v>
      </c>
      <c r="H39" s="2">
        <v>0</v>
      </c>
      <c r="I39" s="1">
        <v>0</v>
      </c>
      <c r="J39" s="3" t="s">
        <v>18</v>
      </c>
      <c r="K39" s="2" t="str">
        <f>J39*52.13</f>
        <v>0</v>
      </c>
      <c r="L39" s="5"/>
    </row>
    <row r="40" spans="1:12" customHeight="1" ht="105" outlineLevel="4">
      <c r="A40" s="1"/>
      <c r="B40" s="1">
        <v>825061</v>
      </c>
      <c r="C40" s="1" t="s">
        <v>138</v>
      </c>
      <c r="D40" s="1" t="s">
        <v>139</v>
      </c>
      <c r="E40" s="2" t="s">
        <v>140</v>
      </c>
      <c r="F40" s="2" t="s">
        <v>141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J40*53.62</f>
        <v>0</v>
      </c>
      <c r="L40" s="5"/>
    </row>
    <row r="41" spans="1:12" customHeight="1" ht="105" outlineLevel="4">
      <c r="A41" s="1"/>
      <c r="B41" s="1">
        <v>825062</v>
      </c>
      <c r="C41" s="1" t="s">
        <v>142</v>
      </c>
      <c r="D41" s="1" t="s">
        <v>143</v>
      </c>
      <c r="E41" s="2" t="s">
        <v>144</v>
      </c>
      <c r="F41" s="2" t="s">
        <v>141</v>
      </c>
      <c r="G41" s="2" t="s">
        <v>23</v>
      </c>
      <c r="H41" s="2">
        <v>0</v>
      </c>
      <c r="I41" s="1">
        <v>0</v>
      </c>
      <c r="J41" s="3" t="s">
        <v>18</v>
      </c>
      <c r="K41" s="2" t="str">
        <f>J41*53.62</f>
        <v>0</v>
      </c>
      <c r="L41" s="5"/>
    </row>
    <row r="42" spans="1:12" customHeight="1" ht="105" outlineLevel="4">
      <c r="A42" s="1"/>
      <c r="B42" s="1">
        <v>825063</v>
      </c>
      <c r="C42" s="1" t="s">
        <v>145</v>
      </c>
      <c r="D42" s="1" t="s">
        <v>146</v>
      </c>
      <c r="E42" s="2" t="s">
        <v>147</v>
      </c>
      <c r="F42" s="2" t="s">
        <v>148</v>
      </c>
      <c r="G42" s="2" t="s">
        <v>23</v>
      </c>
      <c r="H42" s="2">
        <v>0</v>
      </c>
      <c r="I42" s="1">
        <v>0</v>
      </c>
      <c r="J42" s="3" t="s">
        <v>18</v>
      </c>
      <c r="K42" s="2" t="str">
        <f>J42*56.59</f>
        <v>0</v>
      </c>
      <c r="L42" s="5"/>
    </row>
    <row r="43" spans="1:12" customHeight="1" ht="105" outlineLevel="4">
      <c r="A43" s="1"/>
      <c r="B43" s="1">
        <v>825064</v>
      </c>
      <c r="C43" s="1" t="s">
        <v>149</v>
      </c>
      <c r="D43" s="1" t="s">
        <v>150</v>
      </c>
      <c r="E43" s="2" t="s">
        <v>151</v>
      </c>
      <c r="F43" s="2" t="s">
        <v>152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J43*58.08</f>
        <v>0</v>
      </c>
      <c r="L43" s="5"/>
    </row>
    <row r="44" spans="1:12" customHeight="1" ht="105" outlineLevel="4">
      <c r="A44" s="1"/>
      <c r="B44" s="1">
        <v>825065</v>
      </c>
      <c r="C44" s="1" t="s">
        <v>153</v>
      </c>
      <c r="D44" s="1" t="s">
        <v>154</v>
      </c>
      <c r="E44" s="2" t="s">
        <v>155</v>
      </c>
      <c r="F44" s="2" t="s">
        <v>156</v>
      </c>
      <c r="G44" s="2" t="s">
        <v>23</v>
      </c>
      <c r="H44" s="2">
        <v>0</v>
      </c>
      <c r="I44" s="1">
        <v>0</v>
      </c>
      <c r="J44" s="3" t="s">
        <v>18</v>
      </c>
      <c r="K44" s="2" t="str">
        <f>J44*83.40</f>
        <v>0</v>
      </c>
      <c r="L44" s="5"/>
    </row>
    <row r="45" spans="1:12" customHeight="1" ht="105" outlineLevel="4">
      <c r="A45" s="1"/>
      <c r="B45" s="1">
        <v>825066</v>
      </c>
      <c r="C45" s="1" t="s">
        <v>157</v>
      </c>
      <c r="D45" s="1" t="s">
        <v>158</v>
      </c>
      <c r="E45" s="2" t="s">
        <v>159</v>
      </c>
      <c r="F45" s="2" t="s">
        <v>160</v>
      </c>
      <c r="G45" s="2" t="s">
        <v>51</v>
      </c>
      <c r="H45" s="2">
        <v>0</v>
      </c>
      <c r="I45" s="1">
        <v>0</v>
      </c>
      <c r="J45" s="3" t="s">
        <v>18</v>
      </c>
      <c r="K45" s="2" t="str">
        <f>J45*84.89</f>
        <v>0</v>
      </c>
      <c r="L45" s="5"/>
    </row>
    <row r="46" spans="1:12" customHeight="1" ht="105" outlineLevel="4">
      <c r="A46" s="1"/>
      <c r="B46" s="1">
        <v>825067</v>
      </c>
      <c r="C46" s="1" t="s">
        <v>161</v>
      </c>
      <c r="D46" s="1" t="s">
        <v>162</v>
      </c>
      <c r="E46" s="2" t="s">
        <v>163</v>
      </c>
      <c r="F46" s="2" t="s">
        <v>164</v>
      </c>
      <c r="G46" s="2" t="s">
        <v>23</v>
      </c>
      <c r="H46" s="2">
        <v>0</v>
      </c>
      <c r="I46" s="1">
        <v>0</v>
      </c>
      <c r="J46" s="3" t="s">
        <v>18</v>
      </c>
      <c r="K46" s="2" t="str">
        <f>J46*86.38</f>
        <v>0</v>
      </c>
      <c r="L46" s="5"/>
    </row>
    <row r="47" spans="1:12" customHeight="1" ht="105" outlineLevel="4">
      <c r="A47" s="1"/>
      <c r="B47" s="1">
        <v>825068</v>
      </c>
      <c r="C47" s="1" t="s">
        <v>165</v>
      </c>
      <c r="D47" s="1" t="s">
        <v>166</v>
      </c>
      <c r="E47" s="2" t="s">
        <v>167</v>
      </c>
      <c r="F47" s="2" t="s">
        <v>168</v>
      </c>
      <c r="G47" s="2" t="s">
        <v>51</v>
      </c>
      <c r="H47" s="2">
        <v>0</v>
      </c>
      <c r="I47" s="1">
        <v>0</v>
      </c>
      <c r="J47" s="3" t="s">
        <v>18</v>
      </c>
      <c r="K47" s="2" t="str">
        <f>J47*89.36</f>
        <v>0</v>
      </c>
      <c r="L47" s="5"/>
    </row>
    <row r="48" spans="1:12" customHeight="1" ht="105" outlineLevel="4">
      <c r="A48" s="1"/>
      <c r="B48" s="1">
        <v>825069</v>
      </c>
      <c r="C48" s="1" t="s">
        <v>169</v>
      </c>
      <c r="D48" s="1" t="s">
        <v>170</v>
      </c>
      <c r="E48" s="2" t="s">
        <v>171</v>
      </c>
      <c r="F48" s="2" t="s">
        <v>172</v>
      </c>
      <c r="G48" s="2" t="s">
        <v>23</v>
      </c>
      <c r="H48" s="2">
        <v>0</v>
      </c>
      <c r="I48" s="1">
        <v>0</v>
      </c>
      <c r="J48" s="3" t="s">
        <v>18</v>
      </c>
      <c r="K48" s="2" t="str">
        <f>J48*92.34</f>
        <v>0</v>
      </c>
      <c r="L48" s="5"/>
    </row>
    <row r="49" spans="1:12" customHeight="1" ht="105" outlineLevel="4">
      <c r="A49" s="1"/>
      <c r="B49" s="1">
        <v>825070</v>
      </c>
      <c r="C49" s="1" t="s">
        <v>173</v>
      </c>
      <c r="D49" s="1" t="s">
        <v>174</v>
      </c>
      <c r="E49" s="2" t="s">
        <v>175</v>
      </c>
      <c r="F49" s="2" t="s">
        <v>176</v>
      </c>
      <c r="G49" s="2" t="s">
        <v>51</v>
      </c>
      <c r="H49" s="2">
        <v>0</v>
      </c>
      <c r="I49" s="1">
        <v>0</v>
      </c>
      <c r="J49" s="3" t="s">
        <v>18</v>
      </c>
      <c r="K49" s="2" t="str">
        <f>J49*95.32</f>
        <v>0</v>
      </c>
      <c r="L49" s="5"/>
    </row>
    <row r="50" spans="1:12" customHeight="1" ht="105" outlineLevel="4">
      <c r="A50" s="1"/>
      <c r="B50" s="1">
        <v>825071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4</v>
      </c>
      <c r="H50" s="2">
        <v>0</v>
      </c>
      <c r="I50" s="1">
        <v>0</v>
      </c>
      <c r="J50" s="3" t="s">
        <v>18</v>
      </c>
      <c r="K50" s="2" t="str">
        <f>J50*98.30</f>
        <v>0</v>
      </c>
      <c r="L50" s="5"/>
    </row>
    <row r="51" spans="1:12" customHeight="1" ht="105" outlineLevel="4">
      <c r="A51" s="1"/>
      <c r="B51" s="1">
        <v>825072</v>
      </c>
      <c r="C51" s="1" t="s">
        <v>181</v>
      </c>
      <c r="D51" s="1" t="s">
        <v>182</v>
      </c>
      <c r="E51" s="2" t="s">
        <v>183</v>
      </c>
      <c r="F51" s="2" t="s">
        <v>184</v>
      </c>
      <c r="G51" s="2" t="s">
        <v>23</v>
      </c>
      <c r="H51" s="2">
        <v>0</v>
      </c>
      <c r="I51" s="1">
        <v>0</v>
      </c>
      <c r="J51" s="3" t="s">
        <v>18</v>
      </c>
      <c r="K51" s="2" t="str">
        <f>J51*101.27</f>
        <v>0</v>
      </c>
      <c r="L51" s="5"/>
    </row>
    <row r="52" spans="1:12" customHeight="1" ht="105" outlineLevel="4">
      <c r="A52" s="1"/>
      <c r="B52" s="1">
        <v>825073</v>
      </c>
      <c r="C52" s="1" t="s">
        <v>185</v>
      </c>
      <c r="D52" s="1" t="s">
        <v>186</v>
      </c>
      <c r="E52" s="2" t="s">
        <v>187</v>
      </c>
      <c r="F52" s="2" t="s">
        <v>188</v>
      </c>
      <c r="G52" s="2" t="s">
        <v>23</v>
      </c>
      <c r="H52" s="2">
        <v>0</v>
      </c>
      <c r="I52" s="1">
        <v>0</v>
      </c>
      <c r="J52" s="3" t="s">
        <v>18</v>
      </c>
      <c r="K52" s="2" t="str">
        <f>J52*110.21</f>
        <v>0</v>
      </c>
      <c r="L52" s="5"/>
    </row>
    <row r="53" spans="1:12" customHeight="1" ht="105" outlineLevel="4">
      <c r="A53" s="1"/>
      <c r="B53" s="1">
        <v>825074</v>
      </c>
      <c r="C53" s="1" t="s">
        <v>189</v>
      </c>
      <c r="D53" s="1" t="s">
        <v>190</v>
      </c>
      <c r="E53" s="2" t="s">
        <v>191</v>
      </c>
      <c r="F53" s="2" t="s">
        <v>192</v>
      </c>
      <c r="G53" s="2" t="s">
        <v>23</v>
      </c>
      <c r="H53" s="2">
        <v>0</v>
      </c>
      <c r="I53" s="1">
        <v>0</v>
      </c>
      <c r="J53" s="3" t="s">
        <v>18</v>
      </c>
      <c r="K53" s="2" t="str">
        <f>J53*141.49</f>
        <v>0</v>
      </c>
      <c r="L53" s="5"/>
    </row>
    <row r="54" spans="1:12" customHeight="1" ht="105" outlineLevel="4">
      <c r="A54" s="1"/>
      <c r="B54" s="1">
        <v>825075</v>
      </c>
      <c r="C54" s="1" t="s">
        <v>193</v>
      </c>
      <c r="D54" s="1" t="s">
        <v>194</v>
      </c>
      <c r="E54" s="2" t="s">
        <v>195</v>
      </c>
      <c r="F54" s="2" t="s">
        <v>196</v>
      </c>
      <c r="G54" s="2" t="s">
        <v>51</v>
      </c>
      <c r="H54" s="2">
        <v>0</v>
      </c>
      <c r="I54" s="1">
        <v>0</v>
      </c>
      <c r="J54" s="3" t="s">
        <v>18</v>
      </c>
      <c r="K54" s="2" t="str">
        <f>J54*153.40</f>
        <v>0</v>
      </c>
      <c r="L54" s="5"/>
    </row>
    <row r="55" spans="1:12" customHeight="1" ht="105" outlineLevel="4">
      <c r="A55" s="1"/>
      <c r="B55" s="1">
        <v>825076</v>
      </c>
      <c r="C55" s="1" t="s">
        <v>197</v>
      </c>
      <c r="D55" s="1" t="s">
        <v>198</v>
      </c>
      <c r="E55" s="2" t="s">
        <v>199</v>
      </c>
      <c r="F55" s="2" t="s">
        <v>200</v>
      </c>
      <c r="G55" s="2" t="s">
        <v>51</v>
      </c>
      <c r="H55" s="2">
        <v>0</v>
      </c>
      <c r="I55" s="1">
        <v>0</v>
      </c>
      <c r="J55" s="3" t="s">
        <v>18</v>
      </c>
      <c r="K55" s="2" t="str">
        <f>J55*154.89</f>
        <v>0</v>
      </c>
      <c r="L55" s="5"/>
    </row>
    <row r="56" spans="1:12" customHeight="1" ht="105" outlineLevel="4">
      <c r="A56" s="1"/>
      <c r="B56" s="1">
        <v>825077</v>
      </c>
      <c r="C56" s="1" t="s">
        <v>201</v>
      </c>
      <c r="D56" s="1" t="s">
        <v>202</v>
      </c>
      <c r="E56" s="2" t="s">
        <v>203</v>
      </c>
      <c r="F56" s="2" t="s">
        <v>204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J56*169.78</f>
        <v>0</v>
      </c>
      <c r="L56" s="5"/>
    </row>
    <row r="57" spans="1:12" customHeight="1" ht="105" outlineLevel="4">
      <c r="A57" s="1"/>
      <c r="B57" s="1">
        <v>825078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51</v>
      </c>
      <c r="H57" s="2">
        <v>0</v>
      </c>
      <c r="I57" s="1">
        <v>0</v>
      </c>
      <c r="J57" s="3" t="s">
        <v>18</v>
      </c>
      <c r="K57" s="2" t="str">
        <f>J57*177.23</f>
        <v>0</v>
      </c>
      <c r="L57" s="5"/>
    </row>
    <row r="58" spans="1:12" customHeight="1" ht="105" outlineLevel="4">
      <c r="A58" s="1"/>
      <c r="B58" s="1">
        <v>825079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51</v>
      </c>
      <c r="H58" s="2">
        <v>0</v>
      </c>
      <c r="I58" s="1">
        <v>0</v>
      </c>
      <c r="J58" s="3" t="s">
        <v>18</v>
      </c>
      <c r="K58" s="2" t="str">
        <f>J58*184.68</f>
        <v>0</v>
      </c>
      <c r="L58" s="5"/>
    </row>
    <row r="59" spans="1:12" customHeight="1" ht="105" outlineLevel="4">
      <c r="A59" s="1"/>
      <c r="B59" s="1">
        <v>825080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10</v>
      </c>
      <c r="H59" s="2">
        <v>0</v>
      </c>
      <c r="I59" s="1">
        <v>0</v>
      </c>
      <c r="J59" s="3" t="s">
        <v>18</v>
      </c>
      <c r="K59" s="2" t="str">
        <f>J59*192.12</f>
        <v>0</v>
      </c>
      <c r="L59" s="5"/>
    </row>
    <row r="60" spans="1:12" customHeight="1" ht="105" outlineLevel="4">
      <c r="A60" s="1"/>
      <c r="B60" s="1">
        <v>825081</v>
      </c>
      <c r="C60" s="1" t="s">
        <v>217</v>
      </c>
      <c r="D60" s="1" t="s">
        <v>218</v>
      </c>
      <c r="E60" s="2" t="s">
        <v>219</v>
      </c>
      <c r="F60" s="2" t="s">
        <v>220</v>
      </c>
      <c r="G60" s="2" t="s">
        <v>51</v>
      </c>
      <c r="H60" s="2">
        <v>0</v>
      </c>
      <c r="I60" s="1">
        <v>0</v>
      </c>
      <c r="J60" s="3" t="s">
        <v>18</v>
      </c>
      <c r="K60" s="2" t="str">
        <f>J60*199.57</f>
        <v>0</v>
      </c>
      <c r="L60" s="5"/>
    </row>
    <row r="61" spans="1:12" customHeight="1" ht="105" outlineLevel="4">
      <c r="A61" s="1"/>
      <c r="B61" s="1">
        <v>825082</v>
      </c>
      <c r="C61" s="1" t="s">
        <v>221</v>
      </c>
      <c r="D61" s="1" t="s">
        <v>222</v>
      </c>
      <c r="E61" s="2" t="s">
        <v>223</v>
      </c>
      <c r="F61" s="2" t="s">
        <v>224</v>
      </c>
      <c r="G61" s="2">
        <v>10</v>
      </c>
      <c r="H61" s="2">
        <v>0</v>
      </c>
      <c r="I61" s="1">
        <v>0</v>
      </c>
      <c r="J61" s="3" t="s">
        <v>18</v>
      </c>
      <c r="K61" s="2" t="str">
        <f>J61*208.51</f>
        <v>0</v>
      </c>
      <c r="L61" s="5"/>
    </row>
    <row r="62" spans="1:12" customHeight="1" ht="105" outlineLevel="4">
      <c r="A62" s="1"/>
      <c r="B62" s="1">
        <v>825083</v>
      </c>
      <c r="C62" s="1" t="s">
        <v>225</v>
      </c>
      <c r="D62" s="1" t="s">
        <v>226</v>
      </c>
      <c r="E62" s="2" t="s">
        <v>227</v>
      </c>
      <c r="F62" s="2" t="s">
        <v>228</v>
      </c>
      <c r="G62" s="2" t="s">
        <v>51</v>
      </c>
      <c r="H62" s="2">
        <v>0</v>
      </c>
      <c r="I62" s="1">
        <v>0</v>
      </c>
      <c r="J62" s="3" t="s">
        <v>18</v>
      </c>
      <c r="K62" s="2" t="str">
        <f>J62*209.99</f>
        <v>0</v>
      </c>
      <c r="L62" s="5"/>
    </row>
    <row r="63" spans="1:12" outlineLevel="2">
      <c r="A63" s="8" t="s">
        <v>229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873572</v>
      </c>
      <c r="C64" s="1" t="s">
        <v>230</v>
      </c>
      <c r="D64" s="1"/>
      <c r="E64" s="2" t="s">
        <v>231</v>
      </c>
      <c r="F64" s="2" t="s">
        <v>232</v>
      </c>
      <c r="G64" s="2" t="s">
        <v>51</v>
      </c>
      <c r="H64" s="2">
        <v>0</v>
      </c>
      <c r="I64" s="1">
        <v>0</v>
      </c>
      <c r="J64" s="3" t="s">
        <v>18</v>
      </c>
      <c r="K64" s="2" t="str">
        <f>J64*38.50</f>
        <v>0</v>
      </c>
      <c r="L64" s="5"/>
    </row>
    <row r="65" spans="1:12" customHeight="1" ht="105" outlineLevel="4">
      <c r="A65" s="1"/>
      <c r="B65" s="1">
        <v>873573</v>
      </c>
      <c r="C65" s="1" t="s">
        <v>233</v>
      </c>
      <c r="D65" s="1"/>
      <c r="E65" s="2" t="s">
        <v>234</v>
      </c>
      <c r="F65" s="2" t="s">
        <v>235</v>
      </c>
      <c r="G65" s="2">
        <v>0</v>
      </c>
      <c r="H65" s="2">
        <v>0</v>
      </c>
      <c r="I65" s="1">
        <v>0</v>
      </c>
      <c r="J65" s="3" t="s">
        <v>18</v>
      </c>
      <c r="K65" s="2" t="str">
        <f>J65*60.50</f>
        <v>0</v>
      </c>
      <c r="L65" s="5"/>
    </row>
    <row r="66" spans="1:12" customHeight="1" ht="105" outlineLevel="4">
      <c r="A66" s="1"/>
      <c r="B66" s="1">
        <v>873574</v>
      </c>
      <c r="C66" s="1" t="s">
        <v>236</v>
      </c>
      <c r="D66" s="1"/>
      <c r="E66" s="2" t="s">
        <v>237</v>
      </c>
      <c r="F66" s="2" t="s">
        <v>238</v>
      </c>
      <c r="G66" s="2">
        <v>-40</v>
      </c>
      <c r="H66" s="2">
        <v>0</v>
      </c>
      <c r="I66" s="1">
        <v>0</v>
      </c>
      <c r="J66" s="3" t="s">
        <v>18</v>
      </c>
      <c r="K66" s="2" t="str">
        <f>J66*77.00</f>
        <v>0</v>
      </c>
      <c r="L66" s="5"/>
    </row>
    <row r="67" spans="1:12" customHeight="1" ht="105" outlineLevel="4">
      <c r="A67" s="1"/>
      <c r="B67" s="1">
        <v>873575</v>
      </c>
      <c r="C67" s="1" t="s">
        <v>239</v>
      </c>
      <c r="D67" s="1"/>
      <c r="E67" s="2" t="s">
        <v>240</v>
      </c>
      <c r="F67" s="2" t="s">
        <v>241</v>
      </c>
      <c r="G67" s="2">
        <v>0</v>
      </c>
      <c r="H67" s="2">
        <v>0</v>
      </c>
      <c r="I67" s="1">
        <v>0</v>
      </c>
      <c r="J67" s="3" t="s">
        <v>18</v>
      </c>
      <c r="K67" s="2" t="str">
        <f>J67*86.24</f>
        <v>0</v>
      </c>
      <c r="L67" s="5"/>
    </row>
    <row r="68" spans="1:12" customHeight="1" ht="105" outlineLevel="4">
      <c r="A68" s="1"/>
      <c r="B68" s="1">
        <v>873576</v>
      </c>
      <c r="C68" s="1" t="s">
        <v>242</v>
      </c>
      <c r="D68" s="1"/>
      <c r="E68" s="2" t="s">
        <v>243</v>
      </c>
      <c r="F68" s="2" t="s">
        <v>244</v>
      </c>
      <c r="G68" s="2">
        <v>-20</v>
      </c>
      <c r="H68" s="2">
        <v>0</v>
      </c>
      <c r="I68" s="1">
        <v>0</v>
      </c>
      <c r="J68" s="3" t="s">
        <v>18</v>
      </c>
      <c r="K68" s="2" t="str">
        <f>J68*153.78</f>
        <v>0</v>
      </c>
      <c r="L68" s="5"/>
    </row>
    <row r="69" spans="1:12" customHeight="1" ht="105" outlineLevel="4">
      <c r="A69" s="1"/>
      <c r="B69" s="1">
        <v>873577</v>
      </c>
      <c r="C69" s="1" t="s">
        <v>245</v>
      </c>
      <c r="D69" s="1"/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18</v>
      </c>
      <c r="K69" s="2" t="str">
        <f>J69*551.76</f>
        <v>0</v>
      </c>
      <c r="L69" s="5"/>
    </row>
    <row r="70" spans="1:12" customHeight="1" ht="105" outlineLevel="4">
      <c r="A70" s="1"/>
      <c r="B70" s="1">
        <v>873578</v>
      </c>
      <c r="C70" s="1" t="s">
        <v>248</v>
      </c>
      <c r="D70" s="1"/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18</v>
      </c>
      <c r="K70" s="2" t="str">
        <f>J70*736.34</f>
        <v>0</v>
      </c>
      <c r="L70" s="5"/>
    </row>
    <row r="71" spans="1:12" customHeight="1" ht="105" outlineLevel="4">
      <c r="A71" s="1"/>
      <c r="B71" s="1">
        <v>873579</v>
      </c>
      <c r="C71" s="1" t="s">
        <v>251</v>
      </c>
      <c r="D71" s="1"/>
      <c r="E71" s="2" t="s">
        <v>252</v>
      </c>
      <c r="F71" s="2" t="s">
        <v>253</v>
      </c>
      <c r="G71" s="2">
        <v>1</v>
      </c>
      <c r="H71" s="2">
        <v>0</v>
      </c>
      <c r="I71" s="1">
        <v>0</v>
      </c>
      <c r="J71" s="3" t="s">
        <v>18</v>
      </c>
      <c r="K71" s="2" t="str">
        <f>J71*1164.24</f>
        <v>0</v>
      </c>
      <c r="L71" s="5"/>
    </row>
    <row r="72" spans="1:12" customHeight="1" ht="105" outlineLevel="4">
      <c r="A72" s="1"/>
      <c r="B72" s="1">
        <v>873934</v>
      </c>
      <c r="C72" s="1" t="s">
        <v>254</v>
      </c>
      <c r="D72" s="1"/>
      <c r="E72" s="2" t="s">
        <v>255</v>
      </c>
      <c r="F72" s="2" t="s">
        <v>256</v>
      </c>
      <c r="G72" s="2">
        <v>0</v>
      </c>
      <c r="H72" s="2">
        <v>0</v>
      </c>
      <c r="I72" s="1">
        <v>0</v>
      </c>
      <c r="J72" s="3" t="s">
        <v>18</v>
      </c>
      <c r="K72" s="2" t="str">
        <f>J72*0.00</f>
        <v>0</v>
      </c>
      <c r="L72" s="5"/>
    </row>
    <row r="73" spans="1:12" customHeight="1" ht="105" outlineLevel="4">
      <c r="A73" s="1"/>
      <c r="B73" s="1">
        <v>873935</v>
      </c>
      <c r="C73" s="1" t="s">
        <v>257</v>
      </c>
      <c r="D73" s="1"/>
      <c r="E73" s="2" t="s">
        <v>258</v>
      </c>
      <c r="F73" s="2" t="s">
        <v>256</v>
      </c>
      <c r="G73" s="2">
        <v>0</v>
      </c>
      <c r="H73" s="2">
        <v>0</v>
      </c>
      <c r="I73" s="1">
        <v>0</v>
      </c>
      <c r="J73" s="3" t="s">
        <v>18</v>
      </c>
      <c r="K73" s="2" t="str">
        <f>J73*0.00</f>
        <v>0</v>
      </c>
      <c r="L73" s="5"/>
    </row>
    <row r="74" spans="1:12" customHeight="1" ht="105" outlineLevel="4">
      <c r="A74" s="1"/>
      <c r="B74" s="1">
        <v>873936</v>
      </c>
      <c r="C74" s="1" t="s">
        <v>259</v>
      </c>
      <c r="D74" s="1"/>
      <c r="E74" s="2" t="s">
        <v>260</v>
      </c>
      <c r="F74" s="2" t="s">
        <v>256</v>
      </c>
      <c r="G74" s="2">
        <v>0</v>
      </c>
      <c r="H74" s="2">
        <v>0</v>
      </c>
      <c r="I74" s="1">
        <v>0</v>
      </c>
      <c r="J74" s="3" t="s">
        <v>18</v>
      </c>
      <c r="K74" s="2" t="str">
        <f>J74*0.00</f>
        <v>0</v>
      </c>
      <c r="L74" s="5"/>
    </row>
    <row r="75" spans="1:12" outlineLevel="2">
      <c r="A75" s="8" t="s">
        <v>261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outlineLevel="3">
      <c r="A76" s="9" t="s">
        <v>262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5"/>
    </row>
    <row r="77" spans="1:12" customHeight="1" ht="105" outlineLevel="5">
      <c r="A77" s="1"/>
      <c r="B77" s="1">
        <v>822669</v>
      </c>
      <c r="C77" s="1" t="s">
        <v>263</v>
      </c>
      <c r="D77" s="1"/>
      <c r="E77" s="2" t="s">
        <v>264</v>
      </c>
      <c r="F77" s="2" t="s">
        <v>265</v>
      </c>
      <c r="G77" s="2">
        <v>4</v>
      </c>
      <c r="H77" s="2">
        <v>0</v>
      </c>
      <c r="I77" s="1">
        <v>0</v>
      </c>
      <c r="J77" s="3" t="s">
        <v>18</v>
      </c>
      <c r="K77" s="2" t="str">
        <f>J77*268.43</f>
        <v>0</v>
      </c>
      <c r="L77" s="5"/>
    </row>
    <row r="78" spans="1:12" customHeight="1" ht="105" outlineLevel="5">
      <c r="A78" s="1"/>
      <c r="B78" s="1">
        <v>822670</v>
      </c>
      <c r="C78" s="1" t="s">
        <v>266</v>
      </c>
      <c r="D78" s="1"/>
      <c r="E78" s="2" t="s">
        <v>267</v>
      </c>
      <c r="F78" s="2" t="s">
        <v>268</v>
      </c>
      <c r="G78" s="2">
        <v>8</v>
      </c>
      <c r="H78" s="2">
        <v>0</v>
      </c>
      <c r="I78" s="1">
        <v>0</v>
      </c>
      <c r="J78" s="3" t="s">
        <v>18</v>
      </c>
      <c r="K78" s="2" t="str">
        <f>J78*272.00</f>
        <v>0</v>
      </c>
      <c r="L78" s="5"/>
    </row>
    <row r="79" spans="1:12" customHeight="1" ht="105" outlineLevel="5">
      <c r="A79" s="1"/>
      <c r="B79" s="1">
        <v>822671</v>
      </c>
      <c r="C79" s="1" t="s">
        <v>269</v>
      </c>
      <c r="D79" s="1"/>
      <c r="E79" s="2" t="s">
        <v>270</v>
      </c>
      <c r="F79" s="2" t="s">
        <v>271</v>
      </c>
      <c r="G79" s="2">
        <v>2</v>
      </c>
      <c r="H79" s="2">
        <v>0</v>
      </c>
      <c r="I79" s="1">
        <v>0</v>
      </c>
      <c r="J79" s="3" t="s">
        <v>18</v>
      </c>
      <c r="K79" s="2" t="str">
        <f>J79*313.82</f>
        <v>0</v>
      </c>
      <c r="L79" s="5"/>
    </row>
    <row r="80" spans="1:12" customHeight="1" ht="105" outlineLevel="5">
      <c r="A80" s="1"/>
      <c r="B80" s="1">
        <v>822672</v>
      </c>
      <c r="C80" s="1" t="s">
        <v>272</v>
      </c>
      <c r="D80" s="1"/>
      <c r="E80" s="2" t="s">
        <v>273</v>
      </c>
      <c r="F80" s="2" t="s">
        <v>274</v>
      </c>
      <c r="G80" s="2">
        <v>8</v>
      </c>
      <c r="H80" s="2">
        <v>0</v>
      </c>
      <c r="I80" s="1">
        <v>0</v>
      </c>
      <c r="J80" s="3" t="s">
        <v>18</v>
      </c>
      <c r="K80" s="2" t="str">
        <f>J80*335.92</f>
        <v>0</v>
      </c>
      <c r="L80" s="5"/>
    </row>
    <row r="81" spans="1:12" customHeight="1" ht="105" outlineLevel="5">
      <c r="A81" s="1"/>
      <c r="B81" s="1">
        <v>822673</v>
      </c>
      <c r="C81" s="1" t="s">
        <v>275</v>
      </c>
      <c r="D81" s="1"/>
      <c r="E81" s="2" t="s">
        <v>276</v>
      </c>
      <c r="F81" s="2" t="s">
        <v>277</v>
      </c>
      <c r="G81" s="2">
        <v>3</v>
      </c>
      <c r="H81" s="2">
        <v>0</v>
      </c>
      <c r="I81" s="1">
        <v>0</v>
      </c>
      <c r="J81" s="3" t="s">
        <v>18</v>
      </c>
      <c r="K81" s="2" t="str">
        <f>J81*477.02</f>
        <v>0</v>
      </c>
      <c r="L81" s="5"/>
    </row>
    <row r="82" spans="1:12" customHeight="1" ht="105" outlineLevel="5">
      <c r="A82" s="1"/>
      <c r="B82" s="1">
        <v>822674</v>
      </c>
      <c r="C82" s="1" t="s">
        <v>278</v>
      </c>
      <c r="D82" s="1"/>
      <c r="E82" s="2" t="s">
        <v>279</v>
      </c>
      <c r="F82" s="2" t="s">
        <v>280</v>
      </c>
      <c r="G82" s="2">
        <v>0</v>
      </c>
      <c r="H82" s="2">
        <v>0</v>
      </c>
      <c r="I82" s="1">
        <v>0</v>
      </c>
      <c r="J82" s="3" t="s">
        <v>18</v>
      </c>
      <c r="K82" s="2" t="str">
        <f>J82*544.17</f>
        <v>0</v>
      </c>
      <c r="L82" s="5"/>
    </row>
    <row r="83" spans="1:12" customHeight="1" ht="105" outlineLevel="5">
      <c r="A83" s="1"/>
      <c r="B83" s="1">
        <v>822675</v>
      </c>
      <c r="C83" s="1" t="s">
        <v>281</v>
      </c>
      <c r="D83" s="1"/>
      <c r="E83" s="2" t="s">
        <v>282</v>
      </c>
      <c r="F83" s="2" t="s">
        <v>283</v>
      </c>
      <c r="G83" s="2">
        <v>5</v>
      </c>
      <c r="H83" s="2">
        <v>0</v>
      </c>
      <c r="I83" s="1">
        <v>0</v>
      </c>
      <c r="J83" s="3" t="s">
        <v>18</v>
      </c>
      <c r="K83" s="2" t="str">
        <f>J83*610.98</f>
        <v>0</v>
      </c>
      <c r="L83" s="5"/>
    </row>
    <row r="84" spans="1:12" customHeight="1" ht="105" outlineLevel="5">
      <c r="A84" s="1"/>
      <c r="B84" s="1">
        <v>822676</v>
      </c>
      <c r="C84" s="1" t="s">
        <v>284</v>
      </c>
      <c r="D84" s="1"/>
      <c r="E84" s="2" t="s">
        <v>285</v>
      </c>
      <c r="F84" s="2" t="s">
        <v>286</v>
      </c>
      <c r="G84" s="2">
        <v>0</v>
      </c>
      <c r="H84" s="2">
        <v>0</v>
      </c>
      <c r="I84" s="1">
        <v>0</v>
      </c>
      <c r="J84" s="3" t="s">
        <v>18</v>
      </c>
      <c r="K84" s="2" t="str">
        <f>J84*682.04</f>
        <v>0</v>
      </c>
      <c r="L84" s="5"/>
    </row>
    <row r="85" spans="1:12" customHeight="1" ht="105" outlineLevel="5">
      <c r="A85" s="1"/>
      <c r="B85" s="1">
        <v>822677</v>
      </c>
      <c r="C85" s="1" t="s">
        <v>287</v>
      </c>
      <c r="D85" s="1"/>
      <c r="E85" s="2" t="s">
        <v>288</v>
      </c>
      <c r="F85" s="2" t="s">
        <v>289</v>
      </c>
      <c r="G85" s="2">
        <v>5</v>
      </c>
      <c r="H85" s="2">
        <v>0</v>
      </c>
      <c r="I85" s="1">
        <v>0</v>
      </c>
      <c r="J85" s="3" t="s">
        <v>18</v>
      </c>
      <c r="K85" s="2" t="str">
        <f>J85*1463.36</f>
        <v>0</v>
      </c>
      <c r="L85" s="5"/>
    </row>
    <row r="86" spans="1:12" outlineLevel="3">
      <c r="A86" s="9" t="s">
        <v>261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882998</v>
      </c>
      <c r="C87" s="1" t="s">
        <v>290</v>
      </c>
      <c r="D87" s="1" t="s">
        <v>291</v>
      </c>
      <c r="E87" s="2" t="s">
        <v>292</v>
      </c>
      <c r="F87" s="2" t="s">
        <v>293</v>
      </c>
      <c r="G87" s="2" t="s">
        <v>51</v>
      </c>
      <c r="H87" s="2">
        <v>0</v>
      </c>
      <c r="I87" s="1">
        <v>0</v>
      </c>
      <c r="J87" s="3" t="s">
        <v>18</v>
      </c>
      <c r="K87" s="2" t="str">
        <f>J87*65.92</f>
        <v>0</v>
      </c>
      <c r="L87" s="5"/>
    </row>
    <row r="88" spans="1:12" customHeight="1" ht="105" outlineLevel="5">
      <c r="A88" s="1"/>
      <c r="B88" s="1">
        <v>882999</v>
      </c>
      <c r="C88" s="1" t="s">
        <v>294</v>
      </c>
      <c r="D88" s="1" t="s">
        <v>295</v>
      </c>
      <c r="E88" s="2" t="s">
        <v>296</v>
      </c>
      <c r="F88" s="2" t="s">
        <v>297</v>
      </c>
      <c r="G88" s="2">
        <v>9</v>
      </c>
      <c r="H88" s="2">
        <v>0</v>
      </c>
      <c r="I88" s="1">
        <v>0</v>
      </c>
      <c r="J88" s="3" t="s">
        <v>18</v>
      </c>
      <c r="K88" s="2" t="str">
        <f>J88*72.30</f>
        <v>0</v>
      </c>
      <c r="L88" s="5"/>
    </row>
    <row r="89" spans="1:12" customHeight="1" ht="105" outlineLevel="5">
      <c r="A89" s="1"/>
      <c r="B89" s="1">
        <v>883000</v>
      </c>
      <c r="C89" s="1" t="s">
        <v>298</v>
      </c>
      <c r="D89" s="1" t="s">
        <v>299</v>
      </c>
      <c r="E89" s="2" t="s">
        <v>300</v>
      </c>
      <c r="F89" s="2" t="s">
        <v>301</v>
      </c>
      <c r="G89" s="2" t="s">
        <v>51</v>
      </c>
      <c r="H89" s="2">
        <v>0</v>
      </c>
      <c r="I89" s="1">
        <v>0</v>
      </c>
      <c r="J89" s="3" t="s">
        <v>18</v>
      </c>
      <c r="K89" s="2" t="str">
        <f>J89*80.81</f>
        <v>0</v>
      </c>
      <c r="L89" s="5"/>
    </row>
    <row r="90" spans="1:12" customHeight="1" ht="105" outlineLevel="5">
      <c r="A90" s="1"/>
      <c r="B90" s="1">
        <v>883001</v>
      </c>
      <c r="C90" s="1" t="s">
        <v>302</v>
      </c>
      <c r="D90" s="1" t="s">
        <v>303</v>
      </c>
      <c r="E90" s="2" t="s">
        <v>304</v>
      </c>
      <c r="F90" s="2" t="s">
        <v>305</v>
      </c>
      <c r="G90" s="2" t="s">
        <v>51</v>
      </c>
      <c r="H90" s="2">
        <v>0</v>
      </c>
      <c r="I90" s="1">
        <v>0</v>
      </c>
      <c r="J90" s="3" t="s">
        <v>18</v>
      </c>
      <c r="K90" s="2" t="str">
        <f>J90*91.45</f>
        <v>0</v>
      </c>
      <c r="L90" s="5"/>
    </row>
    <row r="91" spans="1:12" customHeight="1" ht="105" outlineLevel="5">
      <c r="A91" s="1"/>
      <c r="B91" s="1">
        <v>883002</v>
      </c>
      <c r="C91" s="1" t="s">
        <v>306</v>
      </c>
      <c r="D91" s="1" t="s">
        <v>307</v>
      </c>
      <c r="E91" s="2" t="s">
        <v>308</v>
      </c>
      <c r="F91" s="2" t="s">
        <v>309</v>
      </c>
      <c r="G91" s="2">
        <v>0</v>
      </c>
      <c r="H91" s="2">
        <v>0</v>
      </c>
      <c r="I91" s="1">
        <v>0</v>
      </c>
      <c r="J91" s="3" t="s">
        <v>18</v>
      </c>
      <c r="K91" s="2" t="str">
        <f>J91*99.96</f>
        <v>0</v>
      </c>
      <c r="L91" s="5"/>
    </row>
    <row r="92" spans="1:12" customHeight="1" ht="105" outlineLevel="5">
      <c r="A92" s="1"/>
      <c r="B92" s="1">
        <v>883003</v>
      </c>
      <c r="C92" s="1" t="s">
        <v>310</v>
      </c>
      <c r="D92" s="1" t="s">
        <v>311</v>
      </c>
      <c r="E92" s="2" t="s">
        <v>312</v>
      </c>
      <c r="F92" s="2" t="s">
        <v>313</v>
      </c>
      <c r="G92" s="2">
        <v>9</v>
      </c>
      <c r="H92" s="2">
        <v>0</v>
      </c>
      <c r="I92" s="1">
        <v>0</v>
      </c>
      <c r="J92" s="3" t="s">
        <v>18</v>
      </c>
      <c r="K92" s="2" t="str">
        <f>J92*112.70</f>
        <v>0</v>
      </c>
      <c r="L92" s="5"/>
    </row>
    <row r="93" spans="1:12" outlineLevel="2">
      <c r="A93" s="8" t="s">
        <v>314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883426</v>
      </c>
      <c r="C94" s="1" t="s">
        <v>315</v>
      </c>
      <c r="D94" s="1"/>
      <c r="E94" s="2" t="s">
        <v>316</v>
      </c>
      <c r="F94" s="2" t="s">
        <v>317</v>
      </c>
      <c r="G94" s="2">
        <v>0</v>
      </c>
      <c r="H94" s="2">
        <v>0</v>
      </c>
      <c r="I94" s="1">
        <v>0</v>
      </c>
      <c r="J94" s="3" t="s">
        <v>18</v>
      </c>
      <c r="K94" s="2" t="str">
        <f>J94*17.16</f>
        <v>0</v>
      </c>
      <c r="L94" s="5"/>
    </row>
    <row r="95" spans="1:12" customHeight="1" ht="105" outlineLevel="4">
      <c r="A95" s="1"/>
      <c r="B95" s="1">
        <v>883427</v>
      </c>
      <c r="C95" s="1" t="s">
        <v>318</v>
      </c>
      <c r="D95" s="1"/>
      <c r="E95" s="2" t="s">
        <v>319</v>
      </c>
      <c r="F95" s="2" t="s">
        <v>317</v>
      </c>
      <c r="G95" s="2">
        <v>0</v>
      </c>
      <c r="H95" s="2">
        <v>0</v>
      </c>
      <c r="I95" s="1">
        <v>0</v>
      </c>
      <c r="J95" s="3" t="s">
        <v>18</v>
      </c>
      <c r="K95" s="2" t="str">
        <f>J95*17.16</f>
        <v>0</v>
      </c>
      <c r="L95" s="5"/>
    </row>
    <row r="96" spans="1:12" customHeight="1" ht="105" outlineLevel="4">
      <c r="A96" s="1"/>
      <c r="B96" s="1">
        <v>883428</v>
      </c>
      <c r="C96" s="1" t="s">
        <v>320</v>
      </c>
      <c r="D96" s="1"/>
      <c r="E96" s="2" t="s">
        <v>321</v>
      </c>
      <c r="F96" s="2" t="s">
        <v>322</v>
      </c>
      <c r="G96" s="2" t="s">
        <v>323</v>
      </c>
      <c r="H96" s="2">
        <v>0</v>
      </c>
      <c r="I96" s="1">
        <v>0</v>
      </c>
      <c r="J96" s="3" t="s">
        <v>18</v>
      </c>
      <c r="K96" s="2" t="str">
        <f>J96*17.46</f>
        <v>0</v>
      </c>
      <c r="L96" s="5"/>
    </row>
    <row r="97" spans="1:12" customHeight="1" ht="105" outlineLevel="4">
      <c r="A97" s="1"/>
      <c r="B97" s="1">
        <v>883429</v>
      </c>
      <c r="C97" s="1" t="s">
        <v>324</v>
      </c>
      <c r="D97" s="1"/>
      <c r="E97" s="2" t="s">
        <v>325</v>
      </c>
      <c r="F97" s="2" t="s">
        <v>326</v>
      </c>
      <c r="G97" s="2">
        <v>0</v>
      </c>
      <c r="H97" s="2">
        <v>0</v>
      </c>
      <c r="I97" s="1">
        <v>0</v>
      </c>
      <c r="J97" s="3" t="s">
        <v>18</v>
      </c>
      <c r="K97" s="2" t="str">
        <f>J97*18.33</f>
        <v>0</v>
      </c>
      <c r="L97" s="5"/>
    </row>
    <row r="98" spans="1:12" customHeight="1" ht="105" outlineLevel="4">
      <c r="A98" s="1"/>
      <c r="B98" s="1">
        <v>883430</v>
      </c>
      <c r="C98" s="1" t="s">
        <v>327</v>
      </c>
      <c r="D98" s="1"/>
      <c r="E98" s="2" t="s">
        <v>328</v>
      </c>
      <c r="F98" s="2" t="s">
        <v>329</v>
      </c>
      <c r="G98" s="2" t="s">
        <v>330</v>
      </c>
      <c r="H98" s="2">
        <v>0</v>
      </c>
      <c r="I98" s="1">
        <v>0</v>
      </c>
      <c r="J98" s="3" t="s">
        <v>18</v>
      </c>
      <c r="K98" s="2" t="str">
        <f>J98*21.83</f>
        <v>0</v>
      </c>
      <c r="L98" s="5"/>
    </row>
    <row r="99" spans="1:12" customHeight="1" ht="105" outlineLevel="4">
      <c r="A99" s="1"/>
      <c r="B99" s="1">
        <v>883431</v>
      </c>
      <c r="C99" s="1" t="s">
        <v>331</v>
      </c>
      <c r="D99" s="1"/>
      <c r="E99" s="2" t="s">
        <v>332</v>
      </c>
      <c r="F99" s="2" t="s">
        <v>333</v>
      </c>
      <c r="G99" s="2">
        <v>0</v>
      </c>
      <c r="H99" s="2">
        <v>0</v>
      </c>
      <c r="I99" s="1">
        <v>0</v>
      </c>
      <c r="J99" s="3" t="s">
        <v>18</v>
      </c>
      <c r="K99" s="2" t="str">
        <f>J99*23.55</f>
        <v>0</v>
      </c>
      <c r="L99" s="5"/>
    </row>
    <row r="100" spans="1:12" customHeight="1" ht="105" outlineLevel="4">
      <c r="A100" s="1"/>
      <c r="B100" s="1">
        <v>883432</v>
      </c>
      <c r="C100" s="1" t="s">
        <v>334</v>
      </c>
      <c r="D100" s="1"/>
      <c r="E100" s="2" t="s">
        <v>335</v>
      </c>
      <c r="F100" s="2" t="s">
        <v>336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J100*25.02</f>
        <v>0</v>
      </c>
      <c r="L100" s="5"/>
    </row>
    <row r="101" spans="1:12" customHeight="1" ht="105" outlineLevel="4">
      <c r="A101" s="1"/>
      <c r="B101" s="1">
        <v>883433</v>
      </c>
      <c r="C101" s="1" t="s">
        <v>337</v>
      </c>
      <c r="D101" s="1"/>
      <c r="E101" s="2" t="s">
        <v>338</v>
      </c>
      <c r="F101" s="2" t="s">
        <v>339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J101*25.90</f>
        <v>0</v>
      </c>
      <c r="L101" s="5"/>
    </row>
    <row r="102" spans="1:12" customHeight="1" ht="105" outlineLevel="4">
      <c r="A102" s="1"/>
      <c r="B102" s="1">
        <v>883434</v>
      </c>
      <c r="C102" s="1" t="s">
        <v>340</v>
      </c>
      <c r="D102" s="1"/>
      <c r="E102" s="2" t="s">
        <v>341</v>
      </c>
      <c r="F102" s="2" t="s">
        <v>342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J102*26.20</f>
        <v>0</v>
      </c>
      <c r="L102" s="5"/>
    </row>
    <row r="103" spans="1:12" customHeight="1" ht="105" outlineLevel="4">
      <c r="A103" s="1"/>
      <c r="B103" s="1">
        <v>883435</v>
      </c>
      <c r="C103" s="1" t="s">
        <v>343</v>
      </c>
      <c r="D103" s="1"/>
      <c r="E103" s="2" t="s">
        <v>344</v>
      </c>
      <c r="F103" s="2" t="s">
        <v>345</v>
      </c>
      <c r="G103" s="2">
        <v>5</v>
      </c>
      <c r="H103" s="2">
        <v>0</v>
      </c>
      <c r="I103" s="1">
        <v>0</v>
      </c>
      <c r="J103" s="3" t="s">
        <v>18</v>
      </c>
      <c r="K103" s="2" t="str">
        <f>J103*27.05</f>
        <v>0</v>
      </c>
      <c r="L103" s="5"/>
    </row>
    <row r="104" spans="1:12" customHeight="1" ht="105" outlineLevel="4">
      <c r="A104" s="1"/>
      <c r="B104" s="1">
        <v>883436</v>
      </c>
      <c r="C104" s="1" t="s">
        <v>346</v>
      </c>
      <c r="D104" s="1"/>
      <c r="E104" s="2" t="s">
        <v>347</v>
      </c>
      <c r="F104" s="2" t="s">
        <v>348</v>
      </c>
      <c r="G104" s="2" t="s">
        <v>23</v>
      </c>
      <c r="H104" s="2">
        <v>0</v>
      </c>
      <c r="I104" s="1">
        <v>0</v>
      </c>
      <c r="J104" s="3" t="s">
        <v>18</v>
      </c>
      <c r="K104" s="2" t="str">
        <f>J104*30.54</f>
        <v>0</v>
      </c>
      <c r="L104" s="5"/>
    </row>
    <row r="105" spans="1:12" customHeight="1" ht="105" outlineLevel="4">
      <c r="A105" s="1"/>
      <c r="B105" s="1">
        <v>883437</v>
      </c>
      <c r="C105" s="1" t="s">
        <v>349</v>
      </c>
      <c r="D105" s="1"/>
      <c r="E105" s="2" t="s">
        <v>350</v>
      </c>
      <c r="F105" s="2" t="s">
        <v>351</v>
      </c>
      <c r="G105" s="2" t="s">
        <v>23</v>
      </c>
      <c r="H105" s="2">
        <v>0</v>
      </c>
      <c r="I105" s="1">
        <v>0</v>
      </c>
      <c r="J105" s="3" t="s">
        <v>18</v>
      </c>
      <c r="K105" s="2" t="str">
        <f>J105*32.59</f>
        <v>0</v>
      </c>
      <c r="L105" s="5"/>
    </row>
    <row r="106" spans="1:12" customHeight="1" ht="105" outlineLevel="4">
      <c r="A106" s="1"/>
      <c r="B106" s="1">
        <v>883438</v>
      </c>
      <c r="C106" s="1" t="s">
        <v>352</v>
      </c>
      <c r="D106" s="1"/>
      <c r="E106" s="2" t="s">
        <v>353</v>
      </c>
      <c r="F106" s="2" t="s">
        <v>354</v>
      </c>
      <c r="G106" s="2" t="s">
        <v>23</v>
      </c>
      <c r="H106" s="2">
        <v>0</v>
      </c>
      <c r="I106" s="1">
        <v>0</v>
      </c>
      <c r="J106" s="3" t="s">
        <v>18</v>
      </c>
      <c r="K106" s="2" t="str">
        <f>J106*34.04</f>
        <v>0</v>
      </c>
      <c r="L106" s="5"/>
    </row>
    <row r="107" spans="1:12" customHeight="1" ht="105" outlineLevel="4">
      <c r="A107" s="1"/>
      <c r="B107" s="1">
        <v>883439</v>
      </c>
      <c r="C107" s="1" t="s">
        <v>355</v>
      </c>
      <c r="D107" s="1"/>
      <c r="E107" s="2" t="s">
        <v>356</v>
      </c>
      <c r="F107" s="2" t="s">
        <v>357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J107*35.79</f>
        <v>0</v>
      </c>
      <c r="L107" s="5"/>
    </row>
    <row r="108" spans="1:12" outlineLevel="4">
      <c r="A108" s="1"/>
      <c r="B108" s="1">
        <v>883440</v>
      </c>
      <c r="C108" s="1" t="s">
        <v>358</v>
      </c>
      <c r="D108" s="1"/>
      <c r="E108" s="2" t="s">
        <v>359</v>
      </c>
      <c r="F108" s="2" t="s">
        <v>256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J108*0.00</f>
        <v>0</v>
      </c>
      <c r="L108" s="5"/>
    </row>
    <row r="109" spans="1:12" outlineLevel="4">
      <c r="A109" s="1"/>
      <c r="B109" s="1">
        <v>883441</v>
      </c>
      <c r="C109" s="1" t="s">
        <v>360</v>
      </c>
      <c r="D109" s="1"/>
      <c r="E109" s="2" t="s">
        <v>361</v>
      </c>
      <c r="F109" s="2" t="s">
        <v>256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J109*0.00</f>
        <v>0</v>
      </c>
      <c r="L109" s="5"/>
    </row>
    <row r="110" spans="1:12" outlineLevel="4">
      <c r="A110" s="1"/>
      <c r="B110" s="1">
        <v>883442</v>
      </c>
      <c r="C110" s="1" t="s">
        <v>362</v>
      </c>
      <c r="D110" s="1"/>
      <c r="E110" s="2" t="s">
        <v>363</v>
      </c>
      <c r="F110" s="2" t="s">
        <v>256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J110*0.00</f>
        <v>0</v>
      </c>
      <c r="L110" s="5"/>
    </row>
    <row r="111" spans="1:12" outlineLevel="4">
      <c r="A111" s="1"/>
      <c r="B111" s="1">
        <v>883443</v>
      </c>
      <c r="C111" s="1" t="s">
        <v>364</v>
      </c>
      <c r="D111" s="1"/>
      <c r="E111" s="2" t="s">
        <v>365</v>
      </c>
      <c r="F111" s="2" t="s">
        <v>256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J111*0.00</f>
        <v>0</v>
      </c>
      <c r="L111" s="5"/>
    </row>
    <row r="112" spans="1:12" outlineLevel="4">
      <c r="A112" s="1"/>
      <c r="B112" s="1">
        <v>883444</v>
      </c>
      <c r="C112" s="1" t="s">
        <v>366</v>
      </c>
      <c r="D112" s="1"/>
      <c r="E112" s="2" t="s">
        <v>367</v>
      </c>
      <c r="F112" s="2" t="s">
        <v>256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4">
      <c r="A113" s="1"/>
      <c r="B113" s="1">
        <v>883445</v>
      </c>
      <c r="C113" s="1" t="s">
        <v>368</v>
      </c>
      <c r="D113" s="1"/>
      <c r="E113" s="2" t="s">
        <v>369</v>
      </c>
      <c r="F113" s="2" t="s">
        <v>370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J113*19.78</f>
        <v>0</v>
      </c>
      <c r="L113" s="5"/>
    </row>
    <row r="114" spans="1:12" customHeight="1" ht="105" outlineLevel="4">
      <c r="A114" s="1"/>
      <c r="B114" s="1">
        <v>883446</v>
      </c>
      <c r="C114" s="1" t="s">
        <v>371</v>
      </c>
      <c r="D114" s="1"/>
      <c r="E114" s="2" t="s">
        <v>372</v>
      </c>
      <c r="F114" s="2" t="s">
        <v>370</v>
      </c>
      <c r="G114" s="2" t="s">
        <v>17</v>
      </c>
      <c r="H114" s="2">
        <v>0</v>
      </c>
      <c r="I114" s="1">
        <v>0</v>
      </c>
      <c r="J114" s="3" t="s">
        <v>18</v>
      </c>
      <c r="K114" s="2" t="str">
        <f>J114*19.78</f>
        <v>0</v>
      </c>
      <c r="L114" s="5"/>
    </row>
    <row r="115" spans="1:12" customHeight="1" ht="105" outlineLevel="4">
      <c r="A115" s="1"/>
      <c r="B115" s="1">
        <v>883447</v>
      </c>
      <c r="C115" s="1" t="s">
        <v>373</v>
      </c>
      <c r="D115" s="1"/>
      <c r="E115" s="2" t="s">
        <v>374</v>
      </c>
      <c r="F115" s="2" t="s">
        <v>375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J115*20.38</f>
        <v>0</v>
      </c>
      <c r="L115" s="5"/>
    </row>
    <row r="116" spans="1:12" customHeight="1" ht="105" outlineLevel="4">
      <c r="A116" s="1"/>
      <c r="B116" s="1">
        <v>883448</v>
      </c>
      <c r="C116" s="1" t="s">
        <v>376</v>
      </c>
      <c r="D116" s="1"/>
      <c r="E116" s="2" t="s">
        <v>377</v>
      </c>
      <c r="F116" s="2" t="s">
        <v>378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J116*23.28</f>
        <v>0</v>
      </c>
      <c r="L116" s="5"/>
    </row>
    <row r="117" spans="1:12" customHeight="1" ht="105" outlineLevel="4">
      <c r="A117" s="1"/>
      <c r="B117" s="1">
        <v>883449</v>
      </c>
      <c r="C117" s="1" t="s">
        <v>379</v>
      </c>
      <c r="D117" s="1"/>
      <c r="E117" s="2" t="s">
        <v>380</v>
      </c>
      <c r="F117" s="2" t="s">
        <v>381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J117*29.10</f>
        <v>0</v>
      </c>
      <c r="L117" s="5"/>
    </row>
    <row r="118" spans="1:12" customHeight="1" ht="105" outlineLevel="4">
      <c r="A118" s="1"/>
      <c r="B118" s="1">
        <v>883450</v>
      </c>
      <c r="C118" s="1" t="s">
        <v>382</v>
      </c>
      <c r="D118" s="1"/>
      <c r="E118" s="2" t="s">
        <v>383</v>
      </c>
      <c r="F118" s="2" t="s">
        <v>384</v>
      </c>
      <c r="G118" s="2">
        <v>10</v>
      </c>
      <c r="H118" s="2">
        <v>0</v>
      </c>
      <c r="I118" s="1">
        <v>0</v>
      </c>
      <c r="J118" s="3" t="s">
        <v>18</v>
      </c>
      <c r="K118" s="2" t="str">
        <f>J118*31.14</f>
        <v>0</v>
      </c>
      <c r="L118" s="5"/>
    </row>
    <row r="119" spans="1:12" customHeight="1" ht="105" outlineLevel="4">
      <c r="A119" s="1"/>
      <c r="B119" s="1">
        <v>883451</v>
      </c>
      <c r="C119" s="1" t="s">
        <v>385</v>
      </c>
      <c r="D119" s="1"/>
      <c r="E119" s="2" t="s">
        <v>386</v>
      </c>
      <c r="F119" s="2" t="s">
        <v>387</v>
      </c>
      <c r="G119" s="2" t="s">
        <v>23</v>
      </c>
      <c r="H119" s="2">
        <v>0</v>
      </c>
      <c r="I119" s="1">
        <v>0</v>
      </c>
      <c r="J119" s="3" t="s">
        <v>18</v>
      </c>
      <c r="K119" s="2" t="str">
        <f>J119*27.92</f>
        <v>0</v>
      </c>
      <c r="L119" s="5"/>
    </row>
    <row r="120" spans="1:12" customHeight="1" ht="105" outlineLevel="4">
      <c r="A120" s="1"/>
      <c r="B120" s="1">
        <v>883452</v>
      </c>
      <c r="C120" s="1" t="s">
        <v>388</v>
      </c>
      <c r="D120" s="1"/>
      <c r="E120" s="2" t="s">
        <v>389</v>
      </c>
      <c r="F120" s="2" t="s">
        <v>390</v>
      </c>
      <c r="G120" s="2">
        <v>1</v>
      </c>
      <c r="H120" s="2">
        <v>0</v>
      </c>
      <c r="I120" s="1">
        <v>0</v>
      </c>
      <c r="J120" s="3" t="s">
        <v>18</v>
      </c>
      <c r="K120" s="2" t="str">
        <f>J120*28.80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  <mergeCell ref="A28:K28"/>
    <mergeCell ref="A63:K63"/>
    <mergeCell ref="A75:K75"/>
    <mergeCell ref="A93:K93"/>
    <mergeCell ref="A76:K76"/>
    <mergeCell ref="A86:K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2026-03-18T01:52:30+03:00</dcterms:created>
  <dcterms:modified xsi:type="dcterms:W3CDTF">2026-03-18T01:52:30+03:00</dcterms:modified>
  <dc:title>Untitled Spreadsheet</dc:title>
  <dc:description/>
  <dc:subject/>
  <cp:keywords/>
  <cp:category/>
</cp:coreProperties>
</file>