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<sst xmlns="http://schemas.openxmlformats.org/spreadsheetml/2006/main" uniqueCount="417">
  <si>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</si>
  <si>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</si>
  <si>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</si>
  <si>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</si>
  <si>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</si>
  <si>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</si>
  <si>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</si>
  <si>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</si>
  <si>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</si>
  <si>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</si>
  <si>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</si>
  <si>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Фитинги обжимные</t>
  </si>
  <si>
    <t>Фитинги обжимные VALTEC</t>
  </si>
  <si>
    <t>VLC-120002</t>
  </si>
  <si>
    <t>VTm.390.0.000016</t>
  </si>
  <si>
    <t>Кольцо штуцерное из EPDM 16 (100шт)</t>
  </si>
  <si>
    <t>5.50 руб.</t>
  </si>
  <si>
    <t>&gt;100</t>
  </si>
  <si>
    <t>шт</t>
  </si>
  <si>
    <t>VLC-120003</t>
  </si>
  <si>
    <t>VTm.390.0.000020</t>
  </si>
  <si>
    <t>Кольцо штуцерное из EPDM 20 (100шт)</t>
  </si>
  <si>
    <t>8.30 руб.</t>
  </si>
  <si>
    <t>VLC-120004</t>
  </si>
  <si>
    <t>VTm.390.0.000026</t>
  </si>
  <si>
    <t>Кольцо штуцерное из EPDM 26 (100шт)</t>
  </si>
  <si>
    <t>12.50 руб.</t>
  </si>
  <si>
    <t>&gt;500</t>
  </si>
  <si>
    <t>VLC-120005</t>
  </si>
  <si>
    <t>VTm.390.0.000032</t>
  </si>
  <si>
    <t>Кольцо штуцерное из EPDM 32 (100шт)</t>
  </si>
  <si>
    <t>15.50 руб.</t>
  </si>
  <si>
    <t>&gt;25</t>
  </si>
  <si>
    <t>VLC-120006</t>
  </si>
  <si>
    <t>VTm.301.N.001604</t>
  </si>
  <si>
    <t>Соединитель обжимной с переходом на нар. р. 16х1/2"  (10 /190шт)</t>
  </si>
  <si>
    <t>221.00 руб.</t>
  </si>
  <si>
    <t>&gt;5000</t>
  </si>
  <si>
    <t>VLC-120007</t>
  </si>
  <si>
    <t>VTm.301.N.001605</t>
  </si>
  <si>
    <t>Соединитель обжимной с переходом на нар. р. 16х3/4"  (10 /150шт)</t>
  </si>
  <si>
    <t>283.00 руб.</t>
  </si>
  <si>
    <t>&gt;50</t>
  </si>
  <si>
    <t>VLC-120008</t>
  </si>
  <si>
    <t>VTm.301.N.002004</t>
  </si>
  <si>
    <t>Соединитель обжимной с переходом на нар. р. 20х1/2"  (10 /110шт)</t>
  </si>
  <si>
    <t>356.00 руб.</t>
  </si>
  <si>
    <t>&gt;1000</t>
  </si>
  <si>
    <t>VLC-120009</t>
  </si>
  <si>
    <t>VTm.301.N.002005</t>
  </si>
  <si>
    <t>Соединитель обжимной с переходом на нар. р. 20х3/4"  (10 /120шт)</t>
  </si>
  <si>
    <t>358.00 руб.</t>
  </si>
  <si>
    <t>VLC-120010</t>
  </si>
  <si>
    <t>VTm.301.N.002605</t>
  </si>
  <si>
    <t>Соединитель обжимной с переходом на нар. р. 26х3/4"  (5 /70шт)</t>
  </si>
  <si>
    <t>548.00 руб.</t>
  </si>
  <si>
    <t>&gt;10</t>
  </si>
  <si>
    <t>VLC-120011</t>
  </si>
  <si>
    <t>VTm.301.N.002606</t>
  </si>
  <si>
    <t>Соединитель обжимной с переходом на нар. р. 26х1"  (5 /60шт)</t>
  </si>
  <si>
    <t>556.00 руб.</t>
  </si>
  <si>
    <t>VLC-120012</t>
  </si>
  <si>
    <t>VTm.301.N.003205</t>
  </si>
  <si>
    <t>Соединитель обжимной с переходом на нар. р. 32х3/4"  (5 /40шт)</t>
  </si>
  <si>
    <t>1 324.00 руб.</t>
  </si>
  <si>
    <t>VLC-120013</t>
  </si>
  <si>
    <t>VTm.301.N.003206</t>
  </si>
  <si>
    <t>Соединитель обжимной с переходом на нар. р. 32х1"  (5 /35шт)</t>
  </si>
  <si>
    <t>1 208.00 руб.</t>
  </si>
  <si>
    <t>VLC-120014</t>
  </si>
  <si>
    <t>VTm.301.N.003207</t>
  </si>
  <si>
    <t>Соединитель обжимной с переходом на нар. р. 32х1 1/4"  (5 /35шт)</t>
  </si>
  <si>
    <t>1 341.00 руб.</t>
  </si>
  <si>
    <t>VLC-120015</t>
  </si>
  <si>
    <t>VTm.302.N.001604</t>
  </si>
  <si>
    <t>Соединитель обжимной с переходом на вн. р. 16х1/2"  (10 /180шт)</t>
  </si>
  <si>
    <t>239.00 руб.</t>
  </si>
  <si>
    <t>VLC-120016</t>
  </si>
  <si>
    <t>VTm.302.N.001605</t>
  </si>
  <si>
    <t>Соединитель обжимной с переходом на вн. р. 16х3/4"  (10 /120шт)</t>
  </si>
  <si>
    <t>343.00 руб.</t>
  </si>
  <si>
    <t>VLC-120017</t>
  </si>
  <si>
    <t>VTm.302.N.002004</t>
  </si>
  <si>
    <t>Соединитель обжимной с переходом на вн. р. 20х1/2"  (10 /120шт)</t>
  </si>
  <si>
    <t>340.00 руб.</t>
  </si>
  <si>
    <t>VLC-120018</t>
  </si>
  <si>
    <t>VTm.302.N.002005</t>
  </si>
  <si>
    <t>Соединитель обжимной с переходом на вн. р. 20х3/4"  (10 /100шт)</t>
  </si>
  <si>
    <t>422.00 руб.</t>
  </si>
  <si>
    <t>VLC-120019</t>
  </si>
  <si>
    <t>VTm.302.N.002605</t>
  </si>
  <si>
    <t>Соединитель обжимной с переходом на вн. р. 26х3/4" (5 /70шт)</t>
  </si>
  <si>
    <t>516.00 руб.</t>
  </si>
  <si>
    <t>VLC-120020</t>
  </si>
  <si>
    <t>VTm.302.N.002606</t>
  </si>
  <si>
    <t>Соединитель обжимной с переходом на вн. р. 26х1"  (5 /55шт)</t>
  </si>
  <si>
    <t>595.00 руб.</t>
  </si>
  <si>
    <t>VLC-120021</t>
  </si>
  <si>
    <t>VTm.302.N.003205</t>
  </si>
  <si>
    <t>Соединитель обжимной с переходом на вн. р. 32х3/4"  (5 /40шт)</t>
  </si>
  <si>
    <t>1 215.00 руб.</t>
  </si>
  <si>
    <t>VLC-120022</t>
  </si>
  <si>
    <t>VTm.302.N.003206</t>
  </si>
  <si>
    <t>Соединитель обжимной с переходом на вн. р. 32х1"  (5 /35шт)</t>
  </si>
  <si>
    <t>1 258.00 руб.</t>
  </si>
  <si>
    <t>VLC-120023</t>
  </si>
  <si>
    <t>VTm.302.N.003207</t>
  </si>
  <si>
    <t>Соединитель обжимной с переходом на вн. р. 32х1 1/4"  (5 /35шт)</t>
  </si>
  <si>
    <t>1 185.00 руб.</t>
  </si>
  <si>
    <t>VLC-120024</t>
  </si>
  <si>
    <t>VTm.303.N.001616</t>
  </si>
  <si>
    <t>Соединитель обжимной 16  (10 /140шт)</t>
  </si>
  <si>
    <t>361.00 руб.</t>
  </si>
  <si>
    <t>VLC-120025</t>
  </si>
  <si>
    <t>VTm.303.N.002020</t>
  </si>
  <si>
    <t>Соединитель обжимной 20  (10 /90шт)</t>
  </si>
  <si>
    <t>562.00 руб.</t>
  </si>
  <si>
    <t>VLC-120026</t>
  </si>
  <si>
    <t>VTm.303.N.002016</t>
  </si>
  <si>
    <t>Соединитель обжимной 20х16  (10 /110шт)</t>
  </si>
  <si>
    <t>486.00 руб.</t>
  </si>
  <si>
    <t>VLC-120027</t>
  </si>
  <si>
    <t>VTm.303.N.002626</t>
  </si>
  <si>
    <t>Соединитель обжимной 26  (5 /55шт)</t>
  </si>
  <si>
    <t>879.00 руб.</t>
  </si>
  <si>
    <t>VLC-120028</t>
  </si>
  <si>
    <t>VTm.303.N.002616</t>
  </si>
  <si>
    <t>Соединитель обжимной 26х16  (5 /60шт)</t>
  </si>
  <si>
    <t>751.00 руб.</t>
  </si>
  <si>
    <t>VLC-120029</t>
  </si>
  <si>
    <t>VTm.303.N.002620</t>
  </si>
  <si>
    <t>Соединитель обжимной 26х20  (5 /55шт)</t>
  </si>
  <si>
    <t>837.00 руб.</t>
  </si>
  <si>
    <t>VLC-120030</t>
  </si>
  <si>
    <t>VTm.303.N.003232</t>
  </si>
  <si>
    <t>Соединитель обжимной 32 (5 /30шт)</t>
  </si>
  <si>
    <t>1 957.00 руб.</t>
  </si>
  <si>
    <t>VLC-120031</t>
  </si>
  <si>
    <t>VTm.303.N.003216</t>
  </si>
  <si>
    <t>Соединитель обжимной 32х16  (5 /40шт)</t>
  </si>
  <si>
    <t>1 332.00 руб.</t>
  </si>
  <si>
    <t>VLC-120032</t>
  </si>
  <si>
    <t>VTm.303.N.003220</t>
  </si>
  <si>
    <t>Соединитель обжимной 32х20  (5 /40шт)</t>
  </si>
  <si>
    <t>1 483.00 руб.</t>
  </si>
  <si>
    <t>VLC-120033</t>
  </si>
  <si>
    <t>VTm.303.N.003226</t>
  </si>
  <si>
    <t>Соединитель обжимной 32х26  (5 /30шт)</t>
  </si>
  <si>
    <t>1 557.00 руб.</t>
  </si>
  <si>
    <t>VLC-120034</t>
  </si>
  <si>
    <t>VTm.322.N.001604</t>
  </si>
  <si>
    <t>Соединитель обжимной с накидной гайкой 16х1/2"</t>
  </si>
  <si>
    <t>291.00 руб.</t>
  </si>
  <si>
    <t>VLC-120035</t>
  </si>
  <si>
    <t>VTm.331.N.161616</t>
  </si>
  <si>
    <t>Тройник обжимной 16 (10 /80шт)</t>
  </si>
  <si>
    <t>488.00 руб.</t>
  </si>
  <si>
    <t>VLC-120036</t>
  </si>
  <si>
    <t>VTm.331.N.202020</t>
  </si>
  <si>
    <t>Тройник обжимной 20  (5 /35шт)</t>
  </si>
  <si>
    <t>881.00 руб.</t>
  </si>
  <si>
    <t>VLC-120037</t>
  </si>
  <si>
    <t>VTm.331.N.162016</t>
  </si>
  <si>
    <t>Тройник обжимной 16х20х16  (5 /50шт)</t>
  </si>
  <si>
    <t>882.00 руб.</t>
  </si>
  <si>
    <t>VLC-120038</t>
  </si>
  <si>
    <t>VTm.331.N.201616</t>
  </si>
  <si>
    <t>Тройник обжимной 20х16х16  (5 /55шт)</t>
  </si>
  <si>
    <t>904.00 руб.</t>
  </si>
  <si>
    <t>VLC-120039</t>
  </si>
  <si>
    <t>VTm.331.N.201620</t>
  </si>
  <si>
    <t>Тройник обжимной 20х16х20  (5 /45шт)</t>
  </si>
  <si>
    <t>963.00 руб.</t>
  </si>
  <si>
    <t>VLC-120040</t>
  </si>
  <si>
    <t>VTm.331.N.202016</t>
  </si>
  <si>
    <t>Тройник обжимной 20х20х16  (5 /40шт)</t>
  </si>
  <si>
    <t>1 024.00 руб.</t>
  </si>
  <si>
    <t>VLC-120041</t>
  </si>
  <si>
    <t>VTm.331.N.202620</t>
  </si>
  <si>
    <t>Тройник обжимной 20х26х20  (5 /30шт)</t>
  </si>
  <si>
    <t>1 405.00 руб.</t>
  </si>
  <si>
    <t>VLC-120042</t>
  </si>
  <si>
    <t>VTm.331.N.262626</t>
  </si>
  <si>
    <t>Тройник обжимной 26  (5 /25шт)</t>
  </si>
  <si>
    <t>1 282.00 руб.</t>
  </si>
  <si>
    <t>VLC-120043</t>
  </si>
  <si>
    <t>VTm.331.N.261620</t>
  </si>
  <si>
    <t>Тройник обжимной 26х16х20  (5 /35шт)</t>
  </si>
  <si>
    <t>1 165.00 руб.</t>
  </si>
  <si>
    <t>VLC-120044</t>
  </si>
  <si>
    <t>VTm.331.N.261626</t>
  </si>
  <si>
    <t>Тройник обжимной 26х16х26  (5 /30шт)</t>
  </si>
  <si>
    <t>1 138.00 руб.</t>
  </si>
  <si>
    <t>VLC-120045</t>
  </si>
  <si>
    <t>VTm.331.N.262016</t>
  </si>
  <si>
    <t>Тройник обжимной 26х20х16  (5 /35шт)</t>
  </si>
  <si>
    <t>1 059.00 руб.</t>
  </si>
  <si>
    <t>VLC-120046</t>
  </si>
  <si>
    <t>VTm.331.N.262020</t>
  </si>
  <si>
    <t>Тройник обжимной 26х20х20  (5 /30шт)</t>
  </si>
  <si>
    <t>1 293.00 руб.</t>
  </si>
  <si>
    <t>VLC-120047</t>
  </si>
  <si>
    <t>VTm.331.N.262026</t>
  </si>
  <si>
    <t>Тройник обжимной 26х20х26  (5 /30шт)</t>
  </si>
  <si>
    <t>1 240.00 руб.</t>
  </si>
  <si>
    <t>VLC-120048</t>
  </si>
  <si>
    <t>VTm.331.N.262620</t>
  </si>
  <si>
    <t>Тройник обжимной 26х26х20  (5 /30шт)</t>
  </si>
  <si>
    <t>1 354.00 руб.</t>
  </si>
  <si>
    <t>VLC-120049</t>
  </si>
  <si>
    <t>VTm.331.N.323232</t>
  </si>
  <si>
    <t>Тройник обжимной 32  (5 /15шт)</t>
  </si>
  <si>
    <t>3 405.00 руб.</t>
  </si>
  <si>
    <t>VLC-120050</t>
  </si>
  <si>
    <t>VTm.331.N.263226</t>
  </si>
  <si>
    <t>Тройник обжимной 26х32х26  (5 /15шт)</t>
  </si>
  <si>
    <t>2 334.00 руб.</t>
  </si>
  <si>
    <t>VLC-120051</t>
  </si>
  <si>
    <t>VTm.331.N.321632</t>
  </si>
  <si>
    <t>Тройник обжимной 32х16х32  (5 /15шт)</t>
  </si>
  <si>
    <t>2 525.00 руб.</t>
  </si>
  <si>
    <t>VLC-120052</t>
  </si>
  <si>
    <t>VTm.331.N.322032</t>
  </si>
  <si>
    <t>Тройник обжимной 32х20х32  (5 /15шт)</t>
  </si>
  <si>
    <t>2 758.00 руб.</t>
  </si>
  <si>
    <t>VLC-120053</t>
  </si>
  <si>
    <t>VTm.331.N.322626</t>
  </si>
  <si>
    <t>Тройник обжимной 32х26х26  (5 /15шт)</t>
  </si>
  <si>
    <t>2 486.00 руб.</t>
  </si>
  <si>
    <t>VLC-120054</t>
  </si>
  <si>
    <t>VTm.331.N.322632</t>
  </si>
  <si>
    <t>Тройник обжимной 32х26х32  (5 /15шт)</t>
  </si>
  <si>
    <t>2 835.00 руб.</t>
  </si>
  <si>
    <t>VLC-120055</t>
  </si>
  <si>
    <t>VTm.331.N.323226</t>
  </si>
  <si>
    <t>Тройник обжимной 32х32х26  (5 /15шт)</t>
  </si>
  <si>
    <t>2 729.00 руб.</t>
  </si>
  <si>
    <t>VLC-120056</t>
  </si>
  <si>
    <t>VTm.332.N.160416</t>
  </si>
  <si>
    <t>Тройник обжимной с переходом на вн. р. 16х1/2"  (10 /70шт)</t>
  </si>
  <si>
    <t>437.00 руб.</t>
  </si>
  <si>
    <t>VLC-120057</t>
  </si>
  <si>
    <t>VTm.332.N.200420</t>
  </si>
  <si>
    <t>Тройник обжимной с переходом на вн. р. 20х1/2"  (10 /40шт)</t>
  </si>
  <si>
    <t>766.00 руб.</t>
  </si>
  <si>
    <t>VLC-120058</t>
  </si>
  <si>
    <t>VTm.332.N.200520</t>
  </si>
  <si>
    <t>Тройник обжимной с переходом на вн. р. 20х3/4"  (5 /40шт)</t>
  </si>
  <si>
    <t>829.00 руб.</t>
  </si>
  <si>
    <t>VLC-120059</t>
  </si>
  <si>
    <t>VTm.332.N.260526</t>
  </si>
  <si>
    <t>Тройник обжимной с переходом на вн. р. 26х3/4" (5 /30шт)</t>
  </si>
  <si>
    <t>1 062.00 руб.</t>
  </si>
  <si>
    <t>VLC-120060</t>
  </si>
  <si>
    <t>VTm.332.N.260626</t>
  </si>
  <si>
    <t>Тройник обжимной с переходом на вн. р. 26х1" (5 /25шт)</t>
  </si>
  <si>
    <t>1 323.00 руб.</t>
  </si>
  <si>
    <t>VLC-120061</t>
  </si>
  <si>
    <t>VTm.332.N.320632</t>
  </si>
  <si>
    <t>Тройник обжимной с переходом на вн. р. 32х1"  (5 /15шт)</t>
  </si>
  <si>
    <t>2 509.00 руб.</t>
  </si>
  <si>
    <t>VLC-120062</t>
  </si>
  <si>
    <t>VTm.332.N.320732</t>
  </si>
  <si>
    <t>Тройник обжимной с переходом на вн. р. 32х1 1/4"  (5 /15шт)</t>
  </si>
  <si>
    <t>2 876.00 руб.</t>
  </si>
  <si>
    <t>VLC-120063</t>
  </si>
  <si>
    <t>VTm.333.N.160416</t>
  </si>
  <si>
    <t>Тройник обжимной с переходом на нар. р. 16х1/2"  (10 /90шт)</t>
  </si>
  <si>
    <t>469.00 руб.</t>
  </si>
  <si>
    <t>VLC-120064</t>
  </si>
  <si>
    <t>VTm.333.N.200420</t>
  </si>
  <si>
    <t>Тройник обжимной с переходом на нар. р. 20х1/2"  (10 /50шт)</t>
  </si>
  <si>
    <t>759.00 руб.</t>
  </si>
  <si>
    <t>VLC-120065</t>
  </si>
  <si>
    <t>VTm.333.N.200520</t>
  </si>
  <si>
    <t>Тройник обжимной с переходом на нар. р. 20х3/4"   (10 /40шт)</t>
  </si>
  <si>
    <t>732.00 руб.</t>
  </si>
  <si>
    <t>VLC-120066</t>
  </si>
  <si>
    <t>VTm.333.N.260526</t>
  </si>
  <si>
    <t>Тройник обжимной с переходом на нар. р. 26х3/4"  (5 /30шт)</t>
  </si>
  <si>
    <t>1 070.00 руб.</t>
  </si>
  <si>
    <t>VLC-120067</t>
  </si>
  <si>
    <t>VTm.333.N.260626</t>
  </si>
  <si>
    <t>Тройник обжимной с переходом на нар. р. 26х1"  (5 /25шт)</t>
  </si>
  <si>
    <t>1 063.00 руб.</t>
  </si>
  <si>
    <t>VLC-120068</t>
  </si>
  <si>
    <t>VTm.333.N.320632</t>
  </si>
  <si>
    <t>Тройник обжимной с переходом на нар. р. 32х1"  (5 /15шт)</t>
  </si>
  <si>
    <t>2 446.00 руб.</t>
  </si>
  <si>
    <t>VLC-120069</t>
  </si>
  <si>
    <t>VTm.333.N.320732</t>
  </si>
  <si>
    <t>Тройник обжимной с переходом на нар. р. 32х1 1/4"  (5 /15шт)</t>
  </si>
  <si>
    <t>2 871.00 руб.</t>
  </si>
  <si>
    <t>VLC-120070</t>
  </si>
  <si>
    <t>VTm.334.N.160416</t>
  </si>
  <si>
    <t>Водорозетка обжимная проходная 16х1/2"  (10 /40шт)</t>
  </si>
  <si>
    <t>787.00 руб.</t>
  </si>
  <si>
    <t>VLC-120071</t>
  </si>
  <si>
    <t>VTm.334.N.200420</t>
  </si>
  <si>
    <t>Водорозетка обжимная проходная 20х1/2"  (10 /30шт)</t>
  </si>
  <si>
    <t>1 054.00 руб.</t>
  </si>
  <si>
    <t>VLC-120072</t>
  </si>
  <si>
    <t>VTm.341.N.161616</t>
  </si>
  <si>
    <t>Крестовина обжимная 16  (10 /50шт)</t>
  </si>
  <si>
    <t>902.00 руб.</t>
  </si>
  <si>
    <t>VLC-120073</t>
  </si>
  <si>
    <t>VTm.341.N.202020</t>
  </si>
  <si>
    <t>Крестовина обжимная 20  (5 /25шт)</t>
  </si>
  <si>
    <t>1 311.00 руб.</t>
  </si>
  <si>
    <t>VLC-120074</t>
  </si>
  <si>
    <t>VTm.341.N.201620</t>
  </si>
  <si>
    <t>Крестовина обжимная 20х16х20х16  (5 /30шт)</t>
  </si>
  <si>
    <t>1 280.00 руб.</t>
  </si>
  <si>
    <t>VLC-120075</t>
  </si>
  <si>
    <t>VTm.341.N.261626</t>
  </si>
  <si>
    <t>Крестовина обжимная 26х16х26х16  (5 /25шт)</t>
  </si>
  <si>
    <t>1 586.00 руб.</t>
  </si>
  <si>
    <t>VLC-120076</t>
  </si>
  <si>
    <t>VTm.341.N.262026</t>
  </si>
  <si>
    <t>Крестовина обжимная 26х20х26х20  (5 /20шт)</t>
  </si>
  <si>
    <t>1 741.00 руб.</t>
  </si>
  <si>
    <t>VLC-120077</t>
  </si>
  <si>
    <t>VTm.351.N.001616</t>
  </si>
  <si>
    <t>Угольник обжимной 16  (10 /120шт)</t>
  </si>
  <si>
    <t>345.00 руб.</t>
  </si>
  <si>
    <t>VLC-120078</t>
  </si>
  <si>
    <t>VTm.351.N.002020</t>
  </si>
  <si>
    <t>Угольник обжимной 20  (10 /60шт)</t>
  </si>
  <si>
    <t>637.00 руб.</t>
  </si>
  <si>
    <t>VLC-120079</t>
  </si>
  <si>
    <t>VTm.351.N.002626</t>
  </si>
  <si>
    <t>Угольник обжимной 26 (5 /40шт)</t>
  </si>
  <si>
    <t>850.00 руб.</t>
  </si>
  <si>
    <t>VLC-120080</t>
  </si>
  <si>
    <t>VTm.351.N.003232</t>
  </si>
  <si>
    <t>Угольник обжимной 32  (5 /20шт)</t>
  </si>
  <si>
    <t>2 153.00 руб.</t>
  </si>
  <si>
    <t>VLC-120081</t>
  </si>
  <si>
    <t>VTm.352.N.001604</t>
  </si>
  <si>
    <t>Угольник обжимной с переходом на вн. р. 16х1/2"  (10 /130шт)</t>
  </si>
  <si>
    <t>302.00 руб.</t>
  </si>
  <si>
    <t>VLC-120082</t>
  </si>
  <si>
    <t>VTm.352.N.001605</t>
  </si>
  <si>
    <t>Угольник обжимной с переходом на вн. р. 16х3/4" (10 /80шт)</t>
  </si>
  <si>
    <t>447.00 руб.</t>
  </si>
  <si>
    <t>VLC-120083</t>
  </si>
  <si>
    <t>VTm.352.N.002004</t>
  </si>
  <si>
    <t>Угольник обжимной с переходом на вн. р. 20х1/2" (10 /80шт)</t>
  </si>
  <si>
    <t>477.00 руб.</t>
  </si>
  <si>
    <t>VLC-120084</t>
  </si>
  <si>
    <t>VTm.352.N.002005</t>
  </si>
  <si>
    <t>Угольник обжимной с переходом на вн. р. 20х3/4"  (10 /60шт)</t>
  </si>
  <si>
    <t>519.00 руб.</t>
  </si>
  <si>
    <t>VLC-120085</t>
  </si>
  <si>
    <t>VTm.352.N.002605</t>
  </si>
  <si>
    <t>Угольник обжимной с переходом на вн. р. 26х3/4"  (5 /45шт)</t>
  </si>
  <si>
    <t>697.00 руб.</t>
  </si>
  <si>
    <t>VLC-120086</t>
  </si>
  <si>
    <t>VTm.352.N.002606</t>
  </si>
  <si>
    <t>Угольник обжимной с переходом на вн. р. 26х1"  (5 /40шт)</t>
  </si>
  <si>
    <t>897.00 руб.</t>
  </si>
  <si>
    <t>VLC-120087</t>
  </si>
  <si>
    <t>VTm.352.N.003206</t>
  </si>
  <si>
    <t>Угольник обжимной с переходом на вн. р. 32х1"  (5 /25шт)</t>
  </si>
  <si>
    <t>1 664.00 руб.</t>
  </si>
  <si>
    <t>VLC-120088</t>
  </si>
  <si>
    <t>VTm.352.N.003207</t>
  </si>
  <si>
    <t>Угольник обжимной с переходом на вн. р. 32х1 1/4"  (5 /20шт)</t>
  </si>
  <si>
    <t>1 919.00 руб.</t>
  </si>
  <si>
    <t>VLC-120089</t>
  </si>
  <si>
    <t>VTm.353.N.001604</t>
  </si>
  <si>
    <t>Угольник обжимной с переходом на нар. р. 16х1/2"  (10 /150шт)</t>
  </si>
  <si>
    <t>268.00 руб.</t>
  </si>
  <si>
    <t>VLC-120090</t>
  </si>
  <si>
    <t>VTm.353.N.001605</t>
  </si>
  <si>
    <t>Угольник обжимной с переходом на нар. р. 16х3/4"  (10 /100шт)</t>
  </si>
  <si>
    <t>429.00 руб.</t>
  </si>
  <si>
    <t>VLC-120091</t>
  </si>
  <si>
    <t>VTm.353.N.002004</t>
  </si>
  <si>
    <t>Угольник обжимной с переходом на нар. р. 20х1/2"  (10 /100шт)</t>
  </si>
  <si>
    <t>470.00 руб.</t>
  </si>
  <si>
    <t>VLC-120092</t>
  </si>
  <si>
    <t>VTm.353.N.002005</t>
  </si>
  <si>
    <t>Угольник обжимной с переходом на нар. р. 20х3/4"  (10 /70шт)</t>
  </si>
  <si>
    <t>496.00 руб.</t>
  </si>
  <si>
    <t>VLC-120093</t>
  </si>
  <si>
    <t>VTm.353.N.002605</t>
  </si>
  <si>
    <t>Угольник обжимной с переходом на нар. р. 26х3/4"  (5 /55шт)</t>
  </si>
  <si>
    <t>647.00 руб.</t>
  </si>
  <si>
    <t>VLC-120094</t>
  </si>
  <si>
    <t>VTm.353.N.002606</t>
  </si>
  <si>
    <t>Угольник обжимной с переходом на нар. р. 26х1"  (5 /50шт)</t>
  </si>
  <si>
    <t>734.00 руб.</t>
  </si>
  <si>
    <t>VLC-120095</t>
  </si>
  <si>
    <t>VTm.353.N.003206</t>
  </si>
  <si>
    <t>Угольник обжимной с переходом на нар. р. 32х1"  (5 /25шт)</t>
  </si>
  <si>
    <t>1 435.00 руб.</t>
  </si>
  <si>
    <t>VLC-120096</t>
  </si>
  <si>
    <t>VTm.353.N.003207</t>
  </si>
  <si>
    <t>Угольник обжимной с переходом на нар. р. 32х1 1/4"  (5 /25шт)</t>
  </si>
  <si>
    <t>1 691.00 руб.</t>
  </si>
  <si>
    <t>VLC-120097</t>
  </si>
  <si>
    <t>VTm.354.N.001604</t>
  </si>
  <si>
    <t>Водорозетка обжимная 16х1/2"   (10 /70шт)</t>
  </si>
  <si>
    <t>436.00 руб.</t>
  </si>
  <si>
    <t>VLC-120098</t>
  </si>
  <si>
    <t>VTm.354.N.002004</t>
  </si>
  <si>
    <t>Водорозетка обжимная 20х1/2"  (10 /50шт)</t>
  </si>
  <si>
    <t>633.00 руб.</t>
  </si>
  <si>
    <t>VLC-120099</t>
  </si>
  <si>
    <t>VTm.354.N.002005</t>
  </si>
  <si>
    <t>Водорозетка обжимная 20х3/4"  (10 /40шт)</t>
  </si>
  <si>
    <t>745.00 руб.</t>
  </si>
  <si>
    <t>VLC-120100</t>
  </si>
  <si>
    <t>VTm.355.N.001604</t>
  </si>
  <si>
    <t>Водорозетка обжимная 16х1/2" нар.  (10 /90шт)</t>
  </si>
  <si>
    <t>413.00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</si>
</sst>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33c82f_86a5_11e9_8101_003048fd731b_4b3c1cf7_5a46_11f0_a775_047c1617b1431.jpeg"/><Relationship Id="rId2" Type="http://schemas.openxmlformats.org/officeDocument/2006/relationships/image" Target="../media/ac33c833_86a5_11e9_8101_003048fd731b_4b3c1cf9_5a46_11f0_a775_047c1617b1432.jpeg"/><Relationship Id="rId3" Type="http://schemas.openxmlformats.org/officeDocument/2006/relationships/image" Target="../media/ac33c837_86a5_11e9_8101_003048fd731b_4b3c1cfb_5a46_11f0_a775_047c1617b1433.jpeg"/><Relationship Id="rId4" Type="http://schemas.openxmlformats.org/officeDocument/2006/relationships/image" Target="../media/ac33c83b_86a5_11e9_8101_003048fd731b_4b3c1cfd_5a46_11f0_a775_047c1617b1434.jpeg"/><Relationship Id="rId5" Type="http://schemas.openxmlformats.org/officeDocument/2006/relationships/image" Target="../media/ac33c83f_86a5_11e9_8101_003048fd731b_f0aaa1de_2823_11ed_a30f_00259070b4875.jpeg"/><Relationship Id="rId6" Type="http://schemas.openxmlformats.org/officeDocument/2006/relationships/image" Target="../media/ac33c843_86a5_11e9_8101_003048fd731b_f0aaa1e2_2823_11ed_a30f_00259070b4876.jpeg"/><Relationship Id="rId7" Type="http://schemas.openxmlformats.org/officeDocument/2006/relationships/image" Target="../media/ac33c847_86a5_11e9_8101_003048fd731b_f0aaa1e6_2823_11ed_a30f_00259070b4877.jpeg"/><Relationship Id="rId8" Type="http://schemas.openxmlformats.org/officeDocument/2006/relationships/image" Target="../media/ac33c84b_86a5_11e9_8101_003048fd731b_f0aaa1ea_2823_11ed_a30f_00259070b4878.jpeg"/><Relationship Id="rId9" Type="http://schemas.openxmlformats.org/officeDocument/2006/relationships/image" Target="../media/ac33c84f_86a5_11e9_8101_003048fd731b_f0aaa1ee_2823_11ed_a30f_00259070b4879.jpeg"/><Relationship Id="rId10" Type="http://schemas.openxmlformats.org/officeDocument/2006/relationships/image" Target="../media/ac33c853_86a5_11e9_8101_003048fd731b_f0aaa1f2_2823_11ed_a30f_00259070b48710.jpeg"/><Relationship Id="rId11" Type="http://schemas.openxmlformats.org/officeDocument/2006/relationships/image" Target="../media/ac33c857_86a5_11e9_8101_003048fd731b_f0aaa1f6_2823_11ed_a30f_00259070b48711.jpeg"/><Relationship Id="rId12" Type="http://schemas.openxmlformats.org/officeDocument/2006/relationships/image" Target="../media/ac33c85b_86a5_11e9_8101_003048fd731b_f0aaa1fa_2823_11ed_a30f_00259070b48712.jpeg"/><Relationship Id="rId13" Type="http://schemas.openxmlformats.org/officeDocument/2006/relationships/image" Target="../media/ac33c85f_86a5_11e9_8101_003048fd731b_f0aaa1fe_2823_11ed_a30f_00259070b48713.jpeg"/><Relationship Id="rId14" Type="http://schemas.openxmlformats.org/officeDocument/2006/relationships/image" Target="../media/ac33c863_86a5_11e9_8101_003048fd731b_f0aaa202_2823_11ed_a30f_00259070b48714.jpeg"/><Relationship Id="rId15" Type="http://schemas.openxmlformats.org/officeDocument/2006/relationships/image" Target="../media/ac33c867_86a5_11e9_8101_003048fd731b_f0aaa206_2823_11ed_a30f_00259070b48715.jpeg"/><Relationship Id="rId16" Type="http://schemas.openxmlformats.org/officeDocument/2006/relationships/image" Target="../media/ac33c86b_86a5_11e9_8101_003048fd731b_f0aaa20a_2823_11ed_a30f_00259070b48716.jpeg"/><Relationship Id="rId17" Type="http://schemas.openxmlformats.org/officeDocument/2006/relationships/image" Target="../media/ac33c86f_86a5_11e9_8101_003048fd731b_f0aaa20e_2823_11ed_a30f_00259070b48717.jpeg"/><Relationship Id="rId18" Type="http://schemas.openxmlformats.org/officeDocument/2006/relationships/image" Target="../media/ac33c873_86a5_11e9_8101_003048fd731b_f0aaa212_2823_11ed_a30f_00259070b48718.jpeg"/><Relationship Id="rId19" Type="http://schemas.openxmlformats.org/officeDocument/2006/relationships/image" Target="../media/ac33c877_86a5_11e9_8101_003048fd731b_f0aaa216_2823_11ed_a30f_00259070b48719.jpeg"/><Relationship Id="rId20" Type="http://schemas.openxmlformats.org/officeDocument/2006/relationships/image" Target="../media/ac33c87b_86a5_11e9_8101_003048fd731b_f0aaa21a_2823_11ed_a30f_00259070b48720.jpeg"/><Relationship Id="rId21" Type="http://schemas.openxmlformats.org/officeDocument/2006/relationships/image" Target="../media/ac33c87f_86a5_11e9_8101_003048fd731b_f0aaa21e_2823_11ed_a30f_00259070b48721.jpeg"/><Relationship Id="rId22" Type="http://schemas.openxmlformats.org/officeDocument/2006/relationships/image" Target="../media/ac33c883_86a5_11e9_8101_003048fd731b_f0aaa222_2823_11ed_a30f_00259070b48722.jpeg"/><Relationship Id="rId23" Type="http://schemas.openxmlformats.org/officeDocument/2006/relationships/image" Target="../media/ac33c887_86a5_11e9_8101_003048fd731b_f0aaa226_2823_11ed_a30f_00259070b48723.jpeg"/><Relationship Id="rId24" Type="http://schemas.openxmlformats.org/officeDocument/2006/relationships/image" Target="../media/ac33c88b_86a5_11e9_8101_003048fd731b_f0aaa22a_2823_11ed_a30f_00259070b48724.jpeg"/><Relationship Id="rId25" Type="http://schemas.openxmlformats.org/officeDocument/2006/relationships/image" Target="../media/ac33c88f_86a5_11e9_8101_003048fd731b_f0aaa22e_2823_11ed_a30f_00259070b48725.jpeg"/><Relationship Id="rId26" Type="http://schemas.openxmlformats.org/officeDocument/2006/relationships/image" Target="../media/ac33c893_86a5_11e9_8101_003048fd731b_f0aaa232_2823_11ed_a30f_00259070b48726.jpeg"/><Relationship Id="rId27" Type="http://schemas.openxmlformats.org/officeDocument/2006/relationships/image" Target="../media/ac33c897_86a5_11e9_8101_003048fd731b_f0aaa236_2823_11ed_a30f_00259070b48727.jpeg"/><Relationship Id="rId28" Type="http://schemas.openxmlformats.org/officeDocument/2006/relationships/image" Target="../media/ac33c89b_86a5_11e9_8101_003048fd731b_f0aaa23a_2823_11ed_a30f_00259070b48728.jpeg"/><Relationship Id="rId29" Type="http://schemas.openxmlformats.org/officeDocument/2006/relationships/image" Target="../media/ac33c89f_86a5_11e9_8101_003048fd731b_f0aaa23e_2823_11ed_a30f_00259070b48729.jpeg"/><Relationship Id="rId30" Type="http://schemas.openxmlformats.org/officeDocument/2006/relationships/image" Target="../media/ac33c8a3_86a5_11e9_8101_003048fd731b_f0aaa242_2823_11ed_a30f_00259070b48730.jpeg"/><Relationship Id="rId31" Type="http://schemas.openxmlformats.org/officeDocument/2006/relationships/image" Target="../media/ac33c8a7_86a5_11e9_8101_003048fd731b_f0aaa246_2823_11ed_a30f_00259070b48731.jpeg"/><Relationship Id="rId32" Type="http://schemas.openxmlformats.org/officeDocument/2006/relationships/image" Target="../media/ac33c8ab_86a5_11e9_8101_003048fd731b_f0aaa24a_2823_11ed_a30f_00259070b48732.jpeg"/><Relationship Id="rId33" Type="http://schemas.openxmlformats.org/officeDocument/2006/relationships/image" Target="../media/ac33c8af_86a5_11e9_8101_003048fd731b_f0aaa24e_2823_11ed_a30f_00259070b48733.jpeg"/><Relationship Id="rId34" Type="http://schemas.openxmlformats.org/officeDocument/2006/relationships/image" Target="../media/ac33c8b3_86a5_11e9_8101_003048fd731b_f0aaa252_2823_11ed_a30f_00259070b48734.jpeg"/><Relationship Id="rId35" Type="http://schemas.openxmlformats.org/officeDocument/2006/relationships/image" Target="../media/ac33c8b7_86a5_11e9_8101_003048fd731b_f0aaa256_2823_11ed_a30f_00259070b48735.jpeg"/><Relationship Id="rId36" Type="http://schemas.openxmlformats.org/officeDocument/2006/relationships/image" Target="../media/ac33c8bb_86a5_11e9_8101_003048fd731b_f0aaa25a_2823_11ed_a30f_00259070b48736.jpeg"/><Relationship Id="rId37" Type="http://schemas.openxmlformats.org/officeDocument/2006/relationships/image" Target="../media/ac33c8bf_86a5_11e9_8101_003048fd731b_f0aaa25e_2823_11ed_a30f_00259070b48737.jpeg"/><Relationship Id="rId38" Type="http://schemas.openxmlformats.org/officeDocument/2006/relationships/image" Target="../media/ac33c8c3_86a5_11e9_8101_003048fd731b_f0aaa262_2823_11ed_a30f_00259070b48738.jpeg"/><Relationship Id="rId39" Type="http://schemas.openxmlformats.org/officeDocument/2006/relationships/image" Target="../media/ac33c8c7_86a5_11e9_8101_003048fd731b_f0aaa266_2823_11ed_a30f_00259070b48739.jpeg"/><Relationship Id="rId40" Type="http://schemas.openxmlformats.org/officeDocument/2006/relationships/image" Target="../media/ac33c8cb_86a5_11e9_8101_003048fd731b_f0aaa26a_2823_11ed_a30f_00259070b48740.jpeg"/><Relationship Id="rId41" Type="http://schemas.openxmlformats.org/officeDocument/2006/relationships/image" Target="../media/ac33c8cf_86a5_11e9_8101_003048fd731b_f0aaa26e_2823_11ed_a30f_00259070b48741.jpeg"/><Relationship Id="rId42" Type="http://schemas.openxmlformats.org/officeDocument/2006/relationships/image" Target="../media/ac33c8d3_86a5_11e9_8101_003048fd731b_f0aaa272_2823_11ed_a30f_00259070b48742.jpeg"/><Relationship Id="rId43" Type="http://schemas.openxmlformats.org/officeDocument/2006/relationships/image" Target="../media/ac33c8d7_86a5_11e9_8101_003048fd731b_f0aaa276_2823_11ed_a30f_00259070b48743.jpeg"/><Relationship Id="rId44" Type="http://schemas.openxmlformats.org/officeDocument/2006/relationships/image" Target="../media/ac33c8db_86a5_11e9_8101_003048fd731b_f0aaa27a_2823_11ed_a30f_00259070b48744.jpeg"/><Relationship Id="rId45" Type="http://schemas.openxmlformats.org/officeDocument/2006/relationships/image" Target="../media/ac33c8df_86a5_11e9_8101_003048fd731b_f0aaa27e_2823_11ed_a30f_00259070b48745.jpeg"/><Relationship Id="rId46" Type="http://schemas.openxmlformats.org/officeDocument/2006/relationships/image" Target="../media/ac33c8e3_86a5_11e9_8101_003048fd731b_f0aaa282_2823_11ed_a30f_00259070b48746.jpeg"/><Relationship Id="rId47" Type="http://schemas.openxmlformats.org/officeDocument/2006/relationships/image" Target="../media/ac33c8e7_86a5_11e9_8101_003048fd731b_f0aaa286_2823_11ed_a30f_00259070b48747.jpeg"/><Relationship Id="rId48" Type="http://schemas.openxmlformats.org/officeDocument/2006/relationships/image" Target="../media/ac33c8eb_86a5_11e9_8101_003048fd731b_f0aaa28a_2823_11ed_a30f_00259070b48748.jpeg"/><Relationship Id="rId49" Type="http://schemas.openxmlformats.org/officeDocument/2006/relationships/image" Target="../media/ac33c8ef_86a5_11e9_8101_003048fd731b_f0aaa28e_2823_11ed_a30f_00259070b48749.jpeg"/><Relationship Id="rId50" Type="http://schemas.openxmlformats.org/officeDocument/2006/relationships/image" Target="../media/ac33c8f3_86a5_11e9_8101_003048fd731b_f0aaa292_2823_11ed_a30f_00259070b48750.jpeg"/><Relationship Id="rId51" Type="http://schemas.openxmlformats.org/officeDocument/2006/relationships/image" Target="../media/ac33c8f7_86a5_11e9_8101_003048fd731b_f0aaa296_2823_11ed_a30f_00259070b48751.jpeg"/><Relationship Id="rId52" Type="http://schemas.openxmlformats.org/officeDocument/2006/relationships/image" Target="../media/ac33c8fb_86a5_11e9_8101_003048fd731b_f0aaa29a_2823_11ed_a30f_00259070b48752.jpeg"/><Relationship Id="rId53" Type="http://schemas.openxmlformats.org/officeDocument/2006/relationships/image" Target="../media/ac33c8ff_86a5_11e9_8101_003048fd731b_f0aaa29e_2823_11ed_a30f_00259070b48753.jpeg"/><Relationship Id="rId54" Type="http://schemas.openxmlformats.org/officeDocument/2006/relationships/image" Target="../media/ac33c903_86a5_11e9_8101_003048fd731b_f0aaa2a2_2823_11ed_a30f_00259070b48754.jpeg"/><Relationship Id="rId55" Type="http://schemas.openxmlformats.org/officeDocument/2006/relationships/image" Target="../media/ac33c907_86a5_11e9_8101_003048fd731b_f0aaa2a6_2823_11ed_a30f_00259070b48755.jpeg"/><Relationship Id="rId56" Type="http://schemas.openxmlformats.org/officeDocument/2006/relationships/image" Target="../media/ac33c90b_86a5_11e9_8101_003048fd731b_f0aaa2aa_2823_11ed_a30f_00259070b48756.jpeg"/><Relationship Id="rId57" Type="http://schemas.openxmlformats.org/officeDocument/2006/relationships/image" Target="../media/ac33c90f_86a5_11e9_8101_003048fd731b_f0aaa2ae_2823_11ed_a30f_00259070b48757.jpeg"/><Relationship Id="rId58" Type="http://schemas.openxmlformats.org/officeDocument/2006/relationships/image" Target="../media/ac33c913_86a5_11e9_8101_003048fd731b_f0aaa2b2_2823_11ed_a30f_00259070b48758.jpeg"/><Relationship Id="rId59" Type="http://schemas.openxmlformats.org/officeDocument/2006/relationships/image" Target="../media/ac33c917_86a5_11e9_8101_003048fd731b_f0aaa2b6_2823_11ed_a30f_00259070b48759.jpeg"/><Relationship Id="rId60" Type="http://schemas.openxmlformats.org/officeDocument/2006/relationships/image" Target="../media/ac33c91b_86a5_11e9_8101_003048fd731b_f0aaa2ba_2823_11ed_a30f_00259070b48760.jpeg"/><Relationship Id="rId61" Type="http://schemas.openxmlformats.org/officeDocument/2006/relationships/image" Target="../media/ac33c91f_86a5_11e9_8101_003048fd731b_f0aaa2be_2823_11ed_a30f_00259070b48761.jpeg"/><Relationship Id="rId62" Type="http://schemas.openxmlformats.org/officeDocument/2006/relationships/image" Target="../media/ac33c923_86a5_11e9_8101_003048fd731b_f0aaa2c2_2823_11ed_a30f_00259070b48762.jpeg"/><Relationship Id="rId63" Type="http://schemas.openxmlformats.org/officeDocument/2006/relationships/image" Target="../media/ac33c927_86a5_11e9_8101_003048fd731b_f0aaa2c6_2823_11ed_a30f_00259070b48763.jpeg"/><Relationship Id="rId64" Type="http://schemas.openxmlformats.org/officeDocument/2006/relationships/image" Target="../media/ac33c92b_86a5_11e9_8101_003048fd731b_f0aaa2ca_2823_11ed_a30f_00259070b48764.jpeg"/><Relationship Id="rId65" Type="http://schemas.openxmlformats.org/officeDocument/2006/relationships/image" Target="../media/ac33c92f_86a5_11e9_8101_003048fd731b_f0aaa2ce_2823_11ed_a30f_00259070b48765.jpeg"/><Relationship Id="rId66" Type="http://schemas.openxmlformats.org/officeDocument/2006/relationships/image" Target="../media/ac33c933_86a5_11e9_8101_003048fd731b_f0aaa2d2_2823_11ed_a30f_00259070b48766.jpeg"/><Relationship Id="rId67" Type="http://schemas.openxmlformats.org/officeDocument/2006/relationships/image" Target="../media/ac33c937_86a5_11e9_8101_003048fd731b_f0aaa2d6_2823_11ed_a30f_00259070b48767.jpeg"/><Relationship Id="rId68" Type="http://schemas.openxmlformats.org/officeDocument/2006/relationships/image" Target="../media/ac33c93b_86a5_11e9_8101_003048fd731b_f0aaa2da_2823_11ed_a30f_00259070b48768.jpeg"/><Relationship Id="rId69" Type="http://schemas.openxmlformats.org/officeDocument/2006/relationships/image" Target="../media/ac33c93f_86a5_11e9_8101_003048fd731b_f0aaa2de_2823_11ed_a30f_00259070b48769.jpeg"/><Relationship Id="rId70" Type="http://schemas.openxmlformats.org/officeDocument/2006/relationships/image" Target="../media/b2486b53_86a5_11e9_8101_003048fd731b_f0aaa2e2_2823_11ed_a30f_00259070b48770.jpeg"/><Relationship Id="rId71" Type="http://schemas.openxmlformats.org/officeDocument/2006/relationships/image" Target="../media/b2486b57_86a5_11e9_8101_003048fd731b_f0aaa2e6_2823_11ed_a30f_00259070b48771.jpeg"/><Relationship Id="rId72" Type="http://schemas.openxmlformats.org/officeDocument/2006/relationships/image" Target="../media/b2486b5b_86a5_11e9_8101_003048fd731b_f0aaa2ea_2823_11ed_a30f_00259070b48772.jpeg"/><Relationship Id="rId73" Type="http://schemas.openxmlformats.org/officeDocument/2006/relationships/image" Target="../media/b2486b5f_86a5_11e9_8101_003048fd731b_f0aaa2ee_2823_11ed_a30f_00259070b48773.jpeg"/><Relationship Id="rId74" Type="http://schemas.openxmlformats.org/officeDocument/2006/relationships/image" Target="../media/b2486b63_86a5_11e9_8101_003048fd731b_f0aaa2f2_2823_11ed_a30f_00259070b48774.jpeg"/><Relationship Id="rId75" Type="http://schemas.openxmlformats.org/officeDocument/2006/relationships/image" Target="../media/b2486b67_86a5_11e9_8101_003048fd731b_f0aaa2f6_2823_11ed_a30f_00259070b48775.jpeg"/><Relationship Id="rId76" Type="http://schemas.openxmlformats.org/officeDocument/2006/relationships/image" Target="../media/b2486b6b_86a5_11e9_8101_003048fd731b_f0aaa2fa_2823_11ed_a30f_00259070b48776.jpeg"/><Relationship Id="rId77" Type="http://schemas.openxmlformats.org/officeDocument/2006/relationships/image" Target="../media/b2486b6f_86a5_11e9_8101_003048fd731b_f0aaa2fe_2823_11ed_a30f_00259070b48777.jpeg"/><Relationship Id="rId78" Type="http://schemas.openxmlformats.org/officeDocument/2006/relationships/image" Target="../media/b2486b73_86a5_11e9_8101_003048fd731b_f0aaa302_2823_11ed_a30f_00259070b48778.jpeg"/><Relationship Id="rId79" Type="http://schemas.openxmlformats.org/officeDocument/2006/relationships/image" Target="../media/b2486b77_86a5_11e9_8101_003048fd731b_f0aaa306_2823_11ed_a30f_00259070b48779.jpeg"/><Relationship Id="rId80" Type="http://schemas.openxmlformats.org/officeDocument/2006/relationships/image" Target="../media/b2486b7b_86a5_11e9_8101_003048fd731b_f0aaa30a_2823_11ed_a30f_00259070b48780.jpeg"/><Relationship Id="rId81" Type="http://schemas.openxmlformats.org/officeDocument/2006/relationships/image" Target="../media/b2486b7f_86a5_11e9_8101_003048fd731b_f0aaa30e_2823_11ed_a30f_00259070b48781.jpeg"/><Relationship Id="rId82" Type="http://schemas.openxmlformats.org/officeDocument/2006/relationships/image" Target="../media/b2486b83_86a5_11e9_8101_003048fd731b_f0aaa312_2823_11ed_a30f_00259070b48782.jpeg"/><Relationship Id="rId83" Type="http://schemas.openxmlformats.org/officeDocument/2006/relationships/image" Target="../media/b2486b87_86a5_11e9_8101_003048fd731b_f0aaa316_2823_11ed_a30f_00259070b48783.jpeg"/><Relationship Id="rId84" Type="http://schemas.openxmlformats.org/officeDocument/2006/relationships/image" Target="../media/b2486b8b_86a5_11e9_8101_003048fd731b_f0aaa31a_2823_11ed_a30f_00259070b48784.jpeg"/><Relationship Id="rId85" Type="http://schemas.openxmlformats.org/officeDocument/2006/relationships/image" Target="../media/b2486b8f_86a5_11e9_8101_003048fd731b_f0aaa31e_2823_11ed_a30f_00259070b48785.jpeg"/><Relationship Id="rId86" Type="http://schemas.openxmlformats.org/officeDocument/2006/relationships/image" Target="../media/b2486b93_86a5_11e9_8101_003048fd731b_f0aaa322_2823_11ed_a30f_00259070b48786.jpeg"/><Relationship Id="rId87" Type="http://schemas.openxmlformats.org/officeDocument/2006/relationships/image" Target="../media/b2486b97_86a5_11e9_8101_003048fd731b_f0aaa326_2823_11ed_a30f_00259070b48787.jpeg"/><Relationship Id="rId88" Type="http://schemas.openxmlformats.org/officeDocument/2006/relationships/image" Target="../media/b2486b9b_86a5_11e9_8101_003048fd731b_f0aaa32a_2823_11ed_a30f_00259070b48788.jpeg"/><Relationship Id="rId89" Type="http://schemas.openxmlformats.org/officeDocument/2006/relationships/image" Target="../media/b2486b9f_86a5_11e9_8101_003048fd731b_f707d7f8_2823_11ed_a30f_00259070b48789.jpeg"/><Relationship Id="rId90" Type="http://schemas.openxmlformats.org/officeDocument/2006/relationships/image" Target="../media/b2486ba3_86a5_11e9_8101_003048fd731b_f707d7fc_2823_11ed_a30f_00259070b48790.jpeg"/><Relationship Id="rId91" Type="http://schemas.openxmlformats.org/officeDocument/2006/relationships/image" Target="../media/b2486ba7_86a5_11e9_8101_003048fd731b_f707d800_2823_11ed_a30f_00259070b48791.jpeg"/><Relationship Id="rId92" Type="http://schemas.openxmlformats.org/officeDocument/2006/relationships/image" Target="../media/b2486bab_86a5_11e9_8101_003048fd731b_f707d804_2823_11ed_a30f_00259070b48792.jpeg"/><Relationship Id="rId93" Type="http://schemas.openxmlformats.org/officeDocument/2006/relationships/image" Target="../media/b2486baf_86a5_11e9_8101_003048fd731b_f707d808_2823_11ed_a30f_00259070b48793.jpeg"/><Relationship Id="rId94" Type="http://schemas.openxmlformats.org/officeDocument/2006/relationships/image" Target="../media/b2486bb3_86a5_11e9_8101_003048fd731b_f707d80c_2823_11ed_a30f_00259070b48794.jpeg"/><Relationship Id="rId95" Type="http://schemas.openxmlformats.org/officeDocument/2006/relationships/image" Target="../media/b2486bb7_86a5_11e9_8101_003048fd731b_f707d810_2823_11ed_a30f_00259070b48795.jpeg"/><Relationship Id="rId96" Type="http://schemas.openxmlformats.org/officeDocument/2006/relationships/image" Target="../media/b2486bbb_86a5_11e9_8101_003048fd731b_f707d814_2823_11ed_a30f_00259070b48796.jpeg"/><Relationship Id="rId97" Type="http://schemas.openxmlformats.org/officeDocument/2006/relationships/image" Target="../media/b2486bbf_86a5_11e9_8101_003048fd731b_f707d818_2823_11ed_a30f_00259070b48797.jpeg"/><Relationship Id="rId98" Type="http://schemas.openxmlformats.org/officeDocument/2006/relationships/image" Target="../media/b2486bc3_86a5_11e9_8101_003048fd731b_f707d81c_2823_11ed_a30f_00259070b48798.jpeg"/><Relationship Id="rId99" Type="http://schemas.openxmlformats.org/officeDocument/2006/relationships/image" Target="../media/b2486bc7_86a5_11e9_8101_003048fd731b_f707d820_2823_11ed_a30f_00259070b4879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6" name="Image_100" descr="Image_10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7" name="Image_101" descr="Image_10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8" name="Image_102" descr="Image_10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9" name="Image_103" descr="Image_10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819452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J5*5.50</f>
        <v>0</v>
      </c>
      <c r="L5" s="5"/>
    </row>
    <row r="6" spans="1:12" customHeight="1" ht="105" outlineLevel="4">
      <c r="A6" s="1"/>
      <c r="B6" s="1">
        <v>819453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J6*8.30</f>
        <v>0</v>
      </c>
      <c r="L6" s="5"/>
    </row>
    <row r="7" spans="1:12" customHeight="1" ht="105" outlineLevel="4">
      <c r="A7" s="1"/>
      <c r="B7" s="1">
        <v>819454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 t="s">
        <v>17</v>
      </c>
      <c r="I7" s="1">
        <v>0</v>
      </c>
      <c r="J7" s="3" t="s">
        <v>18</v>
      </c>
      <c r="K7" s="2" t="str">
        <f>J7*12.50</f>
        <v>0</v>
      </c>
      <c r="L7" s="5"/>
    </row>
    <row r="8" spans="1:12" customHeight="1" ht="105" outlineLevel="4">
      <c r="A8" s="1"/>
      <c r="B8" s="1">
        <v>819455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 t="s">
        <v>32</v>
      </c>
      <c r="I8" s="1">
        <v>0</v>
      </c>
      <c r="J8" s="3" t="s">
        <v>18</v>
      </c>
      <c r="K8" s="2" t="str">
        <f>J8*15.50</f>
        <v>0</v>
      </c>
      <c r="L8" s="5"/>
    </row>
    <row r="9" spans="1:12" customHeight="1" ht="105" outlineLevel="4">
      <c r="A9" s="1"/>
      <c r="B9" s="1">
        <v>819456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17</v>
      </c>
      <c r="H9" s="2" t="s">
        <v>37</v>
      </c>
      <c r="I9" s="1">
        <v>0</v>
      </c>
      <c r="J9" s="3" t="s">
        <v>18</v>
      </c>
      <c r="K9" s="2" t="str">
        <f>J9*221.00</f>
        <v>0</v>
      </c>
      <c r="L9" s="5"/>
    </row>
    <row r="10" spans="1:12" customHeight="1" ht="105" outlineLevel="4">
      <c r="A10" s="1"/>
      <c r="B10" s="1">
        <v>819457</v>
      </c>
      <c r="C10" s="1" t="s">
        <v>38</v>
      </c>
      <c r="D10" s="1" t="s">
        <v>39</v>
      </c>
      <c r="E10" s="2" t="s">
        <v>40</v>
      </c>
      <c r="F10" s="2" t="s">
        <v>41</v>
      </c>
      <c r="G10" s="2" t="s">
        <v>42</v>
      </c>
      <c r="H10" s="2" t="s">
        <v>27</v>
      </c>
      <c r="I10" s="1">
        <v>0</v>
      </c>
      <c r="J10" s="3" t="s">
        <v>18</v>
      </c>
      <c r="K10" s="2" t="str">
        <f>J10*283.00</f>
        <v>0</v>
      </c>
      <c r="L10" s="5"/>
    </row>
    <row r="11" spans="1:12" customHeight="1" ht="105" outlineLevel="4">
      <c r="A11" s="1"/>
      <c r="B11" s="1">
        <v>819458</v>
      </c>
      <c r="C11" s="1" t="s">
        <v>43</v>
      </c>
      <c r="D11" s="1" t="s">
        <v>44</v>
      </c>
      <c r="E11" s="2" t="s">
        <v>45</v>
      </c>
      <c r="F11" s="2" t="s">
        <v>46</v>
      </c>
      <c r="G11" s="2" t="s">
        <v>42</v>
      </c>
      <c r="H11" s="2" t="s">
        <v>47</v>
      </c>
      <c r="I11" s="1">
        <v>0</v>
      </c>
      <c r="J11" s="3" t="s">
        <v>18</v>
      </c>
      <c r="K11" s="2" t="str">
        <f>J11*356.00</f>
        <v>0</v>
      </c>
      <c r="L11" s="5"/>
    </row>
    <row r="12" spans="1:12" customHeight="1" ht="105" outlineLevel="4">
      <c r="A12" s="1"/>
      <c r="B12" s="1">
        <v>819459</v>
      </c>
      <c r="C12" s="1" t="s">
        <v>48</v>
      </c>
      <c r="D12" s="1" t="s">
        <v>49</v>
      </c>
      <c r="E12" s="2" t="s">
        <v>50</v>
      </c>
      <c r="F12" s="2" t="s">
        <v>51</v>
      </c>
      <c r="G12" s="2" t="s">
        <v>17</v>
      </c>
      <c r="H12" s="2" t="s">
        <v>47</v>
      </c>
      <c r="I12" s="1">
        <v>0</v>
      </c>
      <c r="J12" s="3" t="s">
        <v>18</v>
      </c>
      <c r="K12" s="2" t="str">
        <f>J12*358.00</f>
        <v>0</v>
      </c>
      <c r="L12" s="5"/>
    </row>
    <row r="13" spans="1:12" customHeight="1" ht="105" outlineLevel="4">
      <c r="A13" s="1"/>
      <c r="B13" s="1">
        <v>819460</v>
      </c>
      <c r="C13" s="1" t="s">
        <v>52</v>
      </c>
      <c r="D13" s="1" t="s">
        <v>53</v>
      </c>
      <c r="E13" s="2" t="s">
        <v>54</v>
      </c>
      <c r="F13" s="2" t="s">
        <v>55</v>
      </c>
      <c r="G13" s="2" t="s">
        <v>56</v>
      </c>
      <c r="H13" s="2" t="s">
        <v>27</v>
      </c>
      <c r="I13" s="1">
        <v>0</v>
      </c>
      <c r="J13" s="3" t="s">
        <v>18</v>
      </c>
      <c r="K13" s="2" t="str">
        <f>J13*548.00</f>
        <v>0</v>
      </c>
      <c r="L13" s="5"/>
    </row>
    <row r="14" spans="1:12" customHeight="1" ht="105" outlineLevel="4">
      <c r="A14" s="1"/>
      <c r="B14" s="1">
        <v>819461</v>
      </c>
      <c r="C14" s="1" t="s">
        <v>57</v>
      </c>
      <c r="D14" s="1" t="s">
        <v>58</v>
      </c>
      <c r="E14" s="2" t="s">
        <v>59</v>
      </c>
      <c r="F14" s="2" t="s">
        <v>60</v>
      </c>
      <c r="G14" s="2" t="s">
        <v>56</v>
      </c>
      <c r="H14" s="2" t="s">
        <v>17</v>
      </c>
      <c r="I14" s="1">
        <v>0</v>
      </c>
      <c r="J14" s="3" t="s">
        <v>18</v>
      </c>
      <c r="K14" s="2" t="str">
        <f>J14*556.00</f>
        <v>0</v>
      </c>
      <c r="L14" s="5"/>
    </row>
    <row r="15" spans="1:12" customHeight="1" ht="105" outlineLevel="4">
      <c r="A15" s="1"/>
      <c r="B15" s="1">
        <v>819462</v>
      </c>
      <c r="C15" s="1" t="s">
        <v>61</v>
      </c>
      <c r="D15" s="1" t="s">
        <v>62</v>
      </c>
      <c r="E15" s="2" t="s">
        <v>63</v>
      </c>
      <c r="F15" s="2" t="s">
        <v>64</v>
      </c>
      <c r="G15" s="2">
        <v>8</v>
      </c>
      <c r="H15" s="2" t="s">
        <v>32</v>
      </c>
      <c r="I15" s="1">
        <v>0</v>
      </c>
      <c r="J15" s="3" t="s">
        <v>18</v>
      </c>
      <c r="K15" s="2" t="str">
        <f>J15*1324.00</f>
        <v>0</v>
      </c>
      <c r="L15" s="5"/>
    </row>
    <row r="16" spans="1:12" customHeight="1" ht="105" outlineLevel="4">
      <c r="A16" s="1"/>
      <c r="B16" s="1">
        <v>819463</v>
      </c>
      <c r="C16" s="1" t="s">
        <v>65</v>
      </c>
      <c r="D16" s="1" t="s">
        <v>66</v>
      </c>
      <c r="E16" s="2" t="s">
        <v>67</v>
      </c>
      <c r="F16" s="2" t="s">
        <v>68</v>
      </c>
      <c r="G16" s="2">
        <v>5</v>
      </c>
      <c r="H16" s="2" t="s">
        <v>17</v>
      </c>
      <c r="I16" s="1">
        <v>0</v>
      </c>
      <c r="J16" s="3" t="s">
        <v>18</v>
      </c>
      <c r="K16" s="2" t="str">
        <f>J16*1208.00</f>
        <v>0</v>
      </c>
      <c r="L16" s="5"/>
    </row>
    <row r="17" spans="1:12" customHeight="1" ht="105" outlineLevel="4">
      <c r="A17" s="1"/>
      <c r="B17" s="1">
        <v>819464</v>
      </c>
      <c r="C17" s="1" t="s">
        <v>69</v>
      </c>
      <c r="D17" s="1" t="s">
        <v>70</v>
      </c>
      <c r="E17" s="2" t="s">
        <v>71</v>
      </c>
      <c r="F17" s="2" t="s">
        <v>72</v>
      </c>
      <c r="G17" s="2">
        <v>5</v>
      </c>
      <c r="H17" s="2" t="s">
        <v>17</v>
      </c>
      <c r="I17" s="1">
        <v>0</v>
      </c>
      <c r="J17" s="3" t="s">
        <v>18</v>
      </c>
      <c r="K17" s="2" t="str">
        <f>J17*1341.00</f>
        <v>0</v>
      </c>
      <c r="L17" s="5"/>
    </row>
    <row r="18" spans="1:12" customHeight="1" ht="105" outlineLevel="4">
      <c r="A18" s="1"/>
      <c r="B18" s="1">
        <v>819465</v>
      </c>
      <c r="C18" s="1" t="s">
        <v>73</v>
      </c>
      <c r="D18" s="1" t="s">
        <v>74</v>
      </c>
      <c r="E18" s="2" t="s">
        <v>75</v>
      </c>
      <c r="F18" s="2" t="s">
        <v>76</v>
      </c>
      <c r="G18" s="2" t="s">
        <v>17</v>
      </c>
      <c r="H18" s="2" t="s">
        <v>37</v>
      </c>
      <c r="I18" s="1">
        <v>0</v>
      </c>
      <c r="J18" s="3" t="s">
        <v>18</v>
      </c>
      <c r="K18" s="2" t="str">
        <f>J18*239.00</f>
        <v>0</v>
      </c>
      <c r="L18" s="5"/>
    </row>
    <row r="19" spans="1:12" customHeight="1" ht="105" outlineLevel="4">
      <c r="A19" s="1"/>
      <c r="B19" s="1">
        <v>819466</v>
      </c>
      <c r="C19" s="1" t="s">
        <v>77</v>
      </c>
      <c r="D19" s="1" t="s">
        <v>78</v>
      </c>
      <c r="E19" s="2" t="s">
        <v>79</v>
      </c>
      <c r="F19" s="2" t="s">
        <v>80</v>
      </c>
      <c r="G19" s="2" t="s">
        <v>32</v>
      </c>
      <c r="H19" s="2" t="s">
        <v>27</v>
      </c>
      <c r="I19" s="1">
        <v>0</v>
      </c>
      <c r="J19" s="3" t="s">
        <v>18</v>
      </c>
      <c r="K19" s="2" t="str">
        <f>J19*343.00</f>
        <v>0</v>
      </c>
      <c r="L19" s="5"/>
    </row>
    <row r="20" spans="1:12" customHeight="1" ht="105" outlineLevel="4">
      <c r="A20" s="1"/>
      <c r="B20" s="1">
        <v>819467</v>
      </c>
      <c r="C20" s="1" t="s">
        <v>81</v>
      </c>
      <c r="D20" s="1" t="s">
        <v>82</v>
      </c>
      <c r="E20" s="2" t="s">
        <v>83</v>
      </c>
      <c r="F20" s="2" t="s">
        <v>84</v>
      </c>
      <c r="G20" s="2" t="s">
        <v>32</v>
      </c>
      <c r="H20" s="2" t="s">
        <v>27</v>
      </c>
      <c r="I20" s="1">
        <v>0</v>
      </c>
      <c r="J20" s="3" t="s">
        <v>18</v>
      </c>
      <c r="K20" s="2" t="str">
        <f>J20*340.00</f>
        <v>0</v>
      </c>
      <c r="L20" s="5"/>
    </row>
    <row r="21" spans="1:12" customHeight="1" ht="105" outlineLevel="4">
      <c r="A21" s="1"/>
      <c r="B21" s="1">
        <v>819468</v>
      </c>
      <c r="C21" s="1" t="s">
        <v>85</v>
      </c>
      <c r="D21" s="1" t="s">
        <v>86</v>
      </c>
      <c r="E21" s="2" t="s">
        <v>87</v>
      </c>
      <c r="F21" s="2" t="s">
        <v>88</v>
      </c>
      <c r="G21" s="2" t="s">
        <v>42</v>
      </c>
      <c r="H21" s="2" t="s">
        <v>47</v>
      </c>
      <c r="I21" s="1">
        <v>0</v>
      </c>
      <c r="J21" s="3" t="s">
        <v>18</v>
      </c>
      <c r="K21" s="2" t="str">
        <f>J21*422.00</f>
        <v>0</v>
      </c>
      <c r="L21" s="5"/>
    </row>
    <row r="22" spans="1:12" customHeight="1" ht="105" outlineLevel="4">
      <c r="A22" s="1"/>
      <c r="B22" s="1">
        <v>819469</v>
      </c>
      <c r="C22" s="1" t="s">
        <v>89</v>
      </c>
      <c r="D22" s="1" t="s">
        <v>90</v>
      </c>
      <c r="E22" s="2" t="s">
        <v>91</v>
      </c>
      <c r="F22" s="2" t="s">
        <v>92</v>
      </c>
      <c r="G22" s="2">
        <v>8</v>
      </c>
      <c r="H22" s="2" t="s">
        <v>17</v>
      </c>
      <c r="I22" s="1">
        <v>0</v>
      </c>
      <c r="J22" s="3" t="s">
        <v>18</v>
      </c>
      <c r="K22" s="2" t="str">
        <f>J22*516.00</f>
        <v>0</v>
      </c>
      <c r="L22" s="5"/>
    </row>
    <row r="23" spans="1:12" customHeight="1" ht="105" outlineLevel="4">
      <c r="A23" s="1"/>
      <c r="B23" s="1">
        <v>819470</v>
      </c>
      <c r="C23" s="1" t="s">
        <v>93</v>
      </c>
      <c r="D23" s="1" t="s">
        <v>94</v>
      </c>
      <c r="E23" s="2" t="s">
        <v>95</v>
      </c>
      <c r="F23" s="2" t="s">
        <v>96</v>
      </c>
      <c r="G23" s="2" t="s">
        <v>56</v>
      </c>
      <c r="H23" s="2" t="s">
        <v>17</v>
      </c>
      <c r="I23" s="1">
        <v>0</v>
      </c>
      <c r="J23" s="3" t="s">
        <v>18</v>
      </c>
      <c r="K23" s="2" t="str">
        <f>J23*595.00</f>
        <v>0</v>
      </c>
      <c r="L23" s="5"/>
    </row>
    <row r="24" spans="1:12" customHeight="1" ht="105" outlineLevel="4">
      <c r="A24" s="1"/>
      <c r="B24" s="1">
        <v>819471</v>
      </c>
      <c r="C24" s="1" t="s">
        <v>97</v>
      </c>
      <c r="D24" s="1" t="s">
        <v>98</v>
      </c>
      <c r="E24" s="2" t="s">
        <v>99</v>
      </c>
      <c r="F24" s="2" t="s">
        <v>100</v>
      </c>
      <c r="G24" s="2" t="s">
        <v>56</v>
      </c>
      <c r="H24" s="2">
        <v>10</v>
      </c>
      <c r="I24" s="1">
        <v>0</v>
      </c>
      <c r="J24" s="3" t="s">
        <v>18</v>
      </c>
      <c r="K24" s="2" t="str">
        <f>J24*1215.00</f>
        <v>0</v>
      </c>
      <c r="L24" s="5"/>
    </row>
    <row r="25" spans="1:12" customHeight="1" ht="105" outlineLevel="4">
      <c r="A25" s="1"/>
      <c r="B25" s="1">
        <v>819472</v>
      </c>
      <c r="C25" s="1" t="s">
        <v>101</v>
      </c>
      <c r="D25" s="1" t="s">
        <v>102</v>
      </c>
      <c r="E25" s="2" t="s">
        <v>103</v>
      </c>
      <c r="F25" s="2" t="s">
        <v>104</v>
      </c>
      <c r="G25" s="2">
        <v>4</v>
      </c>
      <c r="H25" s="2" t="s">
        <v>17</v>
      </c>
      <c r="I25" s="1">
        <v>0</v>
      </c>
      <c r="J25" s="3" t="s">
        <v>18</v>
      </c>
      <c r="K25" s="2" t="str">
        <f>J25*1258.00</f>
        <v>0</v>
      </c>
      <c r="L25" s="5"/>
    </row>
    <row r="26" spans="1:12" customHeight="1" ht="105" outlineLevel="4">
      <c r="A26" s="1"/>
      <c r="B26" s="1">
        <v>819473</v>
      </c>
      <c r="C26" s="1" t="s">
        <v>105</v>
      </c>
      <c r="D26" s="1" t="s">
        <v>106</v>
      </c>
      <c r="E26" s="2" t="s">
        <v>107</v>
      </c>
      <c r="F26" s="2" t="s">
        <v>108</v>
      </c>
      <c r="G26" s="2">
        <v>7</v>
      </c>
      <c r="H26" s="2" t="s">
        <v>17</v>
      </c>
      <c r="I26" s="1">
        <v>0</v>
      </c>
      <c r="J26" s="3" t="s">
        <v>18</v>
      </c>
      <c r="K26" s="2" t="str">
        <f>J26*1185.00</f>
        <v>0</v>
      </c>
      <c r="L26" s="5"/>
    </row>
    <row r="27" spans="1:12" customHeight="1" ht="105" outlineLevel="4">
      <c r="A27" s="1"/>
      <c r="B27" s="1">
        <v>819474</v>
      </c>
      <c r="C27" s="1" t="s">
        <v>109</v>
      </c>
      <c r="D27" s="1" t="s">
        <v>110</v>
      </c>
      <c r="E27" s="2" t="s">
        <v>111</v>
      </c>
      <c r="F27" s="2" t="s">
        <v>112</v>
      </c>
      <c r="G27" s="2" t="s">
        <v>17</v>
      </c>
      <c r="H27" s="2" t="s">
        <v>47</v>
      </c>
      <c r="I27" s="1">
        <v>0</v>
      </c>
      <c r="J27" s="3" t="s">
        <v>18</v>
      </c>
      <c r="K27" s="2" t="str">
        <f>J27*361.00</f>
        <v>0</v>
      </c>
      <c r="L27" s="5"/>
    </row>
    <row r="28" spans="1:12" customHeight="1" ht="105" outlineLevel="4">
      <c r="A28" s="1"/>
      <c r="B28" s="1">
        <v>819475</v>
      </c>
      <c r="C28" s="1" t="s">
        <v>113</v>
      </c>
      <c r="D28" s="1" t="s">
        <v>114</v>
      </c>
      <c r="E28" s="2" t="s">
        <v>115</v>
      </c>
      <c r="F28" s="2" t="s">
        <v>116</v>
      </c>
      <c r="G28" s="2" t="s">
        <v>32</v>
      </c>
      <c r="H28" s="2" t="s">
        <v>27</v>
      </c>
      <c r="I28" s="1">
        <v>0</v>
      </c>
      <c r="J28" s="3" t="s">
        <v>18</v>
      </c>
      <c r="K28" s="2" t="str">
        <f>J28*562.00</f>
        <v>0</v>
      </c>
      <c r="L28" s="5"/>
    </row>
    <row r="29" spans="1:12" customHeight="1" ht="105" outlineLevel="4">
      <c r="A29" s="1"/>
      <c r="B29" s="1">
        <v>819476</v>
      </c>
      <c r="C29" s="1" t="s">
        <v>117</v>
      </c>
      <c r="D29" s="1" t="s">
        <v>118</v>
      </c>
      <c r="E29" s="2" t="s">
        <v>119</v>
      </c>
      <c r="F29" s="2" t="s">
        <v>120</v>
      </c>
      <c r="G29" s="2">
        <v>8</v>
      </c>
      <c r="H29" s="2" t="s">
        <v>17</v>
      </c>
      <c r="I29" s="1">
        <v>0</v>
      </c>
      <c r="J29" s="3" t="s">
        <v>18</v>
      </c>
      <c r="K29" s="2" t="str">
        <f>J29*486.00</f>
        <v>0</v>
      </c>
      <c r="L29" s="5"/>
    </row>
    <row r="30" spans="1:12" customHeight="1" ht="105" outlineLevel="4">
      <c r="A30" s="1"/>
      <c r="B30" s="1">
        <v>819477</v>
      </c>
      <c r="C30" s="1" t="s">
        <v>121</v>
      </c>
      <c r="D30" s="1" t="s">
        <v>122</v>
      </c>
      <c r="E30" s="2" t="s">
        <v>123</v>
      </c>
      <c r="F30" s="2" t="s">
        <v>124</v>
      </c>
      <c r="G30" s="2" t="s">
        <v>56</v>
      </c>
      <c r="H30" s="2">
        <v>0</v>
      </c>
      <c r="I30" s="1">
        <v>0</v>
      </c>
      <c r="J30" s="3" t="s">
        <v>18</v>
      </c>
      <c r="K30" s="2" t="str">
        <f>J30*879.00</f>
        <v>0</v>
      </c>
      <c r="L30" s="5"/>
    </row>
    <row r="31" spans="1:12" customHeight="1" ht="105" outlineLevel="4">
      <c r="A31" s="1"/>
      <c r="B31" s="1">
        <v>819478</v>
      </c>
      <c r="C31" s="1" t="s">
        <v>125</v>
      </c>
      <c r="D31" s="1" t="s">
        <v>126</v>
      </c>
      <c r="E31" s="2" t="s">
        <v>127</v>
      </c>
      <c r="F31" s="2" t="s">
        <v>128</v>
      </c>
      <c r="G31" s="2">
        <v>4</v>
      </c>
      <c r="H31" s="2" t="s">
        <v>42</v>
      </c>
      <c r="I31" s="1">
        <v>0</v>
      </c>
      <c r="J31" s="3" t="s">
        <v>18</v>
      </c>
      <c r="K31" s="2" t="str">
        <f>J31*751.00</f>
        <v>0</v>
      </c>
      <c r="L31" s="5"/>
    </row>
    <row r="32" spans="1:12" customHeight="1" ht="105" outlineLevel="4">
      <c r="A32" s="1"/>
      <c r="B32" s="1">
        <v>819479</v>
      </c>
      <c r="C32" s="1" t="s">
        <v>129</v>
      </c>
      <c r="D32" s="1" t="s">
        <v>130</v>
      </c>
      <c r="E32" s="2" t="s">
        <v>131</v>
      </c>
      <c r="F32" s="2" t="s">
        <v>132</v>
      </c>
      <c r="G32" s="2">
        <v>5</v>
      </c>
      <c r="H32" s="2">
        <v>6</v>
      </c>
      <c r="I32" s="1">
        <v>0</v>
      </c>
      <c r="J32" s="3" t="s">
        <v>18</v>
      </c>
      <c r="K32" s="2" t="str">
        <f>J32*837.00</f>
        <v>0</v>
      </c>
      <c r="L32" s="5"/>
    </row>
    <row r="33" spans="1:12" customHeight="1" ht="105" outlineLevel="4">
      <c r="A33" s="1"/>
      <c r="B33" s="1">
        <v>819480</v>
      </c>
      <c r="C33" s="1" t="s">
        <v>133</v>
      </c>
      <c r="D33" s="1" t="s">
        <v>134</v>
      </c>
      <c r="E33" s="2" t="s">
        <v>135</v>
      </c>
      <c r="F33" s="2" t="s">
        <v>136</v>
      </c>
      <c r="G33" s="2">
        <v>7</v>
      </c>
      <c r="H33" s="2" t="s">
        <v>17</v>
      </c>
      <c r="I33" s="1">
        <v>0</v>
      </c>
      <c r="J33" s="3" t="s">
        <v>18</v>
      </c>
      <c r="K33" s="2" t="str">
        <f>J33*1957.00</f>
        <v>0</v>
      </c>
      <c r="L33" s="5"/>
    </row>
    <row r="34" spans="1:12" customHeight="1" ht="105" outlineLevel="4">
      <c r="A34" s="1"/>
      <c r="B34" s="1">
        <v>819481</v>
      </c>
      <c r="C34" s="1" t="s">
        <v>137</v>
      </c>
      <c r="D34" s="1" t="s">
        <v>138</v>
      </c>
      <c r="E34" s="2" t="s">
        <v>139</v>
      </c>
      <c r="F34" s="2" t="s">
        <v>140</v>
      </c>
      <c r="G34" s="2" t="s">
        <v>56</v>
      </c>
      <c r="H34" s="2" t="s">
        <v>17</v>
      </c>
      <c r="I34" s="1">
        <v>0</v>
      </c>
      <c r="J34" s="3" t="s">
        <v>18</v>
      </c>
      <c r="K34" s="2" t="str">
        <f>J34*1332.00</f>
        <v>0</v>
      </c>
      <c r="L34" s="5"/>
    </row>
    <row r="35" spans="1:12" customHeight="1" ht="105" outlineLevel="4">
      <c r="A35" s="1"/>
      <c r="B35" s="1">
        <v>819482</v>
      </c>
      <c r="C35" s="1" t="s">
        <v>141</v>
      </c>
      <c r="D35" s="1" t="s">
        <v>142</v>
      </c>
      <c r="E35" s="2" t="s">
        <v>143</v>
      </c>
      <c r="F35" s="2" t="s">
        <v>144</v>
      </c>
      <c r="G35" s="2">
        <v>8</v>
      </c>
      <c r="H35" s="2" t="s">
        <v>42</v>
      </c>
      <c r="I35" s="1">
        <v>0</v>
      </c>
      <c r="J35" s="3" t="s">
        <v>18</v>
      </c>
      <c r="K35" s="2" t="str">
        <f>J35*1483.00</f>
        <v>0</v>
      </c>
      <c r="L35" s="5"/>
    </row>
    <row r="36" spans="1:12" customHeight="1" ht="105" outlineLevel="4">
      <c r="A36" s="1"/>
      <c r="B36" s="1">
        <v>819483</v>
      </c>
      <c r="C36" s="1" t="s">
        <v>145</v>
      </c>
      <c r="D36" s="1" t="s">
        <v>146</v>
      </c>
      <c r="E36" s="2" t="s">
        <v>147</v>
      </c>
      <c r="F36" s="2" t="s">
        <v>148</v>
      </c>
      <c r="G36" s="2">
        <v>2</v>
      </c>
      <c r="H36" s="2" t="s">
        <v>32</v>
      </c>
      <c r="I36" s="1">
        <v>0</v>
      </c>
      <c r="J36" s="3" t="s">
        <v>18</v>
      </c>
      <c r="K36" s="2" t="str">
        <f>J36*1557.00</f>
        <v>0</v>
      </c>
      <c r="L36" s="5"/>
    </row>
    <row r="37" spans="1:12" customHeight="1" ht="105" outlineLevel="4">
      <c r="A37" s="1"/>
      <c r="B37" s="1">
        <v>819484</v>
      </c>
      <c r="C37" s="1" t="s">
        <v>149</v>
      </c>
      <c r="D37" s="1" t="s">
        <v>150</v>
      </c>
      <c r="E37" s="2" t="s">
        <v>151</v>
      </c>
      <c r="F37" s="2" t="s">
        <v>152</v>
      </c>
      <c r="G37" s="2" t="s">
        <v>17</v>
      </c>
      <c r="H37" s="2" t="s">
        <v>17</v>
      </c>
      <c r="I37" s="1">
        <v>0</v>
      </c>
      <c r="J37" s="3" t="s">
        <v>18</v>
      </c>
      <c r="K37" s="2" t="str">
        <f>J37*291.00</f>
        <v>0</v>
      </c>
      <c r="L37" s="5"/>
    </row>
    <row r="38" spans="1:12" customHeight="1" ht="105" outlineLevel="4">
      <c r="A38" s="1"/>
      <c r="B38" s="1">
        <v>819485</v>
      </c>
      <c r="C38" s="1" t="s">
        <v>153</v>
      </c>
      <c r="D38" s="1" t="s">
        <v>154</v>
      </c>
      <c r="E38" s="2" t="s">
        <v>155</v>
      </c>
      <c r="F38" s="2" t="s">
        <v>156</v>
      </c>
      <c r="G38" s="2" t="s">
        <v>17</v>
      </c>
      <c r="H38" s="2" t="s">
        <v>47</v>
      </c>
      <c r="I38" s="1">
        <v>0</v>
      </c>
      <c r="J38" s="3" t="s">
        <v>18</v>
      </c>
      <c r="K38" s="2" t="str">
        <f>J38*488.00</f>
        <v>0</v>
      </c>
      <c r="L38" s="5"/>
    </row>
    <row r="39" spans="1:12" customHeight="1" ht="105" outlineLevel="4">
      <c r="A39" s="1"/>
      <c r="B39" s="1">
        <v>819486</v>
      </c>
      <c r="C39" s="1" t="s">
        <v>157</v>
      </c>
      <c r="D39" s="1" t="s">
        <v>158</v>
      </c>
      <c r="E39" s="2" t="s">
        <v>159</v>
      </c>
      <c r="F39" s="2" t="s">
        <v>160</v>
      </c>
      <c r="G39" s="2" t="s">
        <v>56</v>
      </c>
      <c r="H39" s="2" t="s">
        <v>17</v>
      </c>
      <c r="I39" s="1">
        <v>0</v>
      </c>
      <c r="J39" s="3" t="s">
        <v>18</v>
      </c>
      <c r="K39" s="2" t="str">
        <f>J39*881.00</f>
        <v>0</v>
      </c>
      <c r="L39" s="5"/>
    </row>
    <row r="40" spans="1:12" customHeight="1" ht="105" outlineLevel="4">
      <c r="A40" s="1"/>
      <c r="B40" s="1">
        <v>819487</v>
      </c>
      <c r="C40" s="1" t="s">
        <v>161</v>
      </c>
      <c r="D40" s="1" t="s">
        <v>162</v>
      </c>
      <c r="E40" s="2" t="s">
        <v>163</v>
      </c>
      <c r="F40" s="2" t="s">
        <v>164</v>
      </c>
      <c r="G40" s="2" t="s">
        <v>32</v>
      </c>
      <c r="H40" s="2" t="s">
        <v>32</v>
      </c>
      <c r="I40" s="1">
        <v>0</v>
      </c>
      <c r="J40" s="3" t="s">
        <v>18</v>
      </c>
      <c r="K40" s="2" t="str">
        <f>J40*882.00</f>
        <v>0</v>
      </c>
      <c r="L40" s="5"/>
    </row>
    <row r="41" spans="1:12" customHeight="1" ht="105" outlineLevel="4">
      <c r="A41" s="1"/>
      <c r="B41" s="1">
        <v>819488</v>
      </c>
      <c r="C41" s="1" t="s">
        <v>165</v>
      </c>
      <c r="D41" s="1" t="s">
        <v>166</v>
      </c>
      <c r="E41" s="2" t="s">
        <v>167</v>
      </c>
      <c r="F41" s="2" t="s">
        <v>168</v>
      </c>
      <c r="G41" s="2" t="s">
        <v>56</v>
      </c>
      <c r="H41" s="2" t="s">
        <v>32</v>
      </c>
      <c r="I41" s="1">
        <v>0</v>
      </c>
      <c r="J41" s="3" t="s">
        <v>18</v>
      </c>
      <c r="K41" s="2" t="str">
        <f>J41*904.00</f>
        <v>0</v>
      </c>
      <c r="L41" s="5"/>
    </row>
    <row r="42" spans="1:12" customHeight="1" ht="105" outlineLevel="4">
      <c r="A42" s="1"/>
      <c r="B42" s="1">
        <v>819489</v>
      </c>
      <c r="C42" s="1" t="s">
        <v>169</v>
      </c>
      <c r="D42" s="1" t="s">
        <v>170</v>
      </c>
      <c r="E42" s="2" t="s">
        <v>171</v>
      </c>
      <c r="F42" s="2" t="s">
        <v>172</v>
      </c>
      <c r="G42" s="2">
        <v>0</v>
      </c>
      <c r="H42" s="2" t="s">
        <v>17</v>
      </c>
      <c r="I42" s="1">
        <v>0</v>
      </c>
      <c r="J42" s="3" t="s">
        <v>18</v>
      </c>
      <c r="K42" s="2" t="str">
        <f>J42*963.00</f>
        <v>0</v>
      </c>
      <c r="L42" s="5"/>
    </row>
    <row r="43" spans="1:12" customHeight="1" ht="105" outlineLevel="4">
      <c r="A43" s="1"/>
      <c r="B43" s="1">
        <v>819490</v>
      </c>
      <c r="C43" s="1" t="s">
        <v>173</v>
      </c>
      <c r="D43" s="1" t="s">
        <v>174</v>
      </c>
      <c r="E43" s="2" t="s">
        <v>175</v>
      </c>
      <c r="F43" s="2" t="s">
        <v>176</v>
      </c>
      <c r="G43" s="2" t="s">
        <v>56</v>
      </c>
      <c r="H43" s="2" t="s">
        <v>17</v>
      </c>
      <c r="I43" s="1">
        <v>0</v>
      </c>
      <c r="J43" s="3" t="s">
        <v>18</v>
      </c>
      <c r="K43" s="2" t="str">
        <f>J43*1024.00</f>
        <v>0</v>
      </c>
      <c r="L43" s="5"/>
    </row>
    <row r="44" spans="1:12" customHeight="1" ht="105" outlineLevel="4">
      <c r="A44" s="1"/>
      <c r="B44" s="1">
        <v>819491</v>
      </c>
      <c r="C44" s="1" t="s">
        <v>177</v>
      </c>
      <c r="D44" s="1" t="s">
        <v>178</v>
      </c>
      <c r="E44" s="2" t="s">
        <v>179</v>
      </c>
      <c r="F44" s="2" t="s">
        <v>180</v>
      </c>
      <c r="G44" s="2" t="s">
        <v>32</v>
      </c>
      <c r="H44" s="2" t="s">
        <v>42</v>
      </c>
      <c r="I44" s="1">
        <v>0</v>
      </c>
      <c r="J44" s="3" t="s">
        <v>18</v>
      </c>
      <c r="K44" s="2" t="str">
        <f>J44*1405.00</f>
        <v>0</v>
      </c>
      <c r="L44" s="5"/>
    </row>
    <row r="45" spans="1:12" customHeight="1" ht="105" outlineLevel="4">
      <c r="A45" s="1"/>
      <c r="B45" s="1">
        <v>819492</v>
      </c>
      <c r="C45" s="1" t="s">
        <v>181</v>
      </c>
      <c r="D45" s="1" t="s">
        <v>182</v>
      </c>
      <c r="E45" s="2" t="s">
        <v>183</v>
      </c>
      <c r="F45" s="2" t="s">
        <v>184</v>
      </c>
      <c r="G45" s="2" t="s">
        <v>56</v>
      </c>
      <c r="H45" s="2" t="s">
        <v>17</v>
      </c>
      <c r="I45" s="1">
        <v>0</v>
      </c>
      <c r="J45" s="3" t="s">
        <v>18</v>
      </c>
      <c r="K45" s="2" t="str">
        <f>J45*1282.00</f>
        <v>0</v>
      </c>
      <c r="L45" s="5"/>
    </row>
    <row r="46" spans="1:12" customHeight="1" ht="105" outlineLevel="4">
      <c r="A46" s="1"/>
      <c r="B46" s="1">
        <v>819493</v>
      </c>
      <c r="C46" s="1" t="s">
        <v>185</v>
      </c>
      <c r="D46" s="1" t="s">
        <v>186</v>
      </c>
      <c r="E46" s="2" t="s">
        <v>187</v>
      </c>
      <c r="F46" s="2" t="s">
        <v>188</v>
      </c>
      <c r="G46" s="2" t="s">
        <v>56</v>
      </c>
      <c r="H46" s="2" t="s">
        <v>56</v>
      </c>
      <c r="I46" s="1">
        <v>0</v>
      </c>
      <c r="J46" s="3" t="s">
        <v>18</v>
      </c>
      <c r="K46" s="2" t="str">
        <f>J46*1165.00</f>
        <v>0</v>
      </c>
      <c r="L46" s="5"/>
    </row>
    <row r="47" spans="1:12" customHeight="1" ht="105" outlineLevel="4">
      <c r="A47" s="1"/>
      <c r="B47" s="1">
        <v>819494</v>
      </c>
      <c r="C47" s="1" t="s">
        <v>189</v>
      </c>
      <c r="D47" s="1" t="s">
        <v>190</v>
      </c>
      <c r="E47" s="2" t="s">
        <v>191</v>
      </c>
      <c r="F47" s="2" t="s">
        <v>192</v>
      </c>
      <c r="G47" s="2">
        <v>5</v>
      </c>
      <c r="H47" s="2" t="s">
        <v>42</v>
      </c>
      <c r="I47" s="1">
        <v>0</v>
      </c>
      <c r="J47" s="3" t="s">
        <v>18</v>
      </c>
      <c r="K47" s="2" t="str">
        <f>J47*1138.00</f>
        <v>0</v>
      </c>
      <c r="L47" s="5"/>
    </row>
    <row r="48" spans="1:12" customHeight="1" ht="105" outlineLevel="4">
      <c r="A48" s="1"/>
      <c r="B48" s="1">
        <v>819495</v>
      </c>
      <c r="C48" s="1" t="s">
        <v>193</v>
      </c>
      <c r="D48" s="1" t="s">
        <v>194</v>
      </c>
      <c r="E48" s="2" t="s">
        <v>195</v>
      </c>
      <c r="F48" s="2" t="s">
        <v>196</v>
      </c>
      <c r="G48" s="2" t="s">
        <v>56</v>
      </c>
      <c r="H48" s="2" t="s">
        <v>17</v>
      </c>
      <c r="I48" s="1">
        <v>0</v>
      </c>
      <c r="J48" s="3" t="s">
        <v>18</v>
      </c>
      <c r="K48" s="2" t="str">
        <f>J48*1059.00</f>
        <v>0</v>
      </c>
      <c r="L48" s="5"/>
    </row>
    <row r="49" spans="1:12" customHeight="1" ht="105" outlineLevel="4">
      <c r="A49" s="1"/>
      <c r="B49" s="1">
        <v>819496</v>
      </c>
      <c r="C49" s="1" t="s">
        <v>197</v>
      </c>
      <c r="D49" s="1" t="s">
        <v>198</v>
      </c>
      <c r="E49" s="2" t="s">
        <v>199</v>
      </c>
      <c r="F49" s="2" t="s">
        <v>200</v>
      </c>
      <c r="G49" s="2" t="s">
        <v>56</v>
      </c>
      <c r="H49" s="2" t="s">
        <v>32</v>
      </c>
      <c r="I49" s="1">
        <v>0</v>
      </c>
      <c r="J49" s="3" t="s">
        <v>18</v>
      </c>
      <c r="K49" s="2" t="str">
        <f>J49*1293.00</f>
        <v>0</v>
      </c>
      <c r="L49" s="5"/>
    </row>
    <row r="50" spans="1:12" customHeight="1" ht="105" outlineLevel="4">
      <c r="A50" s="1"/>
      <c r="B50" s="1">
        <v>819497</v>
      </c>
      <c r="C50" s="1" t="s">
        <v>201</v>
      </c>
      <c r="D50" s="1" t="s">
        <v>202</v>
      </c>
      <c r="E50" s="2" t="s">
        <v>203</v>
      </c>
      <c r="F50" s="2" t="s">
        <v>204</v>
      </c>
      <c r="G50" s="2">
        <v>5</v>
      </c>
      <c r="H50" s="2" t="s">
        <v>42</v>
      </c>
      <c r="I50" s="1">
        <v>0</v>
      </c>
      <c r="J50" s="3" t="s">
        <v>18</v>
      </c>
      <c r="K50" s="2" t="str">
        <f>J50*1240.00</f>
        <v>0</v>
      </c>
      <c r="L50" s="5"/>
    </row>
    <row r="51" spans="1:12" customHeight="1" ht="105" outlineLevel="4">
      <c r="A51" s="1"/>
      <c r="B51" s="1">
        <v>819498</v>
      </c>
      <c r="C51" s="1" t="s">
        <v>205</v>
      </c>
      <c r="D51" s="1" t="s">
        <v>206</v>
      </c>
      <c r="E51" s="2" t="s">
        <v>207</v>
      </c>
      <c r="F51" s="2" t="s">
        <v>208</v>
      </c>
      <c r="G51" s="2" t="s">
        <v>56</v>
      </c>
      <c r="H51" s="2" t="s">
        <v>56</v>
      </c>
      <c r="I51" s="1">
        <v>0</v>
      </c>
      <c r="J51" s="3" t="s">
        <v>18</v>
      </c>
      <c r="K51" s="2" t="str">
        <f>J51*1354.00</f>
        <v>0</v>
      </c>
      <c r="L51" s="5"/>
    </row>
    <row r="52" spans="1:12" customHeight="1" ht="105" outlineLevel="4">
      <c r="A52" s="1"/>
      <c r="B52" s="1">
        <v>819499</v>
      </c>
      <c r="C52" s="1" t="s">
        <v>209</v>
      </c>
      <c r="D52" s="1" t="s">
        <v>210</v>
      </c>
      <c r="E52" s="2" t="s">
        <v>211</v>
      </c>
      <c r="F52" s="2" t="s">
        <v>212</v>
      </c>
      <c r="G52" s="2">
        <v>3</v>
      </c>
      <c r="H52" s="2" t="s">
        <v>42</v>
      </c>
      <c r="I52" s="1">
        <v>0</v>
      </c>
      <c r="J52" s="3" t="s">
        <v>18</v>
      </c>
      <c r="K52" s="2" t="str">
        <f>J52*3405.00</f>
        <v>0</v>
      </c>
      <c r="L52" s="5"/>
    </row>
    <row r="53" spans="1:12" customHeight="1" ht="105" outlineLevel="4">
      <c r="A53" s="1"/>
      <c r="B53" s="1">
        <v>819500</v>
      </c>
      <c r="C53" s="1" t="s">
        <v>213</v>
      </c>
      <c r="D53" s="1" t="s">
        <v>214</v>
      </c>
      <c r="E53" s="2" t="s">
        <v>215</v>
      </c>
      <c r="F53" s="2" t="s">
        <v>216</v>
      </c>
      <c r="G53" s="2" t="s">
        <v>32</v>
      </c>
      <c r="H53" s="2" t="s">
        <v>17</v>
      </c>
      <c r="I53" s="1">
        <v>0</v>
      </c>
      <c r="J53" s="3" t="s">
        <v>18</v>
      </c>
      <c r="K53" s="2" t="str">
        <f>J53*2334.00</f>
        <v>0</v>
      </c>
      <c r="L53" s="5"/>
    </row>
    <row r="54" spans="1:12" customHeight="1" ht="105" outlineLevel="4">
      <c r="A54" s="1"/>
      <c r="B54" s="1">
        <v>819501</v>
      </c>
      <c r="C54" s="1" t="s">
        <v>217</v>
      </c>
      <c r="D54" s="1" t="s">
        <v>218</v>
      </c>
      <c r="E54" s="2" t="s">
        <v>219</v>
      </c>
      <c r="F54" s="2" t="s">
        <v>220</v>
      </c>
      <c r="G54" s="2" t="s">
        <v>56</v>
      </c>
      <c r="H54" s="2" t="s">
        <v>56</v>
      </c>
      <c r="I54" s="1">
        <v>0</v>
      </c>
      <c r="J54" s="3" t="s">
        <v>18</v>
      </c>
      <c r="K54" s="2" t="str">
        <f>J54*2525.00</f>
        <v>0</v>
      </c>
      <c r="L54" s="5"/>
    </row>
    <row r="55" spans="1:12" customHeight="1" ht="105" outlineLevel="4">
      <c r="A55" s="1"/>
      <c r="B55" s="1">
        <v>819502</v>
      </c>
      <c r="C55" s="1" t="s">
        <v>221</v>
      </c>
      <c r="D55" s="1" t="s">
        <v>222</v>
      </c>
      <c r="E55" s="2" t="s">
        <v>223</v>
      </c>
      <c r="F55" s="2" t="s">
        <v>224</v>
      </c>
      <c r="G55" s="2">
        <v>10</v>
      </c>
      <c r="H55" s="2" t="s">
        <v>32</v>
      </c>
      <c r="I55" s="1">
        <v>0</v>
      </c>
      <c r="J55" s="3" t="s">
        <v>18</v>
      </c>
      <c r="K55" s="2" t="str">
        <f>J55*2758.00</f>
        <v>0</v>
      </c>
      <c r="L55" s="5"/>
    </row>
    <row r="56" spans="1:12" customHeight="1" ht="105" outlineLevel="4">
      <c r="A56" s="1"/>
      <c r="B56" s="1">
        <v>819503</v>
      </c>
      <c r="C56" s="1" t="s">
        <v>225</v>
      </c>
      <c r="D56" s="1" t="s">
        <v>226</v>
      </c>
      <c r="E56" s="2" t="s">
        <v>227</v>
      </c>
      <c r="F56" s="2" t="s">
        <v>228</v>
      </c>
      <c r="G56" s="2" t="s">
        <v>56</v>
      </c>
      <c r="H56" s="2" t="s">
        <v>56</v>
      </c>
      <c r="I56" s="1">
        <v>0</v>
      </c>
      <c r="J56" s="3" t="s">
        <v>18</v>
      </c>
      <c r="K56" s="2" t="str">
        <f>J56*2486.00</f>
        <v>0</v>
      </c>
      <c r="L56" s="5"/>
    </row>
    <row r="57" spans="1:12" customHeight="1" ht="105" outlineLevel="4">
      <c r="A57" s="1"/>
      <c r="B57" s="1">
        <v>819504</v>
      </c>
      <c r="C57" s="1" t="s">
        <v>229</v>
      </c>
      <c r="D57" s="1" t="s">
        <v>230</v>
      </c>
      <c r="E57" s="2" t="s">
        <v>231</v>
      </c>
      <c r="F57" s="2" t="s">
        <v>232</v>
      </c>
      <c r="G57" s="2">
        <v>5</v>
      </c>
      <c r="H57" s="2" t="s">
        <v>42</v>
      </c>
      <c r="I57" s="1">
        <v>0</v>
      </c>
      <c r="J57" s="3" t="s">
        <v>18</v>
      </c>
      <c r="K57" s="2" t="str">
        <f>J57*2835.00</f>
        <v>0</v>
      </c>
      <c r="L57" s="5"/>
    </row>
    <row r="58" spans="1:12" customHeight="1" ht="105" outlineLevel="4">
      <c r="A58" s="1"/>
      <c r="B58" s="1">
        <v>819505</v>
      </c>
      <c r="C58" s="1" t="s">
        <v>233</v>
      </c>
      <c r="D58" s="1" t="s">
        <v>234</v>
      </c>
      <c r="E58" s="2" t="s">
        <v>235</v>
      </c>
      <c r="F58" s="2" t="s">
        <v>236</v>
      </c>
      <c r="G58" s="2">
        <v>9</v>
      </c>
      <c r="H58" s="2" t="s">
        <v>42</v>
      </c>
      <c r="I58" s="1">
        <v>0</v>
      </c>
      <c r="J58" s="3" t="s">
        <v>18</v>
      </c>
      <c r="K58" s="2" t="str">
        <f>J58*2729.00</f>
        <v>0</v>
      </c>
      <c r="L58" s="5"/>
    </row>
    <row r="59" spans="1:12" customHeight="1" ht="105" outlineLevel="4">
      <c r="A59" s="1"/>
      <c r="B59" s="1">
        <v>819506</v>
      </c>
      <c r="C59" s="1" t="s">
        <v>237</v>
      </c>
      <c r="D59" s="1" t="s">
        <v>238</v>
      </c>
      <c r="E59" s="2" t="s">
        <v>239</v>
      </c>
      <c r="F59" s="2" t="s">
        <v>240</v>
      </c>
      <c r="G59" s="2" t="s">
        <v>32</v>
      </c>
      <c r="H59" s="2" t="s">
        <v>17</v>
      </c>
      <c r="I59" s="1">
        <v>0</v>
      </c>
      <c r="J59" s="3" t="s">
        <v>18</v>
      </c>
      <c r="K59" s="2" t="str">
        <f>J59*437.00</f>
        <v>0</v>
      </c>
      <c r="L59" s="5"/>
    </row>
    <row r="60" spans="1:12" customHeight="1" ht="105" outlineLevel="4">
      <c r="A60" s="1"/>
      <c r="B60" s="1">
        <v>819507</v>
      </c>
      <c r="C60" s="1" t="s">
        <v>241</v>
      </c>
      <c r="D60" s="1" t="s">
        <v>242</v>
      </c>
      <c r="E60" s="2" t="s">
        <v>243</v>
      </c>
      <c r="F60" s="2" t="s">
        <v>244</v>
      </c>
      <c r="G60" s="2" t="s">
        <v>17</v>
      </c>
      <c r="H60" s="2" t="s">
        <v>17</v>
      </c>
      <c r="I60" s="1">
        <v>0</v>
      </c>
      <c r="J60" s="3" t="s">
        <v>18</v>
      </c>
      <c r="K60" s="2" t="str">
        <f>J60*766.00</f>
        <v>0</v>
      </c>
      <c r="L60" s="5"/>
    </row>
    <row r="61" spans="1:12" customHeight="1" ht="105" outlineLevel="4">
      <c r="A61" s="1"/>
      <c r="B61" s="1">
        <v>819508</v>
      </c>
      <c r="C61" s="1" t="s">
        <v>245</v>
      </c>
      <c r="D61" s="1" t="s">
        <v>246</v>
      </c>
      <c r="E61" s="2" t="s">
        <v>247</v>
      </c>
      <c r="F61" s="2" t="s">
        <v>248</v>
      </c>
      <c r="G61" s="2" t="s">
        <v>17</v>
      </c>
      <c r="H61" s="2" t="s">
        <v>42</v>
      </c>
      <c r="I61" s="1">
        <v>0</v>
      </c>
      <c r="J61" s="3" t="s">
        <v>18</v>
      </c>
      <c r="K61" s="2" t="str">
        <f>J61*829.00</f>
        <v>0</v>
      </c>
      <c r="L61" s="5"/>
    </row>
    <row r="62" spans="1:12" customHeight="1" ht="105" outlineLevel="4">
      <c r="A62" s="1"/>
      <c r="B62" s="1">
        <v>819509</v>
      </c>
      <c r="C62" s="1" t="s">
        <v>249</v>
      </c>
      <c r="D62" s="1" t="s">
        <v>250</v>
      </c>
      <c r="E62" s="2" t="s">
        <v>251</v>
      </c>
      <c r="F62" s="2" t="s">
        <v>252</v>
      </c>
      <c r="G62" s="2">
        <v>7</v>
      </c>
      <c r="H62" s="2" t="s">
        <v>17</v>
      </c>
      <c r="I62" s="1">
        <v>0</v>
      </c>
      <c r="J62" s="3" t="s">
        <v>18</v>
      </c>
      <c r="K62" s="2" t="str">
        <f>J62*1062.00</f>
        <v>0</v>
      </c>
      <c r="L62" s="5"/>
    </row>
    <row r="63" spans="1:12" customHeight="1" ht="105" outlineLevel="4">
      <c r="A63" s="1"/>
      <c r="B63" s="1">
        <v>819510</v>
      </c>
      <c r="C63" s="1" t="s">
        <v>253</v>
      </c>
      <c r="D63" s="1" t="s">
        <v>254</v>
      </c>
      <c r="E63" s="2" t="s">
        <v>255</v>
      </c>
      <c r="F63" s="2" t="s">
        <v>256</v>
      </c>
      <c r="G63" s="2" t="s">
        <v>42</v>
      </c>
      <c r="H63" s="2" t="s">
        <v>32</v>
      </c>
      <c r="I63" s="1">
        <v>0</v>
      </c>
      <c r="J63" s="3" t="s">
        <v>18</v>
      </c>
      <c r="K63" s="2" t="str">
        <f>J63*1323.00</f>
        <v>0</v>
      </c>
      <c r="L63" s="5"/>
    </row>
    <row r="64" spans="1:12" customHeight="1" ht="105" outlineLevel="4">
      <c r="A64" s="1"/>
      <c r="B64" s="1">
        <v>819511</v>
      </c>
      <c r="C64" s="1" t="s">
        <v>257</v>
      </c>
      <c r="D64" s="1" t="s">
        <v>258</v>
      </c>
      <c r="E64" s="2" t="s">
        <v>259</v>
      </c>
      <c r="F64" s="2" t="s">
        <v>260</v>
      </c>
      <c r="G64" s="2">
        <v>0</v>
      </c>
      <c r="H64" s="2" t="s">
        <v>32</v>
      </c>
      <c r="I64" s="1">
        <v>0</v>
      </c>
      <c r="J64" s="3" t="s">
        <v>18</v>
      </c>
      <c r="K64" s="2" t="str">
        <f>J64*2509.00</f>
        <v>0</v>
      </c>
      <c r="L64" s="5"/>
    </row>
    <row r="65" spans="1:12" customHeight="1" ht="105" outlineLevel="4">
      <c r="A65" s="1"/>
      <c r="B65" s="1">
        <v>819512</v>
      </c>
      <c r="C65" s="1" t="s">
        <v>261</v>
      </c>
      <c r="D65" s="1" t="s">
        <v>262</v>
      </c>
      <c r="E65" s="2" t="s">
        <v>263</v>
      </c>
      <c r="F65" s="2" t="s">
        <v>264</v>
      </c>
      <c r="G65" s="2" t="s">
        <v>56</v>
      </c>
      <c r="H65" s="2" t="s">
        <v>42</v>
      </c>
      <c r="I65" s="1">
        <v>0</v>
      </c>
      <c r="J65" s="3" t="s">
        <v>18</v>
      </c>
      <c r="K65" s="2" t="str">
        <f>J65*2876.00</f>
        <v>0</v>
      </c>
      <c r="L65" s="5"/>
    </row>
    <row r="66" spans="1:12" customHeight="1" ht="105" outlineLevel="4">
      <c r="A66" s="1"/>
      <c r="B66" s="1">
        <v>819513</v>
      </c>
      <c r="C66" s="1" t="s">
        <v>265</v>
      </c>
      <c r="D66" s="1" t="s">
        <v>266</v>
      </c>
      <c r="E66" s="2" t="s">
        <v>267</v>
      </c>
      <c r="F66" s="2" t="s">
        <v>268</v>
      </c>
      <c r="G66" s="2" t="s">
        <v>17</v>
      </c>
      <c r="H66" s="2" t="s">
        <v>17</v>
      </c>
      <c r="I66" s="1">
        <v>0</v>
      </c>
      <c r="J66" s="3" t="s">
        <v>18</v>
      </c>
      <c r="K66" s="2" t="str">
        <f>J66*469.00</f>
        <v>0</v>
      </c>
      <c r="L66" s="5"/>
    </row>
    <row r="67" spans="1:12" customHeight="1" ht="105" outlineLevel="4">
      <c r="A67" s="1"/>
      <c r="B67" s="1">
        <v>819514</v>
      </c>
      <c r="C67" s="1" t="s">
        <v>269</v>
      </c>
      <c r="D67" s="1" t="s">
        <v>270</v>
      </c>
      <c r="E67" s="2" t="s">
        <v>271</v>
      </c>
      <c r="F67" s="2" t="s">
        <v>272</v>
      </c>
      <c r="G67" s="2" t="s">
        <v>56</v>
      </c>
      <c r="H67" s="2" t="s">
        <v>17</v>
      </c>
      <c r="I67" s="1">
        <v>0</v>
      </c>
      <c r="J67" s="3" t="s">
        <v>18</v>
      </c>
      <c r="K67" s="2" t="str">
        <f>J67*759.00</f>
        <v>0</v>
      </c>
      <c r="L67" s="5"/>
    </row>
    <row r="68" spans="1:12" customHeight="1" ht="105" outlineLevel="4">
      <c r="A68" s="1"/>
      <c r="B68" s="1">
        <v>819515</v>
      </c>
      <c r="C68" s="1" t="s">
        <v>273</v>
      </c>
      <c r="D68" s="1" t="s">
        <v>274</v>
      </c>
      <c r="E68" s="2" t="s">
        <v>275</v>
      </c>
      <c r="F68" s="2" t="s">
        <v>276</v>
      </c>
      <c r="G68" s="2" t="s">
        <v>17</v>
      </c>
      <c r="H68" s="2" t="s">
        <v>17</v>
      </c>
      <c r="I68" s="1">
        <v>0</v>
      </c>
      <c r="J68" s="3" t="s">
        <v>18</v>
      </c>
      <c r="K68" s="2" t="str">
        <f>J68*732.00</f>
        <v>0</v>
      </c>
      <c r="L68" s="5"/>
    </row>
    <row r="69" spans="1:12" customHeight="1" ht="105" outlineLevel="4">
      <c r="A69" s="1"/>
      <c r="B69" s="1">
        <v>819516</v>
      </c>
      <c r="C69" s="1" t="s">
        <v>277</v>
      </c>
      <c r="D69" s="1" t="s">
        <v>278</v>
      </c>
      <c r="E69" s="2" t="s">
        <v>279</v>
      </c>
      <c r="F69" s="2" t="s">
        <v>280</v>
      </c>
      <c r="G69" s="2" t="s">
        <v>56</v>
      </c>
      <c r="H69" s="2" t="s">
        <v>32</v>
      </c>
      <c r="I69" s="1">
        <v>0</v>
      </c>
      <c r="J69" s="3" t="s">
        <v>18</v>
      </c>
      <c r="K69" s="2" t="str">
        <f>J69*1070.00</f>
        <v>0</v>
      </c>
      <c r="L69" s="5"/>
    </row>
    <row r="70" spans="1:12" customHeight="1" ht="105" outlineLevel="4">
      <c r="A70" s="1"/>
      <c r="B70" s="1">
        <v>819517</v>
      </c>
      <c r="C70" s="1" t="s">
        <v>281</v>
      </c>
      <c r="D70" s="1" t="s">
        <v>282</v>
      </c>
      <c r="E70" s="2" t="s">
        <v>283</v>
      </c>
      <c r="F70" s="2" t="s">
        <v>284</v>
      </c>
      <c r="G70" s="2" t="s">
        <v>42</v>
      </c>
      <c r="H70" s="2" t="s">
        <v>32</v>
      </c>
      <c r="I70" s="1">
        <v>0</v>
      </c>
      <c r="J70" s="3" t="s">
        <v>18</v>
      </c>
      <c r="K70" s="2" t="str">
        <f>J70*1063.00</f>
        <v>0</v>
      </c>
      <c r="L70" s="5"/>
    </row>
    <row r="71" spans="1:12" customHeight="1" ht="105" outlineLevel="4">
      <c r="A71" s="1"/>
      <c r="B71" s="1">
        <v>819518</v>
      </c>
      <c r="C71" s="1" t="s">
        <v>285</v>
      </c>
      <c r="D71" s="1" t="s">
        <v>286</v>
      </c>
      <c r="E71" s="2" t="s">
        <v>287</v>
      </c>
      <c r="F71" s="2" t="s">
        <v>288</v>
      </c>
      <c r="G71" s="2">
        <v>4</v>
      </c>
      <c r="H71" s="2" t="s">
        <v>32</v>
      </c>
      <c r="I71" s="1">
        <v>0</v>
      </c>
      <c r="J71" s="3" t="s">
        <v>18</v>
      </c>
      <c r="K71" s="2" t="str">
        <f>J71*2446.00</f>
        <v>0</v>
      </c>
      <c r="L71" s="5"/>
    </row>
    <row r="72" spans="1:12" customHeight="1" ht="105" outlineLevel="4">
      <c r="A72" s="1"/>
      <c r="B72" s="1">
        <v>819519</v>
      </c>
      <c r="C72" s="1" t="s">
        <v>289</v>
      </c>
      <c r="D72" s="1" t="s">
        <v>290</v>
      </c>
      <c r="E72" s="2" t="s">
        <v>291</v>
      </c>
      <c r="F72" s="2" t="s">
        <v>292</v>
      </c>
      <c r="G72" s="2">
        <v>10</v>
      </c>
      <c r="H72" s="2" t="s">
        <v>32</v>
      </c>
      <c r="I72" s="1">
        <v>0</v>
      </c>
      <c r="J72" s="3" t="s">
        <v>18</v>
      </c>
      <c r="K72" s="2" t="str">
        <f>J72*2871.00</f>
        <v>0</v>
      </c>
      <c r="L72" s="5"/>
    </row>
    <row r="73" spans="1:12" customHeight="1" ht="105" outlineLevel="4">
      <c r="A73" s="1"/>
      <c r="B73" s="1">
        <v>819520</v>
      </c>
      <c r="C73" s="1" t="s">
        <v>293</v>
      </c>
      <c r="D73" s="1" t="s">
        <v>294</v>
      </c>
      <c r="E73" s="2" t="s">
        <v>295</v>
      </c>
      <c r="F73" s="2" t="s">
        <v>296</v>
      </c>
      <c r="G73" s="2" t="s">
        <v>42</v>
      </c>
      <c r="H73" s="2" t="s">
        <v>32</v>
      </c>
      <c r="I73" s="1">
        <v>0</v>
      </c>
      <c r="J73" s="3" t="s">
        <v>18</v>
      </c>
      <c r="K73" s="2" t="str">
        <f>J73*787.00</f>
        <v>0</v>
      </c>
      <c r="L73" s="5"/>
    </row>
    <row r="74" spans="1:12" customHeight="1" ht="105" outlineLevel="4">
      <c r="A74" s="1"/>
      <c r="B74" s="1">
        <v>819521</v>
      </c>
      <c r="C74" s="1" t="s">
        <v>297</v>
      </c>
      <c r="D74" s="1" t="s">
        <v>298</v>
      </c>
      <c r="E74" s="2" t="s">
        <v>299</v>
      </c>
      <c r="F74" s="2" t="s">
        <v>300</v>
      </c>
      <c r="G74" s="2" t="s">
        <v>56</v>
      </c>
      <c r="H74" s="2" t="s">
        <v>32</v>
      </c>
      <c r="I74" s="1">
        <v>0</v>
      </c>
      <c r="J74" s="3" t="s">
        <v>18</v>
      </c>
      <c r="K74" s="2" t="str">
        <f>J74*1054.00</f>
        <v>0</v>
      </c>
      <c r="L74" s="5"/>
    </row>
    <row r="75" spans="1:12" customHeight="1" ht="105" outlineLevel="4">
      <c r="A75" s="1"/>
      <c r="B75" s="1">
        <v>819522</v>
      </c>
      <c r="C75" s="1" t="s">
        <v>301</v>
      </c>
      <c r="D75" s="1" t="s">
        <v>302</v>
      </c>
      <c r="E75" s="2" t="s">
        <v>303</v>
      </c>
      <c r="F75" s="2" t="s">
        <v>304</v>
      </c>
      <c r="G75" s="2">
        <v>10</v>
      </c>
      <c r="H75" s="2" t="s">
        <v>32</v>
      </c>
      <c r="I75" s="1">
        <v>0</v>
      </c>
      <c r="J75" s="3" t="s">
        <v>18</v>
      </c>
      <c r="K75" s="2" t="str">
        <f>J75*902.00</f>
        <v>0</v>
      </c>
      <c r="L75" s="5"/>
    </row>
    <row r="76" spans="1:12" customHeight="1" ht="105" outlineLevel="4">
      <c r="A76" s="1"/>
      <c r="B76" s="1">
        <v>819523</v>
      </c>
      <c r="C76" s="1" t="s">
        <v>305</v>
      </c>
      <c r="D76" s="1" t="s">
        <v>306</v>
      </c>
      <c r="E76" s="2" t="s">
        <v>307</v>
      </c>
      <c r="F76" s="2" t="s">
        <v>308</v>
      </c>
      <c r="G76" s="2" t="s">
        <v>56</v>
      </c>
      <c r="H76" s="2">
        <v>9</v>
      </c>
      <c r="I76" s="1">
        <v>0</v>
      </c>
      <c r="J76" s="3" t="s">
        <v>18</v>
      </c>
      <c r="K76" s="2" t="str">
        <f>J76*1311.00</f>
        <v>0</v>
      </c>
      <c r="L76" s="5"/>
    </row>
    <row r="77" spans="1:12" customHeight="1" ht="105" outlineLevel="4">
      <c r="A77" s="1"/>
      <c r="B77" s="1">
        <v>819524</v>
      </c>
      <c r="C77" s="1" t="s">
        <v>309</v>
      </c>
      <c r="D77" s="1" t="s">
        <v>310</v>
      </c>
      <c r="E77" s="2" t="s">
        <v>311</v>
      </c>
      <c r="F77" s="2" t="s">
        <v>312</v>
      </c>
      <c r="G77" s="2" t="s">
        <v>32</v>
      </c>
      <c r="H77" s="2" t="s">
        <v>17</v>
      </c>
      <c r="I77" s="1">
        <v>0</v>
      </c>
      <c r="J77" s="3" t="s">
        <v>18</v>
      </c>
      <c r="K77" s="2" t="str">
        <f>J77*1280.00</f>
        <v>0</v>
      </c>
      <c r="L77" s="5"/>
    </row>
    <row r="78" spans="1:12" customHeight="1" ht="105" outlineLevel="4">
      <c r="A78" s="1"/>
      <c r="B78" s="1">
        <v>819525</v>
      </c>
      <c r="C78" s="1" t="s">
        <v>313</v>
      </c>
      <c r="D78" s="1" t="s">
        <v>314</v>
      </c>
      <c r="E78" s="2" t="s">
        <v>315</v>
      </c>
      <c r="F78" s="2" t="s">
        <v>316</v>
      </c>
      <c r="G78" s="2" t="s">
        <v>56</v>
      </c>
      <c r="H78" s="2" t="s">
        <v>17</v>
      </c>
      <c r="I78" s="1">
        <v>0</v>
      </c>
      <c r="J78" s="3" t="s">
        <v>18</v>
      </c>
      <c r="K78" s="2" t="str">
        <f>J78*1586.00</f>
        <v>0</v>
      </c>
      <c r="L78" s="5"/>
    </row>
    <row r="79" spans="1:12" customHeight="1" ht="105" outlineLevel="4">
      <c r="A79" s="1"/>
      <c r="B79" s="1">
        <v>819526</v>
      </c>
      <c r="C79" s="1" t="s">
        <v>317</v>
      </c>
      <c r="D79" s="1" t="s">
        <v>318</v>
      </c>
      <c r="E79" s="2" t="s">
        <v>319</v>
      </c>
      <c r="F79" s="2" t="s">
        <v>320</v>
      </c>
      <c r="G79" s="2" t="s">
        <v>56</v>
      </c>
      <c r="H79" s="2" t="s">
        <v>42</v>
      </c>
      <c r="I79" s="1">
        <v>0</v>
      </c>
      <c r="J79" s="3" t="s">
        <v>18</v>
      </c>
      <c r="K79" s="2" t="str">
        <f>J79*1741.00</f>
        <v>0</v>
      </c>
      <c r="L79" s="5"/>
    </row>
    <row r="80" spans="1:12" customHeight="1" ht="105" outlineLevel="4">
      <c r="A80" s="1"/>
      <c r="B80" s="1">
        <v>819527</v>
      </c>
      <c r="C80" s="1" t="s">
        <v>321</v>
      </c>
      <c r="D80" s="1" t="s">
        <v>322</v>
      </c>
      <c r="E80" s="2" t="s">
        <v>323</v>
      </c>
      <c r="F80" s="2" t="s">
        <v>324</v>
      </c>
      <c r="G80" s="2" t="s">
        <v>42</v>
      </c>
      <c r="H80" s="2" t="s">
        <v>47</v>
      </c>
      <c r="I80" s="1">
        <v>0</v>
      </c>
      <c r="J80" s="3" t="s">
        <v>18</v>
      </c>
      <c r="K80" s="2" t="str">
        <f>J80*345.00</f>
        <v>0</v>
      </c>
      <c r="L80" s="5"/>
    </row>
    <row r="81" spans="1:12" customHeight="1" ht="105" outlineLevel="4">
      <c r="A81" s="1"/>
      <c r="B81" s="1">
        <v>819528</v>
      </c>
      <c r="C81" s="1" t="s">
        <v>325</v>
      </c>
      <c r="D81" s="1" t="s">
        <v>326</v>
      </c>
      <c r="E81" s="2" t="s">
        <v>327</v>
      </c>
      <c r="F81" s="2" t="s">
        <v>328</v>
      </c>
      <c r="G81" s="2" t="s">
        <v>42</v>
      </c>
      <c r="H81" s="2" t="s">
        <v>27</v>
      </c>
      <c r="I81" s="1">
        <v>0</v>
      </c>
      <c r="J81" s="3" t="s">
        <v>18</v>
      </c>
      <c r="K81" s="2" t="str">
        <f>J81*637.00</f>
        <v>0</v>
      </c>
      <c r="L81" s="5"/>
    </row>
    <row r="82" spans="1:12" customHeight="1" ht="105" outlineLevel="4">
      <c r="A82" s="1"/>
      <c r="B82" s="1">
        <v>819529</v>
      </c>
      <c r="C82" s="1" t="s">
        <v>329</v>
      </c>
      <c r="D82" s="1" t="s">
        <v>330</v>
      </c>
      <c r="E82" s="2" t="s">
        <v>331</v>
      </c>
      <c r="F82" s="2" t="s">
        <v>332</v>
      </c>
      <c r="G82" s="2" t="s">
        <v>56</v>
      </c>
      <c r="H82" s="2" t="s">
        <v>17</v>
      </c>
      <c r="I82" s="1">
        <v>0</v>
      </c>
      <c r="J82" s="3" t="s">
        <v>18</v>
      </c>
      <c r="K82" s="2" t="str">
        <f>J82*850.00</f>
        <v>0</v>
      </c>
      <c r="L82" s="5"/>
    </row>
    <row r="83" spans="1:12" customHeight="1" ht="105" outlineLevel="4">
      <c r="A83" s="1"/>
      <c r="B83" s="1">
        <v>819530</v>
      </c>
      <c r="C83" s="1" t="s">
        <v>333</v>
      </c>
      <c r="D83" s="1" t="s">
        <v>334</v>
      </c>
      <c r="E83" s="2" t="s">
        <v>335</v>
      </c>
      <c r="F83" s="2" t="s">
        <v>336</v>
      </c>
      <c r="G83" s="2">
        <v>7</v>
      </c>
      <c r="H83" s="2" t="s">
        <v>42</v>
      </c>
      <c r="I83" s="1">
        <v>0</v>
      </c>
      <c r="J83" s="3" t="s">
        <v>18</v>
      </c>
      <c r="K83" s="2" t="str">
        <f>J83*2153.00</f>
        <v>0</v>
      </c>
      <c r="L83" s="5"/>
    </row>
    <row r="84" spans="1:12" customHeight="1" ht="105" outlineLevel="4">
      <c r="A84" s="1"/>
      <c r="B84" s="1">
        <v>819531</v>
      </c>
      <c r="C84" s="1" t="s">
        <v>337</v>
      </c>
      <c r="D84" s="1" t="s">
        <v>338</v>
      </c>
      <c r="E84" s="2" t="s">
        <v>339</v>
      </c>
      <c r="F84" s="2" t="s">
        <v>340</v>
      </c>
      <c r="G84" s="2" t="s">
        <v>42</v>
      </c>
      <c r="H84" s="2" t="s">
        <v>47</v>
      </c>
      <c r="I84" s="1">
        <v>0</v>
      </c>
      <c r="J84" s="3" t="s">
        <v>18</v>
      </c>
      <c r="K84" s="2" t="str">
        <f>J84*302.00</f>
        <v>0</v>
      </c>
      <c r="L84" s="5"/>
    </row>
    <row r="85" spans="1:12" customHeight="1" ht="105" outlineLevel="4">
      <c r="A85" s="1"/>
      <c r="B85" s="1">
        <v>819532</v>
      </c>
      <c r="C85" s="1" t="s">
        <v>341</v>
      </c>
      <c r="D85" s="1" t="s">
        <v>342</v>
      </c>
      <c r="E85" s="2" t="s">
        <v>343</v>
      </c>
      <c r="F85" s="2" t="s">
        <v>344</v>
      </c>
      <c r="G85" s="2" t="s">
        <v>56</v>
      </c>
      <c r="H85" s="2" t="s">
        <v>17</v>
      </c>
      <c r="I85" s="1">
        <v>0</v>
      </c>
      <c r="J85" s="3" t="s">
        <v>18</v>
      </c>
      <c r="K85" s="2" t="str">
        <f>J85*447.00</f>
        <v>0</v>
      </c>
      <c r="L85" s="5"/>
    </row>
    <row r="86" spans="1:12" customHeight="1" ht="105" outlineLevel="4">
      <c r="A86" s="1"/>
      <c r="B86" s="1">
        <v>819533</v>
      </c>
      <c r="C86" s="1" t="s">
        <v>345</v>
      </c>
      <c r="D86" s="1" t="s">
        <v>346</v>
      </c>
      <c r="E86" s="2" t="s">
        <v>347</v>
      </c>
      <c r="F86" s="2" t="s">
        <v>348</v>
      </c>
      <c r="G86" s="2" t="s">
        <v>56</v>
      </c>
      <c r="H86" s="2" t="s">
        <v>17</v>
      </c>
      <c r="I86" s="1">
        <v>0</v>
      </c>
      <c r="J86" s="3" t="s">
        <v>18</v>
      </c>
      <c r="K86" s="2" t="str">
        <f>J86*477.00</f>
        <v>0</v>
      </c>
      <c r="L86" s="5"/>
    </row>
    <row r="87" spans="1:12" customHeight="1" ht="105" outlineLevel="4">
      <c r="A87" s="1"/>
      <c r="B87" s="1">
        <v>819534</v>
      </c>
      <c r="C87" s="1" t="s">
        <v>349</v>
      </c>
      <c r="D87" s="1" t="s">
        <v>350</v>
      </c>
      <c r="E87" s="2" t="s">
        <v>351</v>
      </c>
      <c r="F87" s="2" t="s">
        <v>352</v>
      </c>
      <c r="G87" s="2" t="s">
        <v>56</v>
      </c>
      <c r="H87" s="2" t="s">
        <v>17</v>
      </c>
      <c r="I87" s="1">
        <v>0</v>
      </c>
      <c r="J87" s="3" t="s">
        <v>18</v>
      </c>
      <c r="K87" s="2" t="str">
        <f>J87*519.00</f>
        <v>0</v>
      </c>
      <c r="L87" s="5"/>
    </row>
    <row r="88" spans="1:12" customHeight="1" ht="105" outlineLevel="4">
      <c r="A88" s="1"/>
      <c r="B88" s="1">
        <v>819535</v>
      </c>
      <c r="C88" s="1" t="s">
        <v>353</v>
      </c>
      <c r="D88" s="1" t="s">
        <v>354</v>
      </c>
      <c r="E88" s="2" t="s">
        <v>355</v>
      </c>
      <c r="F88" s="2" t="s">
        <v>356</v>
      </c>
      <c r="G88" s="2" t="s">
        <v>17</v>
      </c>
      <c r="H88" s="2" t="s">
        <v>17</v>
      </c>
      <c r="I88" s="1">
        <v>0</v>
      </c>
      <c r="J88" s="3" t="s">
        <v>18</v>
      </c>
      <c r="K88" s="2" t="str">
        <f>J88*697.00</f>
        <v>0</v>
      </c>
      <c r="L88" s="5"/>
    </row>
    <row r="89" spans="1:12" customHeight="1" ht="105" outlineLevel="4">
      <c r="A89" s="1"/>
      <c r="B89" s="1">
        <v>819536</v>
      </c>
      <c r="C89" s="1" t="s">
        <v>357</v>
      </c>
      <c r="D89" s="1" t="s">
        <v>358</v>
      </c>
      <c r="E89" s="2" t="s">
        <v>359</v>
      </c>
      <c r="F89" s="2" t="s">
        <v>360</v>
      </c>
      <c r="G89" s="2" t="s">
        <v>32</v>
      </c>
      <c r="H89" s="2" t="s">
        <v>32</v>
      </c>
      <c r="I89" s="1">
        <v>0</v>
      </c>
      <c r="J89" s="3" t="s">
        <v>18</v>
      </c>
      <c r="K89" s="2" t="str">
        <f>J89*897.00</f>
        <v>0</v>
      </c>
      <c r="L89" s="5"/>
    </row>
    <row r="90" spans="1:12" customHeight="1" ht="105" outlineLevel="4">
      <c r="A90" s="1"/>
      <c r="B90" s="1">
        <v>819537</v>
      </c>
      <c r="C90" s="1" t="s">
        <v>361</v>
      </c>
      <c r="D90" s="1" t="s">
        <v>362</v>
      </c>
      <c r="E90" s="2" t="s">
        <v>363</v>
      </c>
      <c r="F90" s="2" t="s">
        <v>364</v>
      </c>
      <c r="G90" s="2">
        <v>10</v>
      </c>
      <c r="H90" s="2" t="s">
        <v>32</v>
      </c>
      <c r="I90" s="1">
        <v>0</v>
      </c>
      <c r="J90" s="3" t="s">
        <v>18</v>
      </c>
      <c r="K90" s="2" t="str">
        <f>J90*1664.00</f>
        <v>0</v>
      </c>
      <c r="L90" s="5"/>
    </row>
    <row r="91" spans="1:12" customHeight="1" ht="105" outlineLevel="4">
      <c r="A91" s="1"/>
      <c r="B91" s="1">
        <v>819538</v>
      </c>
      <c r="C91" s="1" t="s">
        <v>365</v>
      </c>
      <c r="D91" s="1" t="s">
        <v>366</v>
      </c>
      <c r="E91" s="2" t="s">
        <v>367</v>
      </c>
      <c r="F91" s="2" t="s">
        <v>368</v>
      </c>
      <c r="G91" s="2">
        <v>6</v>
      </c>
      <c r="H91" s="2" t="s">
        <v>56</v>
      </c>
      <c r="I91" s="1">
        <v>0</v>
      </c>
      <c r="J91" s="3" t="s">
        <v>18</v>
      </c>
      <c r="K91" s="2" t="str">
        <f>J91*1919.00</f>
        <v>0</v>
      </c>
      <c r="L91" s="5"/>
    </row>
    <row r="92" spans="1:12" customHeight="1" ht="105" outlineLevel="4">
      <c r="A92" s="1"/>
      <c r="B92" s="1">
        <v>819539</v>
      </c>
      <c r="C92" s="1" t="s">
        <v>369</v>
      </c>
      <c r="D92" s="1" t="s">
        <v>370</v>
      </c>
      <c r="E92" s="2" t="s">
        <v>371</v>
      </c>
      <c r="F92" s="2" t="s">
        <v>372</v>
      </c>
      <c r="G92" s="2" t="s">
        <v>42</v>
      </c>
      <c r="H92" s="2" t="s">
        <v>47</v>
      </c>
      <c r="I92" s="1">
        <v>0</v>
      </c>
      <c r="J92" s="3" t="s">
        <v>18</v>
      </c>
      <c r="K92" s="2" t="str">
        <f>J92*268.00</f>
        <v>0</v>
      </c>
      <c r="L92" s="5"/>
    </row>
    <row r="93" spans="1:12" customHeight="1" ht="105" outlineLevel="4">
      <c r="A93" s="1"/>
      <c r="B93" s="1">
        <v>819540</v>
      </c>
      <c r="C93" s="1" t="s">
        <v>373</v>
      </c>
      <c r="D93" s="1" t="s">
        <v>374</v>
      </c>
      <c r="E93" s="2" t="s">
        <v>375</v>
      </c>
      <c r="F93" s="2" t="s">
        <v>376</v>
      </c>
      <c r="G93" s="2">
        <v>9</v>
      </c>
      <c r="H93" s="2" t="s">
        <v>17</v>
      </c>
      <c r="I93" s="1">
        <v>0</v>
      </c>
      <c r="J93" s="3" t="s">
        <v>18</v>
      </c>
      <c r="K93" s="2" t="str">
        <f>J93*429.00</f>
        <v>0</v>
      </c>
      <c r="L93" s="5"/>
    </row>
    <row r="94" spans="1:12" customHeight="1" ht="105" outlineLevel="4">
      <c r="A94" s="1"/>
      <c r="B94" s="1">
        <v>819541</v>
      </c>
      <c r="C94" s="1" t="s">
        <v>377</v>
      </c>
      <c r="D94" s="1" t="s">
        <v>378</v>
      </c>
      <c r="E94" s="2" t="s">
        <v>379</v>
      </c>
      <c r="F94" s="2" t="s">
        <v>380</v>
      </c>
      <c r="G94" s="2" t="s">
        <v>56</v>
      </c>
      <c r="H94" s="2" t="s">
        <v>17</v>
      </c>
      <c r="I94" s="1">
        <v>0</v>
      </c>
      <c r="J94" s="3" t="s">
        <v>18</v>
      </c>
      <c r="K94" s="2" t="str">
        <f>J94*470.00</f>
        <v>0</v>
      </c>
      <c r="L94" s="5"/>
    </row>
    <row r="95" spans="1:12" customHeight="1" ht="105" outlineLevel="4">
      <c r="A95" s="1"/>
      <c r="B95" s="1">
        <v>819542</v>
      </c>
      <c r="C95" s="1" t="s">
        <v>381</v>
      </c>
      <c r="D95" s="1" t="s">
        <v>382</v>
      </c>
      <c r="E95" s="2" t="s">
        <v>383</v>
      </c>
      <c r="F95" s="2" t="s">
        <v>384</v>
      </c>
      <c r="G95" s="2">
        <v>0</v>
      </c>
      <c r="H95" s="2" t="s">
        <v>17</v>
      </c>
      <c r="I95" s="1">
        <v>0</v>
      </c>
      <c r="J95" s="3" t="s">
        <v>18</v>
      </c>
      <c r="K95" s="2" t="str">
        <f>J95*496.00</f>
        <v>0</v>
      </c>
      <c r="L95" s="5"/>
    </row>
    <row r="96" spans="1:12" customHeight="1" ht="105" outlineLevel="4">
      <c r="A96" s="1"/>
      <c r="B96" s="1">
        <v>819543</v>
      </c>
      <c r="C96" s="1" t="s">
        <v>385</v>
      </c>
      <c r="D96" s="1" t="s">
        <v>386</v>
      </c>
      <c r="E96" s="2" t="s">
        <v>387</v>
      </c>
      <c r="F96" s="2" t="s">
        <v>388</v>
      </c>
      <c r="G96" s="2" t="s">
        <v>32</v>
      </c>
      <c r="H96" s="2" t="s">
        <v>17</v>
      </c>
      <c r="I96" s="1">
        <v>0</v>
      </c>
      <c r="J96" s="3" t="s">
        <v>18</v>
      </c>
      <c r="K96" s="2" t="str">
        <f>J96*647.00</f>
        <v>0</v>
      </c>
      <c r="L96" s="5"/>
    </row>
    <row r="97" spans="1:12" customHeight="1" ht="105" outlineLevel="4">
      <c r="A97" s="1"/>
      <c r="B97" s="1">
        <v>819544</v>
      </c>
      <c r="C97" s="1" t="s">
        <v>389</v>
      </c>
      <c r="D97" s="1" t="s">
        <v>390</v>
      </c>
      <c r="E97" s="2" t="s">
        <v>391</v>
      </c>
      <c r="F97" s="2" t="s">
        <v>392</v>
      </c>
      <c r="G97" s="2" t="s">
        <v>17</v>
      </c>
      <c r="H97" s="2" t="s">
        <v>42</v>
      </c>
      <c r="I97" s="1">
        <v>0</v>
      </c>
      <c r="J97" s="3" t="s">
        <v>18</v>
      </c>
      <c r="K97" s="2" t="str">
        <f>J97*734.00</f>
        <v>0</v>
      </c>
      <c r="L97" s="5"/>
    </row>
    <row r="98" spans="1:12" customHeight="1" ht="105" outlineLevel="4">
      <c r="A98" s="1"/>
      <c r="B98" s="1">
        <v>819545</v>
      </c>
      <c r="C98" s="1" t="s">
        <v>393</v>
      </c>
      <c r="D98" s="1" t="s">
        <v>394</v>
      </c>
      <c r="E98" s="2" t="s">
        <v>395</v>
      </c>
      <c r="F98" s="2" t="s">
        <v>396</v>
      </c>
      <c r="G98" s="2">
        <v>4</v>
      </c>
      <c r="H98" s="2">
        <v>0</v>
      </c>
      <c r="I98" s="1">
        <v>0</v>
      </c>
      <c r="J98" s="3" t="s">
        <v>18</v>
      </c>
      <c r="K98" s="2" t="str">
        <f>J98*1435.00</f>
        <v>0</v>
      </c>
      <c r="L98" s="5"/>
    </row>
    <row r="99" spans="1:12" customHeight="1" ht="105" outlineLevel="4">
      <c r="A99" s="1"/>
      <c r="B99" s="1">
        <v>819546</v>
      </c>
      <c r="C99" s="1" t="s">
        <v>397</v>
      </c>
      <c r="D99" s="1" t="s">
        <v>398</v>
      </c>
      <c r="E99" s="2" t="s">
        <v>399</v>
      </c>
      <c r="F99" s="2" t="s">
        <v>400</v>
      </c>
      <c r="G99" s="2" t="s">
        <v>56</v>
      </c>
      <c r="H99" s="2" t="s">
        <v>32</v>
      </c>
      <c r="I99" s="1">
        <v>0</v>
      </c>
      <c r="J99" s="3" t="s">
        <v>18</v>
      </c>
      <c r="K99" s="2" t="str">
        <f>J99*1691.00</f>
        <v>0</v>
      </c>
      <c r="L99" s="5"/>
    </row>
    <row r="100" spans="1:12" customHeight="1" ht="105" outlineLevel="4">
      <c r="A100" s="1"/>
      <c r="B100" s="1">
        <v>819547</v>
      </c>
      <c r="C100" s="1" t="s">
        <v>401</v>
      </c>
      <c r="D100" s="1" t="s">
        <v>402</v>
      </c>
      <c r="E100" s="2" t="s">
        <v>403</v>
      </c>
      <c r="F100" s="2" t="s">
        <v>404</v>
      </c>
      <c r="G100" s="2" t="s">
        <v>32</v>
      </c>
      <c r="H100" s="2" t="s">
        <v>47</v>
      </c>
      <c r="I100" s="1">
        <v>0</v>
      </c>
      <c r="J100" s="3" t="s">
        <v>18</v>
      </c>
      <c r="K100" s="2" t="str">
        <f>J100*436.00</f>
        <v>0</v>
      </c>
      <c r="L100" s="5"/>
    </row>
    <row r="101" spans="1:12" customHeight="1" ht="105" outlineLevel="4">
      <c r="A101" s="1"/>
      <c r="B101" s="1">
        <v>819548</v>
      </c>
      <c r="C101" s="1" t="s">
        <v>405</v>
      </c>
      <c r="D101" s="1" t="s">
        <v>406</v>
      </c>
      <c r="E101" s="2" t="s">
        <v>407</v>
      </c>
      <c r="F101" s="2" t="s">
        <v>408</v>
      </c>
      <c r="G101" s="2">
        <v>10</v>
      </c>
      <c r="H101" s="2">
        <v>0</v>
      </c>
      <c r="I101" s="1">
        <v>0</v>
      </c>
      <c r="J101" s="3" t="s">
        <v>18</v>
      </c>
      <c r="K101" s="2" t="str">
        <f>J101*633.00</f>
        <v>0</v>
      </c>
      <c r="L101" s="5"/>
    </row>
    <row r="102" spans="1:12" customHeight="1" ht="105" outlineLevel="4">
      <c r="A102" s="1"/>
      <c r="B102" s="1">
        <v>819549</v>
      </c>
      <c r="C102" s="1" t="s">
        <v>409</v>
      </c>
      <c r="D102" s="1" t="s">
        <v>410</v>
      </c>
      <c r="E102" s="2" t="s">
        <v>411</v>
      </c>
      <c r="F102" s="2" t="s">
        <v>412</v>
      </c>
      <c r="G102" s="2" t="s">
        <v>56</v>
      </c>
      <c r="H102" s="2" t="s">
        <v>32</v>
      </c>
      <c r="I102" s="1">
        <v>0</v>
      </c>
      <c r="J102" s="3" t="s">
        <v>18</v>
      </c>
      <c r="K102" s="2" t="str">
        <f>J102*745.00</f>
        <v>0</v>
      </c>
      <c r="L102" s="5"/>
    </row>
    <row r="103" spans="1:12" customHeight="1" ht="105" outlineLevel="4">
      <c r="A103" s="1"/>
      <c r="B103" s="1">
        <v>819550</v>
      </c>
      <c r="C103" s="1" t="s">
        <v>413</v>
      </c>
      <c r="D103" s="1" t="s">
        <v>414</v>
      </c>
      <c r="E103" s="2" t="s">
        <v>415</v>
      </c>
      <c r="F103" s="2" t="s">
        <v>416</v>
      </c>
      <c r="G103" s="2" t="s">
        <v>32</v>
      </c>
      <c r="H103" s="2" t="s">
        <v>17</v>
      </c>
      <c r="I103" s="1">
        <v>0</v>
      </c>
      <c r="J103" s="3" t="s">
        <v>18</v>
      </c>
      <c r="K103" s="2" t="str">
        <f>J103*413.00</f>
        <v>0</v>
      </c>
      <c r="L10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2026-08-11T06:09:34+03:00</dcterms:created>
  <dcterms:modified xsi:type="dcterms:W3CDTF">2026-08-11T06:09:34+03:00</dcterms:modified>
  <dc:title>Untitled Spreadsheet</dc:title>
  <dc:description/>
  <dc:subject/>
  <cp:keywords/>
  <cp:category/>
</cp:coreProperties>
</file>