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<sst xmlns="http://schemas.openxmlformats.org/spreadsheetml/2006/main" uniqueCount="301">
  <si>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</si>
  <si>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</si>
  <si>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</si>
  <si>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</si>
  <si>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</si>
  <si>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</si>
  <si>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</si>
  <si>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</si>
  <si>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</si>
  <si>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</si>
  <si>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Металлопластиковая система</t>
  </si>
  <si>
    <t>Фитинги обжимные</t>
  </si>
  <si>
    <t>Фитинги обжимные АТМ</t>
  </si>
  <si>
    <t>FRK-110171</t>
  </si>
  <si>
    <t>VR31</t>
  </si>
  <si>
    <t>Планка установочная с водорозетками 16*1/2 вн обжим (1/40шт)</t>
  </si>
  <si>
    <t>755.91 руб.</t>
  </si>
  <si>
    <t>&gt;10</t>
  </si>
  <si>
    <t>шт</t>
  </si>
  <si>
    <t>MPT-210001</t>
  </si>
  <si>
    <t>MPSM163</t>
  </si>
  <si>
    <t>соед. обжим (нар рез) 16*1/2 (10/250шт)</t>
  </si>
  <si>
    <t>125.98 руб.</t>
  </si>
  <si>
    <t>&gt;100</t>
  </si>
  <si>
    <t>MPT-210002</t>
  </si>
  <si>
    <t>MPSM164</t>
  </si>
  <si>
    <t>соед. обжим (нар рез) 16*3/4 (10/250шт)</t>
  </si>
  <si>
    <t>176.07 руб.</t>
  </si>
  <si>
    <t>MPT-210003</t>
  </si>
  <si>
    <t>MPSM203</t>
  </si>
  <si>
    <t>соед. обжим (нар рез) 20*1/2 (10/200шт)</t>
  </si>
  <si>
    <t>198.84 руб.</t>
  </si>
  <si>
    <t>&gt;50</t>
  </si>
  <si>
    <t>MPT-210004</t>
  </si>
  <si>
    <t>MPSM204</t>
  </si>
  <si>
    <t>соед. обжим (нар рез) 20*3/4 (10/200шт)</t>
  </si>
  <si>
    <t>206.43 руб.</t>
  </si>
  <si>
    <t>MPT-210005</t>
  </si>
  <si>
    <t>MPSM265</t>
  </si>
  <si>
    <t>соед. обжим (нар рез) 26*1 (5/100шт)</t>
  </si>
  <si>
    <t>343.04 руб.</t>
  </si>
  <si>
    <t>&gt;25</t>
  </si>
  <si>
    <t>MPT-210006</t>
  </si>
  <si>
    <t>MPSM264</t>
  </si>
  <si>
    <t>соед. обжим (нар рез) 26*3/4 (5/150шт)</t>
  </si>
  <si>
    <t>314.20 руб.</t>
  </si>
  <si>
    <t>MPT-210007</t>
  </si>
  <si>
    <t>MPSM325</t>
  </si>
  <si>
    <t>соед. обжим (нар рез) 32*1"</t>
  </si>
  <si>
    <t>268.59 руб.</t>
  </si>
  <si>
    <t>MPT-210008</t>
  </si>
  <si>
    <t>MPSF163</t>
  </si>
  <si>
    <t>соед. обжим (вн рез) 16*1/2 (10/250шт)</t>
  </si>
  <si>
    <t>136.61 руб.</t>
  </si>
  <si>
    <t>MPT-210009</t>
  </si>
  <si>
    <t>MPSF164</t>
  </si>
  <si>
    <t>соед. обжим (вн рез) 16*3/4 (10/250шт)</t>
  </si>
  <si>
    <t>180.63 руб.</t>
  </si>
  <si>
    <t>MPT-210010</t>
  </si>
  <si>
    <t>MPSF203</t>
  </si>
  <si>
    <t>соед. обжим (вн рез) 20*1/2 (10/200шт)</t>
  </si>
  <si>
    <t>189.74 руб.</t>
  </si>
  <si>
    <t>MPT-210011</t>
  </si>
  <si>
    <t>MPSF204</t>
  </si>
  <si>
    <t>соед. обжим (вн рез) 20*3/4 (10/200шт)</t>
  </si>
  <si>
    <t>226.16 руб.</t>
  </si>
  <si>
    <t>MPT-210012</t>
  </si>
  <si>
    <t>MPSF265</t>
  </si>
  <si>
    <t>соед. обжим (вн рез) 26*1 (5/100шт)</t>
  </si>
  <si>
    <t>447.78 руб.</t>
  </si>
  <si>
    <t>MPT-210013</t>
  </si>
  <si>
    <t>MPSF264</t>
  </si>
  <si>
    <t>соед. обжим (вн рез) 26*3/4 (5/150шт)</t>
  </si>
  <si>
    <t>MPT-210014</t>
  </si>
  <si>
    <t>MPSF325</t>
  </si>
  <si>
    <t>соед. обжим (вн рез) 32*1"</t>
  </si>
  <si>
    <t>MPT-210015</t>
  </si>
  <si>
    <t>MPS1616</t>
  </si>
  <si>
    <t>соед. обжим 16*16 (10/240шт)</t>
  </si>
  <si>
    <t>221.61 руб.</t>
  </si>
  <si>
    <t>MPT-210016</t>
  </si>
  <si>
    <t>MPS2016</t>
  </si>
  <si>
    <t>соед. обжим 20*16 (10/160шт)</t>
  </si>
  <si>
    <t>270.18 руб.</t>
  </si>
  <si>
    <t>MPT-210017</t>
  </si>
  <si>
    <t>MPS2020</t>
  </si>
  <si>
    <t>соед. обжим 20*20 (10/180шт)</t>
  </si>
  <si>
    <t>320.27 руб.</t>
  </si>
  <si>
    <t>MPT-210018</t>
  </si>
  <si>
    <t>MPS2616</t>
  </si>
  <si>
    <t>соед. обжим 26*16</t>
  </si>
  <si>
    <t>195.67 руб.</t>
  </si>
  <si>
    <t>MPT-210019</t>
  </si>
  <si>
    <t>MPS2620</t>
  </si>
  <si>
    <t>соед. обжим 26*20</t>
  </si>
  <si>
    <t>0.00 руб.</t>
  </si>
  <si>
    <t>MPT-210020</t>
  </si>
  <si>
    <t>MPS2626</t>
  </si>
  <si>
    <t>соед. обжим 26*26 (5/75шт)</t>
  </si>
  <si>
    <t>604.12 руб.</t>
  </si>
  <si>
    <t>MPT-210021</t>
  </si>
  <si>
    <t>MPS3226</t>
  </si>
  <si>
    <t>соед. обжим 32*26</t>
  </si>
  <si>
    <t>361.76 руб.</t>
  </si>
  <si>
    <t>MPT-210022</t>
  </si>
  <si>
    <t>MPTF163</t>
  </si>
  <si>
    <t>тройник обжим (вн рез) 16*1/2 (10/130шт)</t>
  </si>
  <si>
    <t>267.15 руб.</t>
  </si>
  <si>
    <t>MPT-210023</t>
  </si>
  <si>
    <t>MPTF164</t>
  </si>
  <si>
    <t>тройник обжим (вн рез) 16*3/4</t>
  </si>
  <si>
    <t>MPT-210024</t>
  </si>
  <si>
    <t>MPTF203</t>
  </si>
  <si>
    <t>тройник обжим (вн рез) 20*1/2 (10/70шт)</t>
  </si>
  <si>
    <t>415.90 руб.</t>
  </si>
  <si>
    <t>MPT-210025</t>
  </si>
  <si>
    <t>MPTF204</t>
  </si>
  <si>
    <t>тройник обжим (вн рез) 20*3/4 (10/70шт)</t>
  </si>
  <si>
    <t>469.03 руб.</t>
  </si>
  <si>
    <t>MPT-210026</t>
  </si>
  <si>
    <t>MPTF265</t>
  </si>
  <si>
    <t>тройник обжим (вн рез) 26*1" (5/70шт)</t>
  </si>
  <si>
    <t>MPT-210027</t>
  </si>
  <si>
    <t>MPTF325</t>
  </si>
  <si>
    <t>тройник обжим (вн рез) 32*1"</t>
  </si>
  <si>
    <t>MPT-210028</t>
  </si>
  <si>
    <t>MPTM163</t>
  </si>
  <si>
    <t>тройник обжим (нар рез) 16*1/2 (10/130шт)</t>
  </si>
  <si>
    <t>279.29 руб.</t>
  </si>
  <si>
    <t>MPT-210029</t>
  </si>
  <si>
    <t>MPTM164</t>
  </si>
  <si>
    <t>тройник обжим (нар рез) 16*3/4</t>
  </si>
  <si>
    <t>378.59 руб.</t>
  </si>
  <si>
    <t>MPT-210030</t>
  </si>
  <si>
    <t>MPTM203</t>
  </si>
  <si>
    <t>тройник обжим (нар рез) 20*1/2 (10/70шт)</t>
  </si>
  <si>
    <t>374.92 руб.</t>
  </si>
  <si>
    <t>MPT-210031</t>
  </si>
  <si>
    <t>MPTM204</t>
  </si>
  <si>
    <t>тройник обжим (нар рез) 20*3/4 (10/70шт)</t>
  </si>
  <si>
    <t>421.97 руб.</t>
  </si>
  <si>
    <t>MPT-210032</t>
  </si>
  <si>
    <t>MPTM265</t>
  </si>
  <si>
    <t>тройник обжим (нар рез) 26*1"</t>
  </si>
  <si>
    <t>719.81 руб.</t>
  </si>
  <si>
    <t>MPT-210033</t>
  </si>
  <si>
    <t>MPTM264</t>
  </si>
  <si>
    <t>тройник обжим (нар рез) 26*3/4</t>
  </si>
  <si>
    <t>MPT-210034</t>
  </si>
  <si>
    <t>MPT1616</t>
  </si>
  <si>
    <t>тройник обжим 16*16*16 (10/130шт)</t>
  </si>
  <si>
    <t>303.58 руб.</t>
  </si>
  <si>
    <t>MPT-210035</t>
  </si>
  <si>
    <t>MPT2020</t>
  </si>
  <si>
    <t>тройник обжим 20*20*20 (10/70шт)</t>
  </si>
  <si>
    <t>516.08 руб.</t>
  </si>
  <si>
    <t>MPT-210036</t>
  </si>
  <si>
    <t>MPT2626</t>
  </si>
  <si>
    <t>тройник обжим 26*26*26 (10/)</t>
  </si>
  <si>
    <t>736.17 руб.</t>
  </si>
  <si>
    <t>MPT-210037</t>
  </si>
  <si>
    <t>MPT3232</t>
  </si>
  <si>
    <t>тройник обжим 32*32*32</t>
  </si>
  <si>
    <t>918.85 руб.</t>
  </si>
  <si>
    <t>MPT-210038</t>
  </si>
  <si>
    <t>MPT2016</t>
  </si>
  <si>
    <t>тройник обжим переходной 20*16*20 (10/70шт)</t>
  </si>
  <si>
    <t>434.12 руб.</t>
  </si>
  <si>
    <t>MPT-210039</t>
  </si>
  <si>
    <t>MPT2616</t>
  </si>
  <si>
    <t>тройник обжим переходной 26*16*26</t>
  </si>
  <si>
    <t>454.07 руб.</t>
  </si>
  <si>
    <t>MPT-210040</t>
  </si>
  <si>
    <t>MPT2620</t>
  </si>
  <si>
    <t>тройник обжим переходной 26*20*26</t>
  </si>
  <si>
    <t>489.09 руб.</t>
  </si>
  <si>
    <t>MPT-210041</t>
  </si>
  <si>
    <t>MPLF163</t>
  </si>
  <si>
    <t>угольник обжим (вн рез) 16*1/2 (10/200шт)</t>
  </si>
  <si>
    <t>197.33 руб.</t>
  </si>
  <si>
    <t>MPT-210042</t>
  </si>
  <si>
    <t>MPLF164</t>
  </si>
  <si>
    <t>угольник обжим (вн рез) 16*3/4 (10/110шт</t>
  </si>
  <si>
    <t>289.92 руб.</t>
  </si>
  <si>
    <t>MPT-210043</t>
  </si>
  <si>
    <t>MPLF203</t>
  </si>
  <si>
    <t>угольник обжим (вн рез) 20*1/2 (10/150шт)</t>
  </si>
  <si>
    <t>245.90 руб.</t>
  </si>
  <si>
    <t>MPT-210044</t>
  </si>
  <si>
    <t>MPLF204</t>
  </si>
  <si>
    <t>угольник обжим (вн рез) 20*3/4 (10/150шт)</t>
  </si>
  <si>
    <t>285.36 руб.</t>
  </si>
  <si>
    <t>MPT-210045</t>
  </si>
  <si>
    <t>MPLF265</t>
  </si>
  <si>
    <t>угольник обжим (вн рез) 26*1" (5/35шт)</t>
  </si>
  <si>
    <t>481.17 руб.</t>
  </si>
  <si>
    <t>MPT-210046</t>
  </si>
  <si>
    <t>MPLF264</t>
  </si>
  <si>
    <t>угольник обжим (вн рез) 26*3/4 (5/50шт)</t>
  </si>
  <si>
    <t>431.08 руб.</t>
  </si>
  <si>
    <t>MPT-210047</t>
  </si>
  <si>
    <t>MPLF325</t>
  </si>
  <si>
    <t>угольник обжим (вн рез) 32*1"</t>
  </si>
  <si>
    <t>491.81 руб.</t>
  </si>
  <si>
    <t>MPT-210048</t>
  </si>
  <si>
    <t>MPLM163</t>
  </si>
  <si>
    <t>угольник обжим (нар рез) 16*1/2 (10/200шт)</t>
  </si>
  <si>
    <t>MPT-210049</t>
  </si>
  <si>
    <t>MPLM164</t>
  </si>
  <si>
    <t>угольник обжим (нар рез) 16*3/4 (10/200шт)</t>
  </si>
  <si>
    <t>185.18 руб.</t>
  </si>
  <si>
    <t>MPT-210050</t>
  </si>
  <si>
    <t>MPLM203</t>
  </si>
  <si>
    <t>угольник обжим (нар рез) 20*1/2 (10/150шт)</t>
  </si>
  <si>
    <t>229.20 руб.</t>
  </si>
  <si>
    <t>MPT-210051</t>
  </si>
  <si>
    <t>MPLM204</t>
  </si>
  <si>
    <t>угольник обжим (нар рез) 20*3/4 (10/150шт)</t>
  </si>
  <si>
    <t>255.00 руб.</t>
  </si>
  <si>
    <t>MPT-210052</t>
  </si>
  <si>
    <t>MPLM265</t>
  </si>
  <si>
    <t>угольник обжим (нар рез) 26*1" (5/50шт)</t>
  </si>
  <si>
    <t>456.88 руб.</t>
  </si>
  <si>
    <t>MPT-210053</t>
  </si>
  <si>
    <t>MPL1616</t>
  </si>
  <si>
    <t>угольник обжим 16*16 (10/200шт)</t>
  </si>
  <si>
    <t>217.06 руб.</t>
  </si>
  <si>
    <t>MPT-210054</t>
  </si>
  <si>
    <t>MPL2020</t>
  </si>
  <si>
    <t>угольник обжим 20*20 (10/150шт)</t>
  </si>
  <si>
    <t>326.35 руб.</t>
  </si>
  <si>
    <t>MPT-210055</t>
  </si>
  <si>
    <t>MPL2626</t>
  </si>
  <si>
    <t>угольник обжим 26*26 (5/70шт)</t>
  </si>
  <si>
    <t>503.94 руб.</t>
  </si>
  <si>
    <t>MPT-210056</t>
  </si>
  <si>
    <t>MPL3232</t>
  </si>
  <si>
    <t>угольник обжим 32*32</t>
  </si>
  <si>
    <t>MPT-210057</t>
  </si>
  <si>
    <t>MPL160</t>
  </si>
  <si>
    <t>угольник обжим с креплением (вн рез) 16*1/2 (водорозетка) (10/150шт)</t>
  </si>
  <si>
    <t>244.38 руб.</t>
  </si>
  <si>
    <t>MPT-210058</t>
  </si>
  <si>
    <t>угольник обжим с креплением (вн рез) 16*3/4</t>
  </si>
  <si>
    <t>186.83 руб.</t>
  </si>
  <si>
    <t>MPT-210059</t>
  </si>
  <si>
    <t>угольник обжим с креплением (вн рез) 20*1/2</t>
  </si>
  <si>
    <t>320.45 руб.</t>
  </si>
  <si>
    <t>MPT-210060</t>
  </si>
  <si>
    <t>VRLF161</t>
  </si>
  <si>
    <t>кран шаровой обжим (вн рез) 16*1/2" (10/100шт)</t>
  </si>
  <si>
    <t>435.63 руб.</t>
  </si>
  <si>
    <t>MPT-210061</t>
  </si>
  <si>
    <t>VRLF162</t>
  </si>
  <si>
    <t>кран шаровой обжим (вн рез) 16*3/4"</t>
  </si>
  <si>
    <t>522.41 руб.</t>
  </si>
  <si>
    <t>MPT-210062</t>
  </si>
  <si>
    <t>VRLF201</t>
  </si>
  <si>
    <t>кран шаровой обжим (вн рез) 20*1/2" (10/100шт)</t>
  </si>
  <si>
    <t>576.80 руб.</t>
  </si>
  <si>
    <t>MPT-210063</t>
  </si>
  <si>
    <t>VRLF202</t>
  </si>
  <si>
    <t>кран шаровой обжим (вн рез) 20*3/4" (10/100шт)</t>
  </si>
  <si>
    <t>MPT-210064</t>
  </si>
  <si>
    <t>VRLM162</t>
  </si>
  <si>
    <t>кран шаровой обжим (нар рез) 16*3/4"</t>
  </si>
  <si>
    <t>540.77 руб.</t>
  </si>
  <si>
    <t>MPT-210065</t>
  </si>
  <si>
    <t>VRLM202</t>
  </si>
  <si>
    <t>кран шаровой обжим (нар рез) 20*3/4" (10/100шт)</t>
  </si>
  <si>
    <t>590.46 руб.</t>
  </si>
  <si>
    <t>MPT-210066</t>
  </si>
  <si>
    <t>VRLM161</t>
  </si>
  <si>
    <t>кран шаровой обжим (нар рез) 16*1/2" (10/100шт)</t>
  </si>
  <si>
    <t>449.29 руб.</t>
  </si>
  <si>
    <t>MPT-210067</t>
  </si>
  <si>
    <t>VRLM201</t>
  </si>
  <si>
    <t>кран шаровой обжим (нар рез) 20*1/2" (10/100шт)</t>
  </si>
  <si>
    <t>MPT-210068</t>
  </si>
  <si>
    <t>VRL1616</t>
  </si>
  <si>
    <t>кран шаровой обжим 16*16 (10/100шт)</t>
  </si>
  <si>
    <t>519.12 руб.</t>
  </si>
  <si>
    <t>MPT-210069</t>
  </si>
  <si>
    <t>VRL2020</t>
  </si>
  <si>
    <t>кран шаровой обжим 20*20 (10/100шт)</t>
  </si>
  <si>
    <t>731.62 руб.</t>
  </si>
  <si>
    <t>MPT-210070</t>
  </si>
  <si>
    <t>MPTF264</t>
  </si>
  <si>
    <t>тройник обжим (вн рез) 26*3/4" (10/70шт)</t>
  </si>
  <si>
    <t>MPT-210071</t>
  </si>
  <si>
    <t>MPT1620</t>
  </si>
  <si>
    <t>тройник обжим переходной 16*20*16 (10/60шт)</t>
  </si>
  <si>
    <t>400.72 руб.</t>
  </si>
  <si>
    <t>MPT-210072</t>
  </si>
  <si>
    <t>MPLM264</t>
  </si>
  <si>
    <t>угольник обжим (нар рез) 26*3/4" (5/100шт)</t>
  </si>
  <si>
    <t>406.79 руб.</t>
  </si>
  <si>
    <t>VER-001208</t>
  </si>
  <si>
    <t>MPL161-M</t>
  </si>
  <si>
    <t>Уголок с креплением  ZL16 x 1/2 нар резба" (150/10шт)</t>
  </si>
  <si>
    <t>258.04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</si>
</sst>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9ee505_d540_11e9_8109_003048fd731b_6ca825ec_2823_11ed_a30f_00259070b4871.jpeg"/><Relationship Id="rId2" Type="http://schemas.openxmlformats.org/officeDocument/2006/relationships/image" Target="../media/b2486bcc_86a5_11e9_8101_003048fd731b_6ca825ed_2823_11ed_a30f_00259070b4872.png"/><Relationship Id="rId3" Type="http://schemas.openxmlformats.org/officeDocument/2006/relationships/image" Target="../media/b2486bce_86a5_11e9_8101_003048fd731b_6ca825ef_2823_11ed_a30f_00259070b4873.png"/><Relationship Id="rId4" Type="http://schemas.openxmlformats.org/officeDocument/2006/relationships/image" Target="../media/b2486bd0_86a5_11e9_8101_003048fd731b_6ca825f1_2823_11ed_a30f_00259070b4874.png"/><Relationship Id="rId5" Type="http://schemas.openxmlformats.org/officeDocument/2006/relationships/image" Target="../media/b2486bd2_86a5_11e9_8101_003048fd731b_6ca825f3_2823_11ed_a30f_00259070b4875.png"/><Relationship Id="rId6" Type="http://schemas.openxmlformats.org/officeDocument/2006/relationships/image" Target="../media/b2486bd4_86a5_11e9_8101_003048fd731b_6ca825f5_2823_11ed_a30f_00259070b4876.png"/><Relationship Id="rId7" Type="http://schemas.openxmlformats.org/officeDocument/2006/relationships/image" Target="../media/b2486bd6_86a5_11e9_8101_003048fd731b_6ca825f7_2823_11ed_a30f_00259070b4877.png"/><Relationship Id="rId8" Type="http://schemas.openxmlformats.org/officeDocument/2006/relationships/image" Target="../media/b2486bd8_86a5_11e9_8101_003048fd731b_6ca825f9_2823_11ed_a30f_00259070b4878.png"/><Relationship Id="rId9" Type="http://schemas.openxmlformats.org/officeDocument/2006/relationships/image" Target="../media/b2486bda_86a5_11e9_8101_003048fd731b_4829b05f_0627_11ea_810d_003048fd731b9.jpeg"/><Relationship Id="rId10" Type="http://schemas.openxmlformats.org/officeDocument/2006/relationships/image" Target="../media/b2486bdc_86a5_11e9_8101_003048fd731b_4829b060_0627_11ea_810d_003048fd731b10.jpeg"/><Relationship Id="rId11" Type="http://schemas.openxmlformats.org/officeDocument/2006/relationships/image" Target="../media/b2486bde_86a5_11e9_8101_003048fd731b_4829b061_0627_11ea_810d_003048fd731b11.jpeg"/><Relationship Id="rId12" Type="http://schemas.openxmlformats.org/officeDocument/2006/relationships/image" Target="../media/b2486be0_86a5_11e9_8101_003048fd731b_4829b062_0627_11ea_810d_003048fd731b12.jpeg"/><Relationship Id="rId13" Type="http://schemas.openxmlformats.org/officeDocument/2006/relationships/image" Target="../media/b2486be2_86a5_11e9_8101_003048fd731b_4829b063_0627_11ea_810d_003048fd731b13.jpeg"/><Relationship Id="rId14" Type="http://schemas.openxmlformats.org/officeDocument/2006/relationships/image" Target="../media/b2486be4_86a5_11e9_8101_003048fd731b_4829b064_0627_11ea_810d_003048fd731b14.jpeg"/><Relationship Id="rId15" Type="http://schemas.openxmlformats.org/officeDocument/2006/relationships/image" Target="../media/b2486be6_86a5_11e9_8101_003048fd731b_6ca825fb_2823_11ed_a30f_00259070b48715.jpeg"/><Relationship Id="rId16" Type="http://schemas.openxmlformats.org/officeDocument/2006/relationships/image" Target="../media/b2486be8_86a5_11e9_8101_003048fd731b_6ca825fc_2823_11ed_a30f_00259070b48716.jpeg"/><Relationship Id="rId17" Type="http://schemas.openxmlformats.org/officeDocument/2006/relationships/image" Target="../media/b2486bea_86a5_11e9_8101_003048fd731b_6ca825fd_2823_11ed_a30f_00259070b48717.jpeg"/><Relationship Id="rId18" Type="http://schemas.openxmlformats.org/officeDocument/2006/relationships/image" Target="../media/b2486bec_86a5_11e9_8101_003048fd731b_6ca825fe_2823_11ed_a30f_00259070b48718.jpeg"/><Relationship Id="rId19" Type="http://schemas.openxmlformats.org/officeDocument/2006/relationships/image" Target="../media/b2486bee_86a5_11e9_8101_003048fd731b_6ca825ff_2823_11ed_a30f_00259070b48719.jpeg"/><Relationship Id="rId20" Type="http://schemas.openxmlformats.org/officeDocument/2006/relationships/image" Target="../media/b2486bf0_86a5_11e9_8101_003048fd731b_6ca82600_2823_11ed_a30f_00259070b48720.jpeg"/><Relationship Id="rId21" Type="http://schemas.openxmlformats.org/officeDocument/2006/relationships/image" Target="../media/b2486bf2_86a5_11e9_8101_003048fd731b_6ca82601_2823_11ed_a30f_00259070b48721.jpeg"/><Relationship Id="rId22" Type="http://schemas.openxmlformats.org/officeDocument/2006/relationships/image" Target="../media/b2486bf4_86a5_11e9_8101_003048fd731b_6ca82602_2823_11ed_a30f_00259070b48722.jpeg"/><Relationship Id="rId23" Type="http://schemas.openxmlformats.org/officeDocument/2006/relationships/image" Target="../media/b2486bf6_86a5_11e9_8101_003048fd731b_6ca82603_2823_11ed_a30f_00259070b48723.jpeg"/><Relationship Id="rId24" Type="http://schemas.openxmlformats.org/officeDocument/2006/relationships/image" Target="../media/b2486bf8_86a5_11e9_8101_003048fd731b_6ca82604_2823_11ed_a30f_00259070b48724.jpeg"/><Relationship Id="rId25" Type="http://schemas.openxmlformats.org/officeDocument/2006/relationships/image" Target="../media/b2486bfa_86a5_11e9_8101_003048fd731b_6ca82605_2823_11ed_a30f_00259070b48725.jpeg"/><Relationship Id="rId26" Type="http://schemas.openxmlformats.org/officeDocument/2006/relationships/image" Target="../media/b2486bfc_86a5_11e9_8101_003048fd731b_6ca82606_2823_11ed_a30f_00259070b48726.jpeg"/><Relationship Id="rId27" Type="http://schemas.openxmlformats.org/officeDocument/2006/relationships/image" Target="../media/b2486bfe_86a5_11e9_8101_003048fd731b_6ca82607_2823_11ed_a30f_00259070b48727.jpeg"/><Relationship Id="rId28" Type="http://schemas.openxmlformats.org/officeDocument/2006/relationships/image" Target="../media/b2486c00_86a5_11e9_8101_003048fd731b_6ca82608_2823_11ed_a30f_00259070b48728.jpeg"/><Relationship Id="rId29" Type="http://schemas.openxmlformats.org/officeDocument/2006/relationships/image" Target="../media/b2486c02_86a5_11e9_8101_003048fd731b_6ca82609_2823_11ed_a30f_00259070b48729.jpeg"/><Relationship Id="rId30" Type="http://schemas.openxmlformats.org/officeDocument/2006/relationships/image" Target="../media/b2486c04_86a5_11e9_8101_003048fd731b_6ca8260a_2823_11ed_a30f_00259070b48730.jpeg"/><Relationship Id="rId31" Type="http://schemas.openxmlformats.org/officeDocument/2006/relationships/image" Target="../media/b2486c06_86a5_11e9_8101_003048fd731b_6ca8260b_2823_11ed_a30f_00259070b48731.jpeg"/><Relationship Id="rId32" Type="http://schemas.openxmlformats.org/officeDocument/2006/relationships/image" Target="../media/b2486c08_86a5_11e9_8101_003048fd731b_f0aaa1ad_2823_11ed_a30f_00259070b48732.jpeg"/><Relationship Id="rId33" Type="http://schemas.openxmlformats.org/officeDocument/2006/relationships/image" Target="../media/b2486c0a_86a5_11e9_8101_003048fd731b_f0aaa1ae_2823_11ed_a30f_00259070b48733.jpeg"/><Relationship Id="rId34" Type="http://schemas.openxmlformats.org/officeDocument/2006/relationships/image" Target="../media/b2486c0c_86a5_11e9_8101_003048fd731b_f0aaa1af_2823_11ed_a30f_00259070b48734.jpeg"/><Relationship Id="rId35" Type="http://schemas.openxmlformats.org/officeDocument/2006/relationships/image" Target="../media/b2486c0e_86a5_11e9_8101_003048fd731b_f0aaa1b0_2823_11ed_a30f_00259070b48735.jpeg"/><Relationship Id="rId36" Type="http://schemas.openxmlformats.org/officeDocument/2006/relationships/image" Target="../media/b2486c10_86a5_11e9_8101_003048fd731b_f0aaa1b1_2823_11ed_a30f_00259070b48736.jpeg"/><Relationship Id="rId37" Type="http://schemas.openxmlformats.org/officeDocument/2006/relationships/image" Target="../media/b2486c12_86a5_11e9_8101_003048fd731b_f0aaa1b2_2823_11ed_a30f_00259070b48737.jpeg"/><Relationship Id="rId38" Type="http://schemas.openxmlformats.org/officeDocument/2006/relationships/image" Target="../media/b2486c14_86a5_11e9_8101_003048fd731b_f0aaa1b3_2823_11ed_a30f_00259070b48738.jpeg"/><Relationship Id="rId39" Type="http://schemas.openxmlformats.org/officeDocument/2006/relationships/image" Target="../media/b2486c16_86a5_11e9_8101_003048fd731b_f0aaa1b4_2823_11ed_a30f_00259070b48739.jpeg"/><Relationship Id="rId40" Type="http://schemas.openxmlformats.org/officeDocument/2006/relationships/image" Target="../media/b2486c18_86a5_11e9_8101_003048fd731b_a26f33f2_7c1e_11f0_a7a3_047c1617b14340.jpeg"/><Relationship Id="rId41" Type="http://schemas.openxmlformats.org/officeDocument/2006/relationships/image" Target="../media/b2486c1a_86a5_11e9_8101_003048fd731b_a26f33f3_7c1e_11f0_a7a3_047c1617b14341.jpeg"/><Relationship Id="rId42" Type="http://schemas.openxmlformats.org/officeDocument/2006/relationships/image" Target="../media/b2486c1c_86a5_11e9_8101_003048fd731b_f0aaa1b5_2823_11ed_a30f_00259070b48742.jpeg"/><Relationship Id="rId43" Type="http://schemas.openxmlformats.org/officeDocument/2006/relationships/image" Target="../media/b2486c1e_86a5_11e9_8101_003048fd731b_f0aaa1b6_2823_11ed_a30f_00259070b48743.jpeg"/><Relationship Id="rId44" Type="http://schemas.openxmlformats.org/officeDocument/2006/relationships/image" Target="../media/b2486c20_86a5_11e9_8101_003048fd731b_f0aaa1b7_2823_11ed_a30f_00259070b48744.jpeg"/><Relationship Id="rId45" Type="http://schemas.openxmlformats.org/officeDocument/2006/relationships/image" Target="../media/b2486c22_86a5_11e9_8101_003048fd731b_f0aaa1b8_2823_11ed_a30f_00259070b48745.jpeg"/><Relationship Id="rId46" Type="http://schemas.openxmlformats.org/officeDocument/2006/relationships/image" Target="../media/b2486c24_86a5_11e9_8101_003048fd731b_f0aaa1b9_2823_11ed_a30f_00259070b48746.jpeg"/><Relationship Id="rId47" Type="http://schemas.openxmlformats.org/officeDocument/2006/relationships/image" Target="../media/b2486c26_86a5_11e9_8101_003048fd731b_f0aaa1ba_2823_11ed_a30f_00259070b48747.jpeg"/><Relationship Id="rId48" Type="http://schemas.openxmlformats.org/officeDocument/2006/relationships/image" Target="../media/b2486c28_86a5_11e9_8101_003048fd731b_f0aaa1bb_2823_11ed_a30f_00259070b48748.jpeg"/><Relationship Id="rId49" Type="http://schemas.openxmlformats.org/officeDocument/2006/relationships/image" Target="../media/b2486c2a_86a5_11e9_8101_003048fd731b_f0aaa1bc_2823_11ed_a30f_00259070b48749.jpeg"/><Relationship Id="rId50" Type="http://schemas.openxmlformats.org/officeDocument/2006/relationships/image" Target="../media/b2486c2c_86a5_11e9_8101_003048fd731b_f0aaa1bd_2823_11ed_a30f_00259070b48750.jpeg"/><Relationship Id="rId51" Type="http://schemas.openxmlformats.org/officeDocument/2006/relationships/image" Target="../media/b2486c2e_86a5_11e9_8101_003048fd731b_f0aaa1be_2823_11ed_a30f_00259070b48751.jpeg"/><Relationship Id="rId52" Type="http://schemas.openxmlformats.org/officeDocument/2006/relationships/image" Target="../media/b2486c30_86a5_11e9_8101_003048fd731b_f0aaa1bf_2823_11ed_a30f_00259070b48752.jpeg"/><Relationship Id="rId53" Type="http://schemas.openxmlformats.org/officeDocument/2006/relationships/image" Target="../media/b2486c32_86a5_11e9_8101_003048fd731b_f0aaa1c0_2823_11ed_a30f_00259070b48753.jpeg"/><Relationship Id="rId54" Type="http://schemas.openxmlformats.org/officeDocument/2006/relationships/image" Target="../media/b2486c34_86a5_11e9_8101_003048fd731b_f0aaa1c1_2823_11ed_a30f_00259070b48754.jpeg"/><Relationship Id="rId55" Type="http://schemas.openxmlformats.org/officeDocument/2006/relationships/image" Target="../media/b2486c36_86a5_11e9_8101_003048fd731b_f0aaa1c2_2823_11ed_a30f_00259070b48755.jpeg"/><Relationship Id="rId56" Type="http://schemas.openxmlformats.org/officeDocument/2006/relationships/image" Target="../media/b2486c38_86a5_11e9_8101_003048fd731b_f0aaa1c3_2823_11ed_a30f_00259070b48756.jpeg"/><Relationship Id="rId57" Type="http://schemas.openxmlformats.org/officeDocument/2006/relationships/image" Target="../media/b2486c3a_86a5_11e9_8101_003048fd731b_f0aaa1c4_2823_11ed_a30f_00259070b48757.jpeg"/><Relationship Id="rId58" Type="http://schemas.openxmlformats.org/officeDocument/2006/relationships/image" Target="../media/b2486c3c_86a5_11e9_8101_003048fd731b_f0aaa1c5_2823_11ed_a30f_00259070b48758.jpeg"/><Relationship Id="rId59" Type="http://schemas.openxmlformats.org/officeDocument/2006/relationships/image" Target="../media/b2486c3e_86a5_11e9_8101_003048fd731b_f0aaa1c6_2823_11ed_a30f_00259070b48759.jpeg"/><Relationship Id="rId60" Type="http://schemas.openxmlformats.org/officeDocument/2006/relationships/image" Target="../media/b2486c40_86a5_11e9_8101_003048fd731b_f0aaa1c7_2823_11ed_a30f_00259070b48760.jpeg"/><Relationship Id="rId61" Type="http://schemas.openxmlformats.org/officeDocument/2006/relationships/image" Target="../media/b2486c42_86a5_11e9_8101_003048fd731b_f0aaa1c8_2823_11ed_a30f_00259070b48761.jpeg"/><Relationship Id="rId62" Type="http://schemas.openxmlformats.org/officeDocument/2006/relationships/image" Target="../media/b2486c44_86a5_11e9_8101_003048fd731b_f0aaa1c9_2823_11ed_a30f_00259070b48762.jpeg"/><Relationship Id="rId63" Type="http://schemas.openxmlformats.org/officeDocument/2006/relationships/image" Target="../media/b2486c46_86a5_11e9_8101_003048fd731b_f0aaa1ca_2823_11ed_a30f_00259070b48763.jpeg"/><Relationship Id="rId64" Type="http://schemas.openxmlformats.org/officeDocument/2006/relationships/image" Target="../media/b2486c48_86a5_11e9_8101_003048fd731b_f0aaa1cb_2823_11ed_a30f_00259070b48764.jpeg"/><Relationship Id="rId65" Type="http://schemas.openxmlformats.org/officeDocument/2006/relationships/image" Target="../media/b2486c4a_86a5_11e9_8101_003048fd731b_f0aaa1cc_2823_11ed_a30f_00259070b48765.jpeg"/><Relationship Id="rId66" Type="http://schemas.openxmlformats.org/officeDocument/2006/relationships/image" Target="../media/b2486c4c_86a5_11e9_8101_003048fd731b_f0aaa1cd_2823_11ed_a30f_00259070b48766.jpeg"/><Relationship Id="rId67" Type="http://schemas.openxmlformats.org/officeDocument/2006/relationships/image" Target="../media/60a9d7b4_d53f_11e9_8109_003048fd731b_f0aaa1ce_2823_11ed_a30f_00259070b48767.jpeg"/><Relationship Id="rId68" Type="http://schemas.openxmlformats.org/officeDocument/2006/relationships/image" Target="../media/60a9d7b7_d53f_11e9_8109_003048fd731b_f0aaa1cf_2823_11ed_a30f_00259070b48768.jpeg"/><Relationship Id="rId69" Type="http://schemas.openxmlformats.org/officeDocument/2006/relationships/image" Target="../media/60a9d7ba_d53f_11e9_8109_003048fd731b_f0aaa1d0_2823_11ed_a30f_00259070b48769.jpeg"/><Relationship Id="rId70" Type="http://schemas.openxmlformats.org/officeDocument/2006/relationships/image" Target="../media/60a9d7bc_d53f_11e9_8109_003048fd731b_f0aaa1d1_2823_11ed_a30f_00259070b48770.jpeg"/><Relationship Id="rId71" Type="http://schemas.openxmlformats.org/officeDocument/2006/relationships/image" Target="../media/9bba78e2_de16_11e9_810a_003048fd731b_f0aaa1d2_2823_11ed_a30f_00259070b48771.jpeg"/><Relationship Id="rId72" Type="http://schemas.openxmlformats.org/officeDocument/2006/relationships/image" Target="../media/9bba78e0_de16_11e9_810a_003048fd731b_f0aaa1d3_2823_11ed_a30f_00259070b48772.jpeg"/><Relationship Id="rId73" Type="http://schemas.openxmlformats.org/officeDocument/2006/relationships/image" Target="../media/045bd3b1_dddb_11e9_8109_003048fd731b_f0aaa1d4_2823_11ed_a30f_00259070b48773.jpeg"/><Relationship Id="rId74" Type="http://schemas.openxmlformats.org/officeDocument/2006/relationships/image" Target="../media/5a6d7b95_847d_11ef_a64e_047c1617b143_64c8bb9a_5a46_11f0_a775_047c1617b1437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7" name="Image_51" descr="Image_5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8" name="Image_52" descr="Image_5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9" name="Image_53" descr="Image_5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0" name="Image_54" descr="Image_5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1" name="Image_55" descr="Image_5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2" name="Image_56" descr="Image_5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3" name="Image_57" descr="Image_5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4" name="Image_58" descr="Image_5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5" name="Image_59" descr="Image_5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6" name="Image_60" descr="Image_6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7" name="Image_61" descr="Image_6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8" name="Image_62" descr="Image_6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9" name="Image_63" descr="Image_6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0" name="Image_64" descr="Image_6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1" name="Image_65" descr="Image_6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2" name="Image_66" descr="Image_66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3" name="Image_67" descr="Image_67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4" name="Image_68" descr="Image_68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5" name="Image_69" descr="Image_69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6" name="Image_70" descr="Image_7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7" name="Image_71" descr="Image_71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8" name="Image_72" descr="Image_72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9" name="Image_73" descr="Image_73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70" name="Image_74" descr="Image_74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1" name="Image_75" descr="Image_75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2" name="Image_76" descr="Image_76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3" name="Image_77" descr="Image_77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4" name="Image_78" descr="Image_78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823188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J5*755.91</f>
        <v>0</v>
      </c>
      <c r="L5" s="5"/>
    </row>
    <row r="6" spans="1:12" customHeight="1" ht="105" outlineLevel="4">
      <c r="A6" s="1"/>
      <c r="B6" s="1">
        <v>819551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18</v>
      </c>
      <c r="K6" s="2" t="str">
        <f>J6*125.98</f>
        <v>0</v>
      </c>
      <c r="L6" s="5"/>
    </row>
    <row r="7" spans="1:12" customHeight="1" ht="105" outlineLevel="4">
      <c r="A7" s="1"/>
      <c r="B7" s="1">
        <v>819552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9</v>
      </c>
      <c r="H7" s="2">
        <v>0</v>
      </c>
      <c r="I7" s="1">
        <v>0</v>
      </c>
      <c r="J7" s="3" t="s">
        <v>18</v>
      </c>
      <c r="K7" s="2" t="str">
        <f>J7*176.07</f>
        <v>0</v>
      </c>
      <c r="L7" s="5"/>
    </row>
    <row r="8" spans="1:12" customHeight="1" ht="105" outlineLevel="4">
      <c r="A8" s="1"/>
      <c r="B8" s="1">
        <v>819553</v>
      </c>
      <c r="C8" s="1" t="s">
        <v>28</v>
      </c>
      <c r="D8" s="1" t="s">
        <v>29</v>
      </c>
      <c r="E8" s="2" t="s">
        <v>30</v>
      </c>
      <c r="F8" s="2" t="s">
        <v>31</v>
      </c>
      <c r="G8" s="2" t="s">
        <v>32</v>
      </c>
      <c r="H8" s="2">
        <v>0</v>
      </c>
      <c r="I8" s="1">
        <v>0</v>
      </c>
      <c r="J8" s="3" t="s">
        <v>18</v>
      </c>
      <c r="K8" s="2" t="str">
        <f>J8*198.84</f>
        <v>0</v>
      </c>
      <c r="L8" s="5"/>
    </row>
    <row r="9" spans="1:12" customHeight="1" ht="105" outlineLevel="4">
      <c r="A9" s="1"/>
      <c r="B9" s="1">
        <v>819554</v>
      </c>
      <c r="C9" s="1" t="s">
        <v>33</v>
      </c>
      <c r="D9" s="1" t="s">
        <v>34</v>
      </c>
      <c r="E9" s="2" t="s">
        <v>35</v>
      </c>
      <c r="F9" s="2" t="s">
        <v>36</v>
      </c>
      <c r="G9" s="2" t="s">
        <v>32</v>
      </c>
      <c r="H9" s="2">
        <v>0</v>
      </c>
      <c r="I9" s="1">
        <v>0</v>
      </c>
      <c r="J9" s="3" t="s">
        <v>18</v>
      </c>
      <c r="K9" s="2" t="str">
        <f>J9*206.43</f>
        <v>0</v>
      </c>
      <c r="L9" s="5"/>
    </row>
    <row r="10" spans="1:12" customHeight="1" ht="105" outlineLevel="4">
      <c r="A10" s="1"/>
      <c r="B10" s="1">
        <v>819555</v>
      </c>
      <c r="C10" s="1" t="s">
        <v>37</v>
      </c>
      <c r="D10" s="1" t="s">
        <v>38</v>
      </c>
      <c r="E10" s="2" t="s">
        <v>39</v>
      </c>
      <c r="F10" s="2" t="s">
        <v>40</v>
      </c>
      <c r="G10" s="2" t="s">
        <v>41</v>
      </c>
      <c r="H10" s="2">
        <v>0</v>
      </c>
      <c r="I10" s="1">
        <v>0</v>
      </c>
      <c r="J10" s="3" t="s">
        <v>18</v>
      </c>
      <c r="K10" s="2" t="str">
        <f>J10*343.04</f>
        <v>0</v>
      </c>
      <c r="L10" s="5"/>
    </row>
    <row r="11" spans="1:12" customHeight="1" ht="105" outlineLevel="4">
      <c r="A11" s="1"/>
      <c r="B11" s="1">
        <v>819556</v>
      </c>
      <c r="C11" s="1" t="s">
        <v>42</v>
      </c>
      <c r="D11" s="1" t="s">
        <v>43</v>
      </c>
      <c r="E11" s="2" t="s">
        <v>44</v>
      </c>
      <c r="F11" s="2" t="s">
        <v>45</v>
      </c>
      <c r="G11" s="2" t="s">
        <v>17</v>
      </c>
      <c r="H11" s="2">
        <v>0</v>
      </c>
      <c r="I11" s="1">
        <v>0</v>
      </c>
      <c r="J11" s="3" t="s">
        <v>18</v>
      </c>
      <c r="K11" s="2" t="str">
        <f>J11*314.20</f>
        <v>0</v>
      </c>
      <c r="L11" s="5"/>
    </row>
    <row r="12" spans="1:12" customHeight="1" ht="105" outlineLevel="4">
      <c r="A12" s="1"/>
      <c r="B12" s="1">
        <v>819557</v>
      </c>
      <c r="C12" s="1" t="s">
        <v>46</v>
      </c>
      <c r="D12" s="1" t="s">
        <v>47</v>
      </c>
      <c r="E12" s="2" t="s">
        <v>48</v>
      </c>
      <c r="F12" s="2" t="s">
        <v>49</v>
      </c>
      <c r="G12" s="2">
        <v>0</v>
      </c>
      <c r="H12" s="2">
        <v>0</v>
      </c>
      <c r="I12" s="1">
        <v>0</v>
      </c>
      <c r="J12" s="3" t="s">
        <v>18</v>
      </c>
      <c r="K12" s="2" t="str">
        <f>J12*268.59</f>
        <v>0</v>
      </c>
      <c r="L12" s="5"/>
    </row>
    <row r="13" spans="1:12" customHeight="1" ht="105" outlineLevel="4">
      <c r="A13" s="1"/>
      <c r="B13" s="1">
        <v>819558</v>
      </c>
      <c r="C13" s="1" t="s">
        <v>50</v>
      </c>
      <c r="D13" s="1" t="s">
        <v>51</v>
      </c>
      <c r="E13" s="2" t="s">
        <v>52</v>
      </c>
      <c r="F13" s="2" t="s">
        <v>53</v>
      </c>
      <c r="G13" s="2" t="s">
        <v>23</v>
      </c>
      <c r="H13" s="2">
        <v>0</v>
      </c>
      <c r="I13" s="1">
        <v>0</v>
      </c>
      <c r="J13" s="3" t="s">
        <v>18</v>
      </c>
      <c r="K13" s="2" t="str">
        <f>J13*136.61</f>
        <v>0</v>
      </c>
      <c r="L13" s="5"/>
    </row>
    <row r="14" spans="1:12" customHeight="1" ht="105" outlineLevel="4">
      <c r="A14" s="1"/>
      <c r="B14" s="1">
        <v>819559</v>
      </c>
      <c r="C14" s="1" t="s">
        <v>54</v>
      </c>
      <c r="D14" s="1" t="s">
        <v>55</v>
      </c>
      <c r="E14" s="2" t="s">
        <v>56</v>
      </c>
      <c r="F14" s="2" t="s">
        <v>57</v>
      </c>
      <c r="G14" s="2" t="s">
        <v>17</v>
      </c>
      <c r="H14" s="2">
        <v>0</v>
      </c>
      <c r="I14" s="1">
        <v>0</v>
      </c>
      <c r="J14" s="3" t="s">
        <v>18</v>
      </c>
      <c r="K14" s="2" t="str">
        <f>J14*180.63</f>
        <v>0</v>
      </c>
      <c r="L14" s="5"/>
    </row>
    <row r="15" spans="1:12" customHeight="1" ht="105" outlineLevel="4">
      <c r="A15" s="1"/>
      <c r="B15" s="1">
        <v>819560</v>
      </c>
      <c r="C15" s="1" t="s">
        <v>58</v>
      </c>
      <c r="D15" s="1" t="s">
        <v>59</v>
      </c>
      <c r="E15" s="2" t="s">
        <v>60</v>
      </c>
      <c r="F15" s="2" t="s">
        <v>61</v>
      </c>
      <c r="G15" s="2" t="s">
        <v>41</v>
      </c>
      <c r="H15" s="2">
        <v>0</v>
      </c>
      <c r="I15" s="1">
        <v>0</v>
      </c>
      <c r="J15" s="3" t="s">
        <v>18</v>
      </c>
      <c r="K15" s="2" t="str">
        <f>J15*189.74</f>
        <v>0</v>
      </c>
      <c r="L15" s="5"/>
    </row>
    <row r="16" spans="1:12" customHeight="1" ht="105" outlineLevel="4">
      <c r="A16" s="1"/>
      <c r="B16" s="1">
        <v>819561</v>
      </c>
      <c r="C16" s="1" t="s">
        <v>62</v>
      </c>
      <c r="D16" s="1" t="s">
        <v>63</v>
      </c>
      <c r="E16" s="2" t="s">
        <v>64</v>
      </c>
      <c r="F16" s="2" t="s">
        <v>65</v>
      </c>
      <c r="G16" s="2" t="s">
        <v>41</v>
      </c>
      <c r="H16" s="2">
        <v>0</v>
      </c>
      <c r="I16" s="1">
        <v>0</v>
      </c>
      <c r="J16" s="3" t="s">
        <v>18</v>
      </c>
      <c r="K16" s="2" t="str">
        <f>J16*226.16</f>
        <v>0</v>
      </c>
      <c r="L16" s="5"/>
    </row>
    <row r="17" spans="1:12" customHeight="1" ht="105" outlineLevel="4">
      <c r="A17" s="1"/>
      <c r="B17" s="1">
        <v>819562</v>
      </c>
      <c r="C17" s="1" t="s">
        <v>66</v>
      </c>
      <c r="D17" s="1" t="s">
        <v>67</v>
      </c>
      <c r="E17" s="2" t="s">
        <v>68</v>
      </c>
      <c r="F17" s="2" t="s">
        <v>69</v>
      </c>
      <c r="G17" s="2" t="s">
        <v>32</v>
      </c>
      <c r="H17" s="2">
        <v>0</v>
      </c>
      <c r="I17" s="1">
        <v>0</v>
      </c>
      <c r="J17" s="3" t="s">
        <v>18</v>
      </c>
      <c r="K17" s="2" t="str">
        <f>J17*447.78</f>
        <v>0</v>
      </c>
      <c r="L17" s="5"/>
    </row>
    <row r="18" spans="1:12" customHeight="1" ht="105" outlineLevel="4">
      <c r="A18" s="1"/>
      <c r="B18" s="1">
        <v>819563</v>
      </c>
      <c r="C18" s="1" t="s">
        <v>70</v>
      </c>
      <c r="D18" s="1" t="s">
        <v>71</v>
      </c>
      <c r="E18" s="2" t="s">
        <v>72</v>
      </c>
      <c r="F18" s="2" t="s">
        <v>45</v>
      </c>
      <c r="G18" s="2" t="s">
        <v>17</v>
      </c>
      <c r="H18" s="2">
        <v>0</v>
      </c>
      <c r="I18" s="1">
        <v>0</v>
      </c>
      <c r="J18" s="3" t="s">
        <v>18</v>
      </c>
      <c r="K18" s="2" t="str">
        <f>J18*314.20</f>
        <v>0</v>
      </c>
      <c r="L18" s="5"/>
    </row>
    <row r="19" spans="1:12" customHeight="1" ht="105" outlineLevel="4">
      <c r="A19" s="1"/>
      <c r="B19" s="1">
        <v>819564</v>
      </c>
      <c r="C19" s="1" t="s">
        <v>73</v>
      </c>
      <c r="D19" s="1" t="s">
        <v>74</v>
      </c>
      <c r="E19" s="2" t="s">
        <v>75</v>
      </c>
      <c r="F19" s="2" t="s">
        <v>49</v>
      </c>
      <c r="G19" s="2">
        <v>0</v>
      </c>
      <c r="H19" s="2">
        <v>0</v>
      </c>
      <c r="I19" s="1">
        <v>0</v>
      </c>
      <c r="J19" s="3" t="s">
        <v>18</v>
      </c>
      <c r="K19" s="2" t="str">
        <f>J19*268.59</f>
        <v>0</v>
      </c>
      <c r="L19" s="5"/>
    </row>
    <row r="20" spans="1:12" customHeight="1" ht="105" outlineLevel="4">
      <c r="A20" s="1"/>
      <c r="B20" s="1">
        <v>819565</v>
      </c>
      <c r="C20" s="1" t="s">
        <v>76</v>
      </c>
      <c r="D20" s="1" t="s">
        <v>77</v>
      </c>
      <c r="E20" s="2" t="s">
        <v>78</v>
      </c>
      <c r="F20" s="2" t="s">
        <v>79</v>
      </c>
      <c r="G20" s="2" t="s">
        <v>32</v>
      </c>
      <c r="H20" s="2">
        <v>0</v>
      </c>
      <c r="I20" s="1">
        <v>0</v>
      </c>
      <c r="J20" s="3" t="s">
        <v>18</v>
      </c>
      <c r="K20" s="2" t="str">
        <f>J20*221.61</f>
        <v>0</v>
      </c>
      <c r="L20" s="5"/>
    </row>
    <row r="21" spans="1:12" customHeight="1" ht="105" outlineLevel="4">
      <c r="A21" s="1"/>
      <c r="B21" s="1">
        <v>819566</v>
      </c>
      <c r="C21" s="1" t="s">
        <v>80</v>
      </c>
      <c r="D21" s="1" t="s">
        <v>81</v>
      </c>
      <c r="E21" s="2" t="s">
        <v>82</v>
      </c>
      <c r="F21" s="2" t="s">
        <v>83</v>
      </c>
      <c r="G21" s="2" t="s">
        <v>17</v>
      </c>
      <c r="H21" s="2">
        <v>0</v>
      </c>
      <c r="I21" s="1">
        <v>0</v>
      </c>
      <c r="J21" s="3" t="s">
        <v>18</v>
      </c>
      <c r="K21" s="2" t="str">
        <f>J21*270.18</f>
        <v>0</v>
      </c>
      <c r="L21" s="5"/>
    </row>
    <row r="22" spans="1:12" customHeight="1" ht="105" outlineLevel="4">
      <c r="A22" s="1"/>
      <c r="B22" s="1">
        <v>819567</v>
      </c>
      <c r="C22" s="1" t="s">
        <v>84</v>
      </c>
      <c r="D22" s="1" t="s">
        <v>85</v>
      </c>
      <c r="E22" s="2" t="s">
        <v>86</v>
      </c>
      <c r="F22" s="2" t="s">
        <v>87</v>
      </c>
      <c r="G22" s="2" t="s">
        <v>41</v>
      </c>
      <c r="H22" s="2">
        <v>0</v>
      </c>
      <c r="I22" s="1">
        <v>0</v>
      </c>
      <c r="J22" s="3" t="s">
        <v>18</v>
      </c>
      <c r="K22" s="2" t="str">
        <f>J22*320.27</f>
        <v>0</v>
      </c>
      <c r="L22" s="5"/>
    </row>
    <row r="23" spans="1:12" customHeight="1" ht="105" outlineLevel="4">
      <c r="A23" s="1"/>
      <c r="B23" s="1">
        <v>819568</v>
      </c>
      <c r="C23" s="1" t="s">
        <v>88</v>
      </c>
      <c r="D23" s="1" t="s">
        <v>89</v>
      </c>
      <c r="E23" s="2" t="s">
        <v>90</v>
      </c>
      <c r="F23" s="2" t="s">
        <v>91</v>
      </c>
      <c r="G23" s="2">
        <v>0</v>
      </c>
      <c r="H23" s="2">
        <v>0</v>
      </c>
      <c r="I23" s="1">
        <v>0</v>
      </c>
      <c r="J23" s="3" t="s">
        <v>18</v>
      </c>
      <c r="K23" s="2" t="str">
        <f>J23*195.67</f>
        <v>0</v>
      </c>
      <c r="L23" s="5"/>
    </row>
    <row r="24" spans="1:12" customHeight="1" ht="105" outlineLevel="4">
      <c r="A24" s="1"/>
      <c r="B24" s="1">
        <v>819569</v>
      </c>
      <c r="C24" s="1" t="s">
        <v>92</v>
      </c>
      <c r="D24" s="1" t="s">
        <v>93</v>
      </c>
      <c r="E24" s="2" t="s">
        <v>94</v>
      </c>
      <c r="F24" s="2" t="s">
        <v>95</v>
      </c>
      <c r="G24" s="2">
        <v>0</v>
      </c>
      <c r="H24" s="2">
        <v>0</v>
      </c>
      <c r="I24" s="1">
        <v>0</v>
      </c>
      <c r="J24" s="3" t="s">
        <v>18</v>
      </c>
      <c r="K24" s="2" t="str">
        <f>J24*0.00</f>
        <v>0</v>
      </c>
      <c r="L24" s="5"/>
    </row>
    <row r="25" spans="1:12" customHeight="1" ht="105" outlineLevel="4">
      <c r="A25" s="1"/>
      <c r="B25" s="1">
        <v>819570</v>
      </c>
      <c r="C25" s="1" t="s">
        <v>96</v>
      </c>
      <c r="D25" s="1" t="s">
        <v>97</v>
      </c>
      <c r="E25" s="2" t="s">
        <v>98</v>
      </c>
      <c r="F25" s="2" t="s">
        <v>99</v>
      </c>
      <c r="G25" s="2" t="s">
        <v>17</v>
      </c>
      <c r="H25" s="2">
        <v>0</v>
      </c>
      <c r="I25" s="1">
        <v>0</v>
      </c>
      <c r="J25" s="3" t="s">
        <v>18</v>
      </c>
      <c r="K25" s="2" t="str">
        <f>J25*604.12</f>
        <v>0</v>
      </c>
      <c r="L25" s="5"/>
    </row>
    <row r="26" spans="1:12" customHeight="1" ht="105" outlineLevel="4">
      <c r="A26" s="1"/>
      <c r="B26" s="1">
        <v>819571</v>
      </c>
      <c r="C26" s="1" t="s">
        <v>100</v>
      </c>
      <c r="D26" s="1" t="s">
        <v>101</v>
      </c>
      <c r="E26" s="2" t="s">
        <v>102</v>
      </c>
      <c r="F26" s="2" t="s">
        <v>103</v>
      </c>
      <c r="G26" s="2">
        <v>0</v>
      </c>
      <c r="H26" s="2">
        <v>0</v>
      </c>
      <c r="I26" s="1">
        <v>0</v>
      </c>
      <c r="J26" s="3" t="s">
        <v>18</v>
      </c>
      <c r="K26" s="2" t="str">
        <f>J26*361.76</f>
        <v>0</v>
      </c>
      <c r="L26" s="5"/>
    </row>
    <row r="27" spans="1:12" customHeight="1" ht="105" outlineLevel="4">
      <c r="A27" s="1"/>
      <c r="B27" s="1">
        <v>819572</v>
      </c>
      <c r="C27" s="1" t="s">
        <v>104</v>
      </c>
      <c r="D27" s="1" t="s">
        <v>105</v>
      </c>
      <c r="E27" s="2" t="s">
        <v>106</v>
      </c>
      <c r="F27" s="2" t="s">
        <v>107</v>
      </c>
      <c r="G27" s="2" t="s">
        <v>32</v>
      </c>
      <c r="H27" s="2">
        <v>0</v>
      </c>
      <c r="I27" s="1">
        <v>0</v>
      </c>
      <c r="J27" s="3" t="s">
        <v>18</v>
      </c>
      <c r="K27" s="2" t="str">
        <f>J27*267.15</f>
        <v>0</v>
      </c>
      <c r="L27" s="5"/>
    </row>
    <row r="28" spans="1:12" customHeight="1" ht="105" outlineLevel="4">
      <c r="A28" s="1"/>
      <c r="B28" s="1">
        <v>819573</v>
      </c>
      <c r="C28" s="1" t="s">
        <v>108</v>
      </c>
      <c r="D28" s="1" t="s">
        <v>109</v>
      </c>
      <c r="E28" s="2" t="s">
        <v>110</v>
      </c>
      <c r="F28" s="2" t="s">
        <v>95</v>
      </c>
      <c r="G28" s="2">
        <v>5</v>
      </c>
      <c r="H28" s="2">
        <v>0</v>
      </c>
      <c r="I28" s="1">
        <v>0</v>
      </c>
      <c r="J28" s="3" t="s">
        <v>18</v>
      </c>
      <c r="K28" s="2" t="str">
        <f>J28*0.00</f>
        <v>0</v>
      </c>
      <c r="L28" s="5"/>
    </row>
    <row r="29" spans="1:12" customHeight="1" ht="105" outlineLevel="4">
      <c r="A29" s="1"/>
      <c r="B29" s="1">
        <v>819574</v>
      </c>
      <c r="C29" s="1" t="s">
        <v>111</v>
      </c>
      <c r="D29" s="1" t="s">
        <v>112</v>
      </c>
      <c r="E29" s="2" t="s">
        <v>113</v>
      </c>
      <c r="F29" s="2" t="s">
        <v>114</v>
      </c>
      <c r="G29" s="2" t="s">
        <v>17</v>
      </c>
      <c r="H29" s="2">
        <v>0</v>
      </c>
      <c r="I29" s="1">
        <v>0</v>
      </c>
      <c r="J29" s="3" t="s">
        <v>18</v>
      </c>
      <c r="K29" s="2" t="str">
        <f>J29*415.90</f>
        <v>0</v>
      </c>
      <c r="L29" s="5"/>
    </row>
    <row r="30" spans="1:12" customHeight="1" ht="105" outlineLevel="4">
      <c r="A30" s="1"/>
      <c r="B30" s="1">
        <v>819575</v>
      </c>
      <c r="C30" s="1" t="s">
        <v>115</v>
      </c>
      <c r="D30" s="1" t="s">
        <v>116</v>
      </c>
      <c r="E30" s="2" t="s">
        <v>117</v>
      </c>
      <c r="F30" s="2" t="s">
        <v>118</v>
      </c>
      <c r="G30" s="2">
        <v>10</v>
      </c>
      <c r="H30" s="2">
        <v>0</v>
      </c>
      <c r="I30" s="1">
        <v>0</v>
      </c>
      <c r="J30" s="3" t="s">
        <v>18</v>
      </c>
      <c r="K30" s="2" t="str">
        <f>J30*469.03</f>
        <v>0</v>
      </c>
      <c r="L30" s="5"/>
    </row>
    <row r="31" spans="1:12" customHeight="1" ht="105" outlineLevel="4">
      <c r="A31" s="1"/>
      <c r="B31" s="1">
        <v>819576</v>
      </c>
      <c r="C31" s="1" t="s">
        <v>119</v>
      </c>
      <c r="D31" s="1" t="s">
        <v>120</v>
      </c>
      <c r="E31" s="2" t="s">
        <v>121</v>
      </c>
      <c r="F31" s="2" t="s">
        <v>95</v>
      </c>
      <c r="G31" s="2">
        <v>4</v>
      </c>
      <c r="H31" s="2">
        <v>0</v>
      </c>
      <c r="I31" s="1">
        <v>0</v>
      </c>
      <c r="J31" s="3" t="s">
        <v>18</v>
      </c>
      <c r="K31" s="2" t="str">
        <f>J31*0.00</f>
        <v>0</v>
      </c>
      <c r="L31" s="5"/>
    </row>
    <row r="32" spans="1:12" customHeight="1" ht="105" outlineLevel="4">
      <c r="A32" s="1"/>
      <c r="B32" s="1">
        <v>819577</v>
      </c>
      <c r="C32" s="1" t="s">
        <v>122</v>
      </c>
      <c r="D32" s="1" t="s">
        <v>123</v>
      </c>
      <c r="E32" s="2" t="s">
        <v>124</v>
      </c>
      <c r="F32" s="2" t="s">
        <v>95</v>
      </c>
      <c r="G32" s="2">
        <v>0</v>
      </c>
      <c r="H32" s="2">
        <v>0</v>
      </c>
      <c r="I32" s="1">
        <v>0</v>
      </c>
      <c r="J32" s="3" t="s">
        <v>18</v>
      </c>
      <c r="K32" s="2" t="str">
        <f>J32*0.00</f>
        <v>0</v>
      </c>
      <c r="L32" s="5"/>
    </row>
    <row r="33" spans="1:12" customHeight="1" ht="105" outlineLevel="4">
      <c r="A33" s="1"/>
      <c r="B33" s="1">
        <v>819578</v>
      </c>
      <c r="C33" s="1" t="s">
        <v>125</v>
      </c>
      <c r="D33" s="1" t="s">
        <v>126</v>
      </c>
      <c r="E33" s="2" t="s">
        <v>127</v>
      </c>
      <c r="F33" s="2" t="s">
        <v>128</v>
      </c>
      <c r="G33" s="2" t="s">
        <v>41</v>
      </c>
      <c r="H33" s="2">
        <v>0</v>
      </c>
      <c r="I33" s="1">
        <v>0</v>
      </c>
      <c r="J33" s="3" t="s">
        <v>18</v>
      </c>
      <c r="K33" s="2" t="str">
        <f>J33*279.29</f>
        <v>0</v>
      </c>
      <c r="L33" s="5"/>
    </row>
    <row r="34" spans="1:12" customHeight="1" ht="105" outlineLevel="4">
      <c r="A34" s="1"/>
      <c r="B34" s="1">
        <v>819579</v>
      </c>
      <c r="C34" s="1" t="s">
        <v>129</v>
      </c>
      <c r="D34" s="1" t="s">
        <v>130</v>
      </c>
      <c r="E34" s="2" t="s">
        <v>131</v>
      </c>
      <c r="F34" s="2" t="s">
        <v>132</v>
      </c>
      <c r="G34" s="2">
        <v>0</v>
      </c>
      <c r="H34" s="2">
        <v>0</v>
      </c>
      <c r="I34" s="1">
        <v>0</v>
      </c>
      <c r="J34" s="3" t="s">
        <v>18</v>
      </c>
      <c r="K34" s="2" t="str">
        <f>J34*378.59</f>
        <v>0</v>
      </c>
      <c r="L34" s="5"/>
    </row>
    <row r="35" spans="1:12" customHeight="1" ht="105" outlineLevel="4">
      <c r="A35" s="1"/>
      <c r="B35" s="1">
        <v>819580</v>
      </c>
      <c r="C35" s="1" t="s">
        <v>133</v>
      </c>
      <c r="D35" s="1" t="s">
        <v>134</v>
      </c>
      <c r="E35" s="2" t="s">
        <v>135</v>
      </c>
      <c r="F35" s="2" t="s">
        <v>136</v>
      </c>
      <c r="G35" s="2" t="s">
        <v>17</v>
      </c>
      <c r="H35" s="2">
        <v>0</v>
      </c>
      <c r="I35" s="1">
        <v>0</v>
      </c>
      <c r="J35" s="3" t="s">
        <v>18</v>
      </c>
      <c r="K35" s="2" t="str">
        <f>J35*374.92</f>
        <v>0</v>
      </c>
      <c r="L35" s="5"/>
    </row>
    <row r="36" spans="1:12" customHeight="1" ht="105" outlineLevel="4">
      <c r="A36" s="1"/>
      <c r="B36" s="1">
        <v>819581</v>
      </c>
      <c r="C36" s="1" t="s">
        <v>137</v>
      </c>
      <c r="D36" s="1" t="s">
        <v>138</v>
      </c>
      <c r="E36" s="2" t="s">
        <v>139</v>
      </c>
      <c r="F36" s="2" t="s">
        <v>140</v>
      </c>
      <c r="G36" s="2" t="s">
        <v>17</v>
      </c>
      <c r="H36" s="2">
        <v>0</v>
      </c>
      <c r="I36" s="1">
        <v>0</v>
      </c>
      <c r="J36" s="3" t="s">
        <v>18</v>
      </c>
      <c r="K36" s="2" t="str">
        <f>J36*421.97</f>
        <v>0</v>
      </c>
      <c r="L36" s="5"/>
    </row>
    <row r="37" spans="1:12" customHeight="1" ht="105" outlineLevel="4">
      <c r="A37" s="1"/>
      <c r="B37" s="1">
        <v>819582</v>
      </c>
      <c r="C37" s="1" t="s">
        <v>141</v>
      </c>
      <c r="D37" s="1" t="s">
        <v>142</v>
      </c>
      <c r="E37" s="2" t="s">
        <v>143</v>
      </c>
      <c r="F37" s="2" t="s">
        <v>144</v>
      </c>
      <c r="G37" s="2">
        <v>1</v>
      </c>
      <c r="H37" s="2">
        <v>0</v>
      </c>
      <c r="I37" s="1">
        <v>0</v>
      </c>
      <c r="J37" s="3" t="s">
        <v>18</v>
      </c>
      <c r="K37" s="2" t="str">
        <f>J37*719.81</f>
        <v>0</v>
      </c>
      <c r="L37" s="5"/>
    </row>
    <row r="38" spans="1:12" customHeight="1" ht="105" outlineLevel="4">
      <c r="A38" s="1"/>
      <c r="B38" s="1">
        <v>819583</v>
      </c>
      <c r="C38" s="1" t="s">
        <v>145</v>
      </c>
      <c r="D38" s="1" t="s">
        <v>146</v>
      </c>
      <c r="E38" s="2" t="s">
        <v>147</v>
      </c>
      <c r="F38" s="2" t="s">
        <v>49</v>
      </c>
      <c r="G38" s="2">
        <v>0</v>
      </c>
      <c r="H38" s="2">
        <v>0</v>
      </c>
      <c r="I38" s="1">
        <v>0</v>
      </c>
      <c r="J38" s="3" t="s">
        <v>18</v>
      </c>
      <c r="K38" s="2" t="str">
        <f>J38*268.59</f>
        <v>0</v>
      </c>
      <c r="L38" s="5"/>
    </row>
    <row r="39" spans="1:12" customHeight="1" ht="105" outlineLevel="4">
      <c r="A39" s="1"/>
      <c r="B39" s="1">
        <v>819584</v>
      </c>
      <c r="C39" s="1" t="s">
        <v>148</v>
      </c>
      <c r="D39" s="1" t="s">
        <v>149</v>
      </c>
      <c r="E39" s="2" t="s">
        <v>150</v>
      </c>
      <c r="F39" s="2" t="s">
        <v>151</v>
      </c>
      <c r="G39" s="2" t="s">
        <v>23</v>
      </c>
      <c r="H39" s="2">
        <v>0</v>
      </c>
      <c r="I39" s="1">
        <v>0</v>
      </c>
      <c r="J39" s="3" t="s">
        <v>18</v>
      </c>
      <c r="K39" s="2" t="str">
        <f>J39*303.58</f>
        <v>0</v>
      </c>
      <c r="L39" s="5"/>
    </row>
    <row r="40" spans="1:12" customHeight="1" ht="105" outlineLevel="4">
      <c r="A40" s="1"/>
      <c r="B40" s="1">
        <v>819585</v>
      </c>
      <c r="C40" s="1" t="s">
        <v>152</v>
      </c>
      <c r="D40" s="1" t="s">
        <v>153</v>
      </c>
      <c r="E40" s="2" t="s">
        <v>154</v>
      </c>
      <c r="F40" s="2" t="s">
        <v>155</v>
      </c>
      <c r="G40" s="2" t="s">
        <v>41</v>
      </c>
      <c r="H40" s="2">
        <v>0</v>
      </c>
      <c r="I40" s="1">
        <v>0</v>
      </c>
      <c r="J40" s="3" t="s">
        <v>18</v>
      </c>
      <c r="K40" s="2" t="str">
        <f>J40*516.08</f>
        <v>0</v>
      </c>
      <c r="L40" s="5"/>
    </row>
    <row r="41" spans="1:12" customHeight="1" ht="105" outlineLevel="4">
      <c r="A41" s="1"/>
      <c r="B41" s="1">
        <v>819586</v>
      </c>
      <c r="C41" s="1" t="s">
        <v>156</v>
      </c>
      <c r="D41" s="1" t="s">
        <v>157</v>
      </c>
      <c r="E41" s="2" t="s">
        <v>158</v>
      </c>
      <c r="F41" s="2" t="s">
        <v>159</v>
      </c>
      <c r="G41" s="2" t="s">
        <v>17</v>
      </c>
      <c r="H41" s="2">
        <v>0</v>
      </c>
      <c r="I41" s="1">
        <v>0</v>
      </c>
      <c r="J41" s="3" t="s">
        <v>18</v>
      </c>
      <c r="K41" s="2" t="str">
        <f>J41*736.17</f>
        <v>0</v>
      </c>
      <c r="L41" s="5"/>
    </row>
    <row r="42" spans="1:12" customHeight="1" ht="105" outlineLevel="4">
      <c r="A42" s="1"/>
      <c r="B42" s="1">
        <v>819587</v>
      </c>
      <c r="C42" s="1" t="s">
        <v>160</v>
      </c>
      <c r="D42" s="1" t="s">
        <v>161</v>
      </c>
      <c r="E42" s="2" t="s">
        <v>162</v>
      </c>
      <c r="F42" s="2" t="s">
        <v>163</v>
      </c>
      <c r="G42" s="2">
        <v>0</v>
      </c>
      <c r="H42" s="2">
        <v>0</v>
      </c>
      <c r="I42" s="1">
        <v>0</v>
      </c>
      <c r="J42" s="3" t="s">
        <v>18</v>
      </c>
      <c r="K42" s="2" t="str">
        <f>J42*918.85</f>
        <v>0</v>
      </c>
      <c r="L42" s="5"/>
    </row>
    <row r="43" spans="1:12" customHeight="1" ht="105" outlineLevel="4">
      <c r="A43" s="1"/>
      <c r="B43" s="1">
        <v>819588</v>
      </c>
      <c r="C43" s="1" t="s">
        <v>164</v>
      </c>
      <c r="D43" s="1" t="s">
        <v>165</v>
      </c>
      <c r="E43" s="2" t="s">
        <v>166</v>
      </c>
      <c r="F43" s="2" t="s">
        <v>167</v>
      </c>
      <c r="G43" s="2" t="s">
        <v>17</v>
      </c>
      <c r="H43" s="2">
        <v>0</v>
      </c>
      <c r="I43" s="1">
        <v>0</v>
      </c>
      <c r="J43" s="3" t="s">
        <v>18</v>
      </c>
      <c r="K43" s="2" t="str">
        <f>J43*434.12</f>
        <v>0</v>
      </c>
      <c r="L43" s="5"/>
    </row>
    <row r="44" spans="1:12" customHeight="1" ht="105" outlineLevel="4">
      <c r="A44" s="1"/>
      <c r="B44" s="1">
        <v>819589</v>
      </c>
      <c r="C44" s="1" t="s">
        <v>168</v>
      </c>
      <c r="D44" s="1" t="s">
        <v>169</v>
      </c>
      <c r="E44" s="2" t="s">
        <v>170</v>
      </c>
      <c r="F44" s="2" t="s">
        <v>171</v>
      </c>
      <c r="G44" s="2">
        <v>0</v>
      </c>
      <c r="H44" s="2">
        <v>0</v>
      </c>
      <c r="I44" s="1">
        <v>0</v>
      </c>
      <c r="J44" s="3" t="s">
        <v>18</v>
      </c>
      <c r="K44" s="2" t="str">
        <f>J44*454.07</f>
        <v>0</v>
      </c>
      <c r="L44" s="5"/>
    </row>
    <row r="45" spans="1:12" customHeight="1" ht="105" outlineLevel="4">
      <c r="A45" s="1"/>
      <c r="B45" s="1">
        <v>819590</v>
      </c>
      <c r="C45" s="1" t="s">
        <v>172</v>
      </c>
      <c r="D45" s="1" t="s">
        <v>173</v>
      </c>
      <c r="E45" s="2" t="s">
        <v>174</v>
      </c>
      <c r="F45" s="2" t="s">
        <v>175</v>
      </c>
      <c r="G45" s="2">
        <v>0</v>
      </c>
      <c r="H45" s="2">
        <v>0</v>
      </c>
      <c r="I45" s="1">
        <v>0</v>
      </c>
      <c r="J45" s="3" t="s">
        <v>18</v>
      </c>
      <c r="K45" s="2" t="str">
        <f>J45*489.09</f>
        <v>0</v>
      </c>
      <c r="L45" s="5"/>
    </row>
    <row r="46" spans="1:12" customHeight="1" ht="105" outlineLevel="4">
      <c r="A46" s="1"/>
      <c r="B46" s="1">
        <v>819591</v>
      </c>
      <c r="C46" s="1" t="s">
        <v>176</v>
      </c>
      <c r="D46" s="1" t="s">
        <v>177</v>
      </c>
      <c r="E46" s="2" t="s">
        <v>178</v>
      </c>
      <c r="F46" s="2" t="s">
        <v>179</v>
      </c>
      <c r="G46" s="2" t="s">
        <v>41</v>
      </c>
      <c r="H46" s="2">
        <v>0</v>
      </c>
      <c r="I46" s="1">
        <v>0</v>
      </c>
      <c r="J46" s="3" t="s">
        <v>18</v>
      </c>
      <c r="K46" s="2" t="str">
        <f>J46*197.33</f>
        <v>0</v>
      </c>
      <c r="L46" s="5"/>
    </row>
    <row r="47" spans="1:12" customHeight="1" ht="105" outlineLevel="4">
      <c r="A47" s="1"/>
      <c r="B47" s="1">
        <v>819592</v>
      </c>
      <c r="C47" s="1" t="s">
        <v>180</v>
      </c>
      <c r="D47" s="1" t="s">
        <v>181</v>
      </c>
      <c r="E47" s="2" t="s">
        <v>182</v>
      </c>
      <c r="F47" s="2" t="s">
        <v>183</v>
      </c>
      <c r="G47" s="2" t="s">
        <v>17</v>
      </c>
      <c r="H47" s="2">
        <v>0</v>
      </c>
      <c r="I47" s="1">
        <v>0</v>
      </c>
      <c r="J47" s="3" t="s">
        <v>18</v>
      </c>
      <c r="K47" s="2" t="str">
        <f>J47*289.92</f>
        <v>0</v>
      </c>
      <c r="L47" s="5"/>
    </row>
    <row r="48" spans="1:12" customHeight="1" ht="105" outlineLevel="4">
      <c r="A48" s="1"/>
      <c r="B48" s="1">
        <v>819593</v>
      </c>
      <c r="C48" s="1" t="s">
        <v>184</v>
      </c>
      <c r="D48" s="1" t="s">
        <v>185</v>
      </c>
      <c r="E48" s="2" t="s">
        <v>186</v>
      </c>
      <c r="F48" s="2" t="s">
        <v>187</v>
      </c>
      <c r="G48" s="2" t="s">
        <v>17</v>
      </c>
      <c r="H48" s="2">
        <v>0</v>
      </c>
      <c r="I48" s="1">
        <v>0</v>
      </c>
      <c r="J48" s="3" t="s">
        <v>18</v>
      </c>
      <c r="K48" s="2" t="str">
        <f>J48*245.90</f>
        <v>0</v>
      </c>
      <c r="L48" s="5"/>
    </row>
    <row r="49" spans="1:12" customHeight="1" ht="105" outlineLevel="4">
      <c r="A49" s="1"/>
      <c r="B49" s="1">
        <v>819594</v>
      </c>
      <c r="C49" s="1" t="s">
        <v>188</v>
      </c>
      <c r="D49" s="1" t="s">
        <v>189</v>
      </c>
      <c r="E49" s="2" t="s">
        <v>190</v>
      </c>
      <c r="F49" s="2" t="s">
        <v>191</v>
      </c>
      <c r="G49" s="2" t="s">
        <v>17</v>
      </c>
      <c r="H49" s="2">
        <v>0</v>
      </c>
      <c r="I49" s="1">
        <v>0</v>
      </c>
      <c r="J49" s="3" t="s">
        <v>18</v>
      </c>
      <c r="K49" s="2" t="str">
        <f>J49*285.36</f>
        <v>0</v>
      </c>
      <c r="L49" s="5"/>
    </row>
    <row r="50" spans="1:12" customHeight="1" ht="105" outlineLevel="4">
      <c r="A50" s="1"/>
      <c r="B50" s="1">
        <v>819595</v>
      </c>
      <c r="C50" s="1" t="s">
        <v>192</v>
      </c>
      <c r="D50" s="1" t="s">
        <v>193</v>
      </c>
      <c r="E50" s="2" t="s">
        <v>194</v>
      </c>
      <c r="F50" s="2" t="s">
        <v>195</v>
      </c>
      <c r="G50" s="2">
        <v>3</v>
      </c>
      <c r="H50" s="2">
        <v>0</v>
      </c>
      <c r="I50" s="1">
        <v>0</v>
      </c>
      <c r="J50" s="3" t="s">
        <v>18</v>
      </c>
      <c r="K50" s="2" t="str">
        <f>J50*481.17</f>
        <v>0</v>
      </c>
      <c r="L50" s="5"/>
    </row>
    <row r="51" spans="1:12" customHeight="1" ht="105" outlineLevel="4">
      <c r="A51" s="1"/>
      <c r="B51" s="1">
        <v>819596</v>
      </c>
      <c r="C51" s="1" t="s">
        <v>196</v>
      </c>
      <c r="D51" s="1" t="s">
        <v>197</v>
      </c>
      <c r="E51" s="2" t="s">
        <v>198</v>
      </c>
      <c r="F51" s="2" t="s">
        <v>199</v>
      </c>
      <c r="G51" s="2">
        <v>5</v>
      </c>
      <c r="H51" s="2">
        <v>0</v>
      </c>
      <c r="I51" s="1">
        <v>0</v>
      </c>
      <c r="J51" s="3" t="s">
        <v>18</v>
      </c>
      <c r="K51" s="2" t="str">
        <f>J51*431.08</f>
        <v>0</v>
      </c>
      <c r="L51" s="5"/>
    </row>
    <row r="52" spans="1:12" customHeight="1" ht="105" outlineLevel="4">
      <c r="A52" s="1"/>
      <c r="B52" s="1">
        <v>819597</v>
      </c>
      <c r="C52" s="1" t="s">
        <v>200</v>
      </c>
      <c r="D52" s="1" t="s">
        <v>201</v>
      </c>
      <c r="E52" s="2" t="s">
        <v>202</v>
      </c>
      <c r="F52" s="2" t="s">
        <v>203</v>
      </c>
      <c r="G52" s="2">
        <v>0</v>
      </c>
      <c r="H52" s="2">
        <v>0</v>
      </c>
      <c r="I52" s="1">
        <v>0</v>
      </c>
      <c r="J52" s="3" t="s">
        <v>18</v>
      </c>
      <c r="K52" s="2" t="str">
        <f>J52*491.81</f>
        <v>0</v>
      </c>
      <c r="L52" s="5"/>
    </row>
    <row r="53" spans="1:12" customHeight="1" ht="105" outlineLevel="4">
      <c r="A53" s="1"/>
      <c r="B53" s="1">
        <v>819598</v>
      </c>
      <c r="C53" s="1" t="s">
        <v>204</v>
      </c>
      <c r="D53" s="1" t="s">
        <v>205</v>
      </c>
      <c r="E53" s="2" t="s">
        <v>206</v>
      </c>
      <c r="F53" s="2" t="s">
        <v>57</v>
      </c>
      <c r="G53" s="2" t="s">
        <v>32</v>
      </c>
      <c r="H53" s="2">
        <v>0</v>
      </c>
      <c r="I53" s="1">
        <v>0</v>
      </c>
      <c r="J53" s="3" t="s">
        <v>18</v>
      </c>
      <c r="K53" s="2" t="str">
        <f>J53*180.63</f>
        <v>0</v>
      </c>
      <c r="L53" s="5"/>
    </row>
    <row r="54" spans="1:12" customHeight="1" ht="105" outlineLevel="4">
      <c r="A54" s="1"/>
      <c r="B54" s="1">
        <v>819599</v>
      </c>
      <c r="C54" s="1" t="s">
        <v>207</v>
      </c>
      <c r="D54" s="1" t="s">
        <v>208</v>
      </c>
      <c r="E54" s="2" t="s">
        <v>209</v>
      </c>
      <c r="F54" s="2" t="s">
        <v>210</v>
      </c>
      <c r="G54" s="2">
        <v>10</v>
      </c>
      <c r="H54" s="2">
        <v>0</v>
      </c>
      <c r="I54" s="1">
        <v>0</v>
      </c>
      <c r="J54" s="3" t="s">
        <v>18</v>
      </c>
      <c r="K54" s="2" t="str">
        <f>J54*185.18</f>
        <v>0</v>
      </c>
      <c r="L54" s="5"/>
    </row>
    <row r="55" spans="1:12" customHeight="1" ht="105" outlineLevel="4">
      <c r="A55" s="1"/>
      <c r="B55" s="1">
        <v>819600</v>
      </c>
      <c r="C55" s="1" t="s">
        <v>211</v>
      </c>
      <c r="D55" s="1" t="s">
        <v>212</v>
      </c>
      <c r="E55" s="2" t="s">
        <v>213</v>
      </c>
      <c r="F55" s="2" t="s">
        <v>214</v>
      </c>
      <c r="G55" s="2" t="s">
        <v>17</v>
      </c>
      <c r="H55" s="2">
        <v>0</v>
      </c>
      <c r="I55" s="1">
        <v>0</v>
      </c>
      <c r="J55" s="3" t="s">
        <v>18</v>
      </c>
      <c r="K55" s="2" t="str">
        <f>J55*229.20</f>
        <v>0</v>
      </c>
      <c r="L55" s="5"/>
    </row>
    <row r="56" spans="1:12" customHeight="1" ht="105" outlineLevel="4">
      <c r="A56" s="1"/>
      <c r="B56" s="1">
        <v>819601</v>
      </c>
      <c r="C56" s="1" t="s">
        <v>215</v>
      </c>
      <c r="D56" s="1" t="s">
        <v>216</v>
      </c>
      <c r="E56" s="2" t="s">
        <v>217</v>
      </c>
      <c r="F56" s="2" t="s">
        <v>218</v>
      </c>
      <c r="G56" s="2" t="s">
        <v>17</v>
      </c>
      <c r="H56" s="2">
        <v>0</v>
      </c>
      <c r="I56" s="1">
        <v>0</v>
      </c>
      <c r="J56" s="3" t="s">
        <v>18</v>
      </c>
      <c r="K56" s="2" t="str">
        <f>J56*255.00</f>
        <v>0</v>
      </c>
      <c r="L56" s="5"/>
    </row>
    <row r="57" spans="1:12" customHeight="1" ht="105" outlineLevel="4">
      <c r="A57" s="1"/>
      <c r="B57" s="1">
        <v>819602</v>
      </c>
      <c r="C57" s="1" t="s">
        <v>219</v>
      </c>
      <c r="D57" s="1" t="s">
        <v>220</v>
      </c>
      <c r="E57" s="2" t="s">
        <v>221</v>
      </c>
      <c r="F57" s="2" t="s">
        <v>222</v>
      </c>
      <c r="G57" s="2">
        <v>6</v>
      </c>
      <c r="H57" s="2">
        <v>0</v>
      </c>
      <c r="I57" s="1">
        <v>0</v>
      </c>
      <c r="J57" s="3" t="s">
        <v>18</v>
      </c>
      <c r="K57" s="2" t="str">
        <f>J57*456.88</f>
        <v>0</v>
      </c>
      <c r="L57" s="5"/>
    </row>
    <row r="58" spans="1:12" customHeight="1" ht="105" outlineLevel="4">
      <c r="A58" s="1"/>
      <c r="B58" s="1">
        <v>819603</v>
      </c>
      <c r="C58" s="1" t="s">
        <v>223</v>
      </c>
      <c r="D58" s="1" t="s">
        <v>224</v>
      </c>
      <c r="E58" s="2" t="s">
        <v>225</v>
      </c>
      <c r="F58" s="2" t="s">
        <v>226</v>
      </c>
      <c r="G58" s="2" t="s">
        <v>32</v>
      </c>
      <c r="H58" s="2">
        <v>0</v>
      </c>
      <c r="I58" s="1">
        <v>0</v>
      </c>
      <c r="J58" s="3" t="s">
        <v>18</v>
      </c>
      <c r="K58" s="2" t="str">
        <f>J58*217.06</f>
        <v>0</v>
      </c>
      <c r="L58" s="5"/>
    </row>
    <row r="59" spans="1:12" customHeight="1" ht="105" outlineLevel="4">
      <c r="A59" s="1"/>
      <c r="B59" s="1">
        <v>819604</v>
      </c>
      <c r="C59" s="1" t="s">
        <v>227</v>
      </c>
      <c r="D59" s="1" t="s">
        <v>228</v>
      </c>
      <c r="E59" s="2" t="s">
        <v>229</v>
      </c>
      <c r="F59" s="2" t="s">
        <v>230</v>
      </c>
      <c r="G59" s="2" t="s">
        <v>41</v>
      </c>
      <c r="H59" s="2">
        <v>0</v>
      </c>
      <c r="I59" s="1">
        <v>0</v>
      </c>
      <c r="J59" s="3" t="s">
        <v>18</v>
      </c>
      <c r="K59" s="2" t="str">
        <f>J59*326.35</f>
        <v>0</v>
      </c>
      <c r="L59" s="5"/>
    </row>
    <row r="60" spans="1:12" customHeight="1" ht="105" outlineLevel="4">
      <c r="A60" s="1"/>
      <c r="B60" s="1">
        <v>819605</v>
      </c>
      <c r="C60" s="1" t="s">
        <v>231</v>
      </c>
      <c r="D60" s="1" t="s">
        <v>232</v>
      </c>
      <c r="E60" s="2" t="s">
        <v>233</v>
      </c>
      <c r="F60" s="2" t="s">
        <v>234</v>
      </c>
      <c r="G60" s="2" t="s">
        <v>17</v>
      </c>
      <c r="H60" s="2">
        <v>0</v>
      </c>
      <c r="I60" s="1">
        <v>0</v>
      </c>
      <c r="J60" s="3" t="s">
        <v>18</v>
      </c>
      <c r="K60" s="2" t="str">
        <f>J60*503.94</f>
        <v>0</v>
      </c>
      <c r="L60" s="5"/>
    </row>
    <row r="61" spans="1:12" customHeight="1" ht="105" outlineLevel="4">
      <c r="A61" s="1"/>
      <c r="B61" s="1">
        <v>819606</v>
      </c>
      <c r="C61" s="1" t="s">
        <v>235</v>
      </c>
      <c r="D61" s="1" t="s">
        <v>236</v>
      </c>
      <c r="E61" s="2" t="s">
        <v>237</v>
      </c>
      <c r="F61" s="2" t="s">
        <v>95</v>
      </c>
      <c r="G61" s="2">
        <v>0</v>
      </c>
      <c r="H61" s="2">
        <v>0</v>
      </c>
      <c r="I61" s="1">
        <v>0</v>
      </c>
      <c r="J61" s="3" t="s">
        <v>18</v>
      </c>
      <c r="K61" s="2" t="str">
        <f>J61*0.00</f>
        <v>0</v>
      </c>
      <c r="L61" s="5"/>
    </row>
    <row r="62" spans="1:12" customHeight="1" ht="105" outlineLevel="4">
      <c r="A62" s="1"/>
      <c r="B62" s="1">
        <v>819607</v>
      </c>
      <c r="C62" s="1" t="s">
        <v>238</v>
      </c>
      <c r="D62" s="1" t="s">
        <v>239</v>
      </c>
      <c r="E62" s="2" t="s">
        <v>240</v>
      </c>
      <c r="F62" s="2" t="s">
        <v>241</v>
      </c>
      <c r="G62" s="2" t="s">
        <v>17</v>
      </c>
      <c r="H62" s="2">
        <v>0</v>
      </c>
      <c r="I62" s="1">
        <v>0</v>
      </c>
      <c r="J62" s="3" t="s">
        <v>18</v>
      </c>
      <c r="K62" s="2" t="str">
        <f>J62*244.38</f>
        <v>0</v>
      </c>
      <c r="L62" s="5"/>
    </row>
    <row r="63" spans="1:12" customHeight="1" ht="105" outlineLevel="4">
      <c r="A63" s="1"/>
      <c r="B63" s="1">
        <v>819608</v>
      </c>
      <c r="C63" s="1" t="s">
        <v>242</v>
      </c>
      <c r="D63" s="1"/>
      <c r="E63" s="2" t="s">
        <v>243</v>
      </c>
      <c r="F63" s="2" t="s">
        <v>244</v>
      </c>
      <c r="G63" s="2">
        <v>0</v>
      </c>
      <c r="H63" s="2">
        <v>0</v>
      </c>
      <c r="I63" s="1">
        <v>0</v>
      </c>
      <c r="J63" s="3" t="s">
        <v>18</v>
      </c>
      <c r="K63" s="2" t="str">
        <f>J63*186.83</f>
        <v>0</v>
      </c>
      <c r="L63" s="5"/>
    </row>
    <row r="64" spans="1:12" customHeight="1" ht="105" outlineLevel="4">
      <c r="A64" s="1"/>
      <c r="B64" s="1">
        <v>819609</v>
      </c>
      <c r="C64" s="1" t="s">
        <v>245</v>
      </c>
      <c r="D64" s="1"/>
      <c r="E64" s="2" t="s">
        <v>246</v>
      </c>
      <c r="F64" s="2" t="s">
        <v>247</v>
      </c>
      <c r="G64" s="2">
        <v>0</v>
      </c>
      <c r="H64" s="2">
        <v>0</v>
      </c>
      <c r="I64" s="1">
        <v>0</v>
      </c>
      <c r="J64" s="3" t="s">
        <v>18</v>
      </c>
      <c r="K64" s="2" t="str">
        <f>J64*320.45</f>
        <v>0</v>
      </c>
      <c r="L64" s="5"/>
    </row>
    <row r="65" spans="1:12" customHeight="1" ht="105" outlineLevel="4">
      <c r="A65" s="1"/>
      <c r="B65" s="1">
        <v>819610</v>
      </c>
      <c r="C65" s="1" t="s">
        <v>248</v>
      </c>
      <c r="D65" s="1" t="s">
        <v>249</v>
      </c>
      <c r="E65" s="2" t="s">
        <v>250</v>
      </c>
      <c r="F65" s="2" t="s">
        <v>251</v>
      </c>
      <c r="G65" s="2" t="s">
        <v>41</v>
      </c>
      <c r="H65" s="2">
        <v>0</v>
      </c>
      <c r="I65" s="1">
        <v>0</v>
      </c>
      <c r="J65" s="3" t="s">
        <v>18</v>
      </c>
      <c r="K65" s="2" t="str">
        <f>J65*435.63</f>
        <v>0</v>
      </c>
      <c r="L65" s="5"/>
    </row>
    <row r="66" spans="1:12" customHeight="1" ht="105" outlineLevel="4">
      <c r="A66" s="1"/>
      <c r="B66" s="1">
        <v>819611</v>
      </c>
      <c r="C66" s="1" t="s">
        <v>252</v>
      </c>
      <c r="D66" s="1" t="s">
        <v>253</v>
      </c>
      <c r="E66" s="2" t="s">
        <v>254</v>
      </c>
      <c r="F66" s="2" t="s">
        <v>255</v>
      </c>
      <c r="G66" s="2">
        <v>0</v>
      </c>
      <c r="H66" s="2">
        <v>0</v>
      </c>
      <c r="I66" s="1">
        <v>0</v>
      </c>
      <c r="J66" s="3" t="s">
        <v>18</v>
      </c>
      <c r="K66" s="2" t="str">
        <f>J66*522.41</f>
        <v>0</v>
      </c>
      <c r="L66" s="5"/>
    </row>
    <row r="67" spans="1:12" customHeight="1" ht="105" outlineLevel="4">
      <c r="A67" s="1"/>
      <c r="B67" s="1">
        <v>819612</v>
      </c>
      <c r="C67" s="1" t="s">
        <v>256</v>
      </c>
      <c r="D67" s="1" t="s">
        <v>257</v>
      </c>
      <c r="E67" s="2" t="s">
        <v>258</v>
      </c>
      <c r="F67" s="2" t="s">
        <v>259</v>
      </c>
      <c r="G67" s="2">
        <v>10</v>
      </c>
      <c r="H67" s="2">
        <v>0</v>
      </c>
      <c r="I67" s="1">
        <v>0</v>
      </c>
      <c r="J67" s="3" t="s">
        <v>18</v>
      </c>
      <c r="K67" s="2" t="str">
        <f>J67*576.80</f>
        <v>0</v>
      </c>
      <c r="L67" s="5"/>
    </row>
    <row r="68" spans="1:12" customHeight="1" ht="105" outlineLevel="4">
      <c r="A68" s="1"/>
      <c r="B68" s="1">
        <v>819613</v>
      </c>
      <c r="C68" s="1" t="s">
        <v>260</v>
      </c>
      <c r="D68" s="1" t="s">
        <v>261</v>
      </c>
      <c r="E68" s="2" t="s">
        <v>262</v>
      </c>
      <c r="F68" s="2" t="s">
        <v>259</v>
      </c>
      <c r="G68" s="2">
        <v>6</v>
      </c>
      <c r="H68" s="2">
        <v>0</v>
      </c>
      <c r="I68" s="1">
        <v>0</v>
      </c>
      <c r="J68" s="3" t="s">
        <v>18</v>
      </c>
      <c r="K68" s="2" t="str">
        <f>J68*576.80</f>
        <v>0</v>
      </c>
      <c r="L68" s="5"/>
    </row>
    <row r="69" spans="1:12" customHeight="1" ht="105" outlineLevel="4">
      <c r="A69" s="1"/>
      <c r="B69" s="1">
        <v>819614</v>
      </c>
      <c r="C69" s="1" t="s">
        <v>263</v>
      </c>
      <c r="D69" s="1" t="s">
        <v>264</v>
      </c>
      <c r="E69" s="2" t="s">
        <v>265</v>
      </c>
      <c r="F69" s="2" t="s">
        <v>266</v>
      </c>
      <c r="G69" s="2">
        <v>6</v>
      </c>
      <c r="H69" s="2">
        <v>0</v>
      </c>
      <c r="I69" s="1">
        <v>0</v>
      </c>
      <c r="J69" s="3" t="s">
        <v>18</v>
      </c>
      <c r="K69" s="2" t="str">
        <f>J69*540.77</f>
        <v>0</v>
      </c>
      <c r="L69" s="5"/>
    </row>
    <row r="70" spans="1:12" customHeight="1" ht="105" outlineLevel="4">
      <c r="A70" s="1"/>
      <c r="B70" s="1">
        <v>819615</v>
      </c>
      <c r="C70" s="1" t="s">
        <v>267</v>
      </c>
      <c r="D70" s="1" t="s">
        <v>268</v>
      </c>
      <c r="E70" s="2" t="s">
        <v>269</v>
      </c>
      <c r="F70" s="2" t="s">
        <v>270</v>
      </c>
      <c r="G70" s="2">
        <v>6</v>
      </c>
      <c r="H70" s="2">
        <v>0</v>
      </c>
      <c r="I70" s="1">
        <v>0</v>
      </c>
      <c r="J70" s="3" t="s">
        <v>18</v>
      </c>
      <c r="K70" s="2" t="str">
        <f>J70*590.46</f>
        <v>0</v>
      </c>
      <c r="L70" s="5"/>
    </row>
    <row r="71" spans="1:12" customHeight="1" ht="105" outlineLevel="4">
      <c r="A71" s="1"/>
      <c r="B71" s="1">
        <v>823142</v>
      </c>
      <c r="C71" s="1" t="s">
        <v>271</v>
      </c>
      <c r="D71" s="1" t="s">
        <v>272</v>
      </c>
      <c r="E71" s="2" t="s">
        <v>273</v>
      </c>
      <c r="F71" s="2" t="s">
        <v>274</v>
      </c>
      <c r="G71" s="2" t="s">
        <v>41</v>
      </c>
      <c r="H71" s="2">
        <v>0</v>
      </c>
      <c r="I71" s="1">
        <v>0</v>
      </c>
      <c r="J71" s="3" t="s">
        <v>18</v>
      </c>
      <c r="K71" s="2" t="str">
        <f>J71*449.29</f>
        <v>0</v>
      </c>
      <c r="L71" s="5"/>
    </row>
    <row r="72" spans="1:12" customHeight="1" ht="105" outlineLevel="4">
      <c r="A72" s="1"/>
      <c r="B72" s="1">
        <v>823143</v>
      </c>
      <c r="C72" s="1" t="s">
        <v>275</v>
      </c>
      <c r="D72" s="1" t="s">
        <v>276</v>
      </c>
      <c r="E72" s="2" t="s">
        <v>277</v>
      </c>
      <c r="F72" s="2" t="s">
        <v>270</v>
      </c>
      <c r="G72" s="2">
        <v>10</v>
      </c>
      <c r="H72" s="2">
        <v>0</v>
      </c>
      <c r="I72" s="1">
        <v>0</v>
      </c>
      <c r="J72" s="3" t="s">
        <v>18</v>
      </c>
      <c r="K72" s="2" t="str">
        <f>J72*590.46</f>
        <v>0</v>
      </c>
      <c r="L72" s="5"/>
    </row>
    <row r="73" spans="1:12" customHeight="1" ht="105" outlineLevel="4">
      <c r="A73" s="1"/>
      <c r="B73" s="1">
        <v>823144</v>
      </c>
      <c r="C73" s="1" t="s">
        <v>278</v>
      </c>
      <c r="D73" s="1" t="s">
        <v>279</v>
      </c>
      <c r="E73" s="2" t="s">
        <v>280</v>
      </c>
      <c r="F73" s="2" t="s">
        <v>281</v>
      </c>
      <c r="G73" s="2">
        <v>0</v>
      </c>
      <c r="H73" s="2">
        <v>0</v>
      </c>
      <c r="I73" s="1">
        <v>0</v>
      </c>
      <c r="J73" s="3" t="s">
        <v>18</v>
      </c>
      <c r="K73" s="2" t="str">
        <f>J73*519.12</f>
        <v>0</v>
      </c>
      <c r="L73" s="5"/>
    </row>
    <row r="74" spans="1:12" customHeight="1" ht="105" outlineLevel="4">
      <c r="A74" s="1"/>
      <c r="B74" s="1">
        <v>823145</v>
      </c>
      <c r="C74" s="1" t="s">
        <v>282</v>
      </c>
      <c r="D74" s="1" t="s">
        <v>283</v>
      </c>
      <c r="E74" s="2" t="s">
        <v>284</v>
      </c>
      <c r="F74" s="2" t="s">
        <v>285</v>
      </c>
      <c r="G74" s="2">
        <v>4</v>
      </c>
      <c r="H74" s="2">
        <v>0</v>
      </c>
      <c r="I74" s="1">
        <v>0</v>
      </c>
      <c r="J74" s="3" t="s">
        <v>18</v>
      </c>
      <c r="K74" s="2" t="str">
        <f>J74*731.62</f>
        <v>0</v>
      </c>
      <c r="L74" s="5"/>
    </row>
    <row r="75" spans="1:12" customHeight="1" ht="105" outlineLevel="4">
      <c r="A75" s="1"/>
      <c r="B75" s="1">
        <v>823970</v>
      </c>
      <c r="C75" s="1" t="s">
        <v>286</v>
      </c>
      <c r="D75" s="1" t="s">
        <v>287</v>
      </c>
      <c r="E75" s="2" t="s">
        <v>288</v>
      </c>
      <c r="F75" s="2" t="s">
        <v>99</v>
      </c>
      <c r="G75" s="2">
        <v>8</v>
      </c>
      <c r="H75" s="2">
        <v>0</v>
      </c>
      <c r="I75" s="1">
        <v>0</v>
      </c>
      <c r="J75" s="3" t="s">
        <v>18</v>
      </c>
      <c r="K75" s="2" t="str">
        <f>J75*604.12</f>
        <v>0</v>
      </c>
      <c r="L75" s="5"/>
    </row>
    <row r="76" spans="1:12" customHeight="1" ht="105" outlineLevel="4">
      <c r="A76" s="1"/>
      <c r="B76" s="1">
        <v>823969</v>
      </c>
      <c r="C76" s="1" t="s">
        <v>289</v>
      </c>
      <c r="D76" s="1" t="s">
        <v>290</v>
      </c>
      <c r="E76" s="2" t="s">
        <v>291</v>
      </c>
      <c r="F76" s="2" t="s">
        <v>292</v>
      </c>
      <c r="G76" s="2" t="s">
        <v>17</v>
      </c>
      <c r="H76" s="2">
        <v>0</v>
      </c>
      <c r="I76" s="1">
        <v>0</v>
      </c>
      <c r="J76" s="3" t="s">
        <v>18</v>
      </c>
      <c r="K76" s="2" t="str">
        <f>J76*400.72</f>
        <v>0</v>
      </c>
      <c r="L76" s="5"/>
    </row>
    <row r="77" spans="1:12" customHeight="1" ht="105" outlineLevel="4">
      <c r="A77" s="1"/>
      <c r="B77" s="1">
        <v>823968</v>
      </c>
      <c r="C77" s="1" t="s">
        <v>293</v>
      </c>
      <c r="D77" s="1" t="s">
        <v>294</v>
      </c>
      <c r="E77" s="2" t="s">
        <v>295</v>
      </c>
      <c r="F77" s="2" t="s">
        <v>296</v>
      </c>
      <c r="G77" s="2" t="s">
        <v>17</v>
      </c>
      <c r="H77" s="2">
        <v>0</v>
      </c>
      <c r="I77" s="1">
        <v>0</v>
      </c>
      <c r="J77" s="3" t="s">
        <v>18</v>
      </c>
      <c r="K77" s="2" t="str">
        <f>J77*406.79</f>
        <v>0</v>
      </c>
      <c r="L77" s="5"/>
    </row>
    <row r="78" spans="1:12" customHeight="1" ht="105" outlineLevel="4">
      <c r="A78" s="1"/>
      <c r="B78" s="1">
        <v>884763</v>
      </c>
      <c r="C78" s="1" t="s">
        <v>297</v>
      </c>
      <c r="D78" s="1" t="s">
        <v>298</v>
      </c>
      <c r="E78" s="2" t="s">
        <v>299</v>
      </c>
      <c r="F78" s="2" t="s">
        <v>300</v>
      </c>
      <c r="G78" s="2">
        <v>0</v>
      </c>
      <c r="H78" s="2">
        <v>0</v>
      </c>
      <c r="I78" s="1">
        <v>0</v>
      </c>
      <c r="J78" s="3" t="s">
        <v>18</v>
      </c>
      <c r="K78" s="2" t="str">
        <f>J78*258.04</f>
        <v>0</v>
      </c>
      <c r="L7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2026-08-12T08:05:54+03:00</dcterms:created>
  <dcterms:modified xsi:type="dcterms:W3CDTF">2026-08-12T08:05:54+03:00</dcterms:modified>
  <dc:title>Untitled Spreadsheet</dc:title>
  <dc:description/>
  <dc:subject/>
  <cp:keywords/>
  <cp:category/>
</cp:coreProperties>
</file>