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<sst xmlns="http://schemas.openxmlformats.org/spreadsheetml/2006/main" uniqueCount="300">
  <si>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</si>
  <si>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</si>
  <si>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</si>
  <si>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</si>
  <si>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</si>
  <si>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</si>
  <si>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</si>
  <si>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</si>
  <si>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</si>
  <si>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</si>
  <si>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</si>
  <si>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</si>
  <si>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</si>
  <si>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</si>
  <si>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</si>
  <si>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</si>
  <si>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717.36 руб.</t>
  </si>
  <si>
    <t>шт</t>
  </si>
  <si>
    <t>MPT-210001</t>
  </si>
  <si>
    <t>MPSM163</t>
  </si>
  <si>
    <t>соед. обжим (нар рез) 16*1/2 (10/250шт)</t>
  </si>
  <si>
    <t>120.54 руб.</t>
  </si>
  <si>
    <t>&gt;100</t>
  </si>
  <si>
    <t>MPT-210002</t>
  </si>
  <si>
    <t>MPSM164</t>
  </si>
  <si>
    <t>соед. обжим (нар рез) 16*3/4 (10/250шт)</t>
  </si>
  <si>
    <t>166.11 руб.</t>
  </si>
  <si>
    <t>&gt;25</t>
  </si>
  <si>
    <t>MPT-210003</t>
  </si>
  <si>
    <t>MPSM203</t>
  </si>
  <si>
    <t>соед. обжим (нар рез) 20*1/2 (10/200шт)</t>
  </si>
  <si>
    <t>189.63 руб.</t>
  </si>
  <si>
    <t>MPT-210004</t>
  </si>
  <si>
    <t>MPSM204</t>
  </si>
  <si>
    <t>соед. обжим (нар рез) 20*3/4 (10/200шт)</t>
  </si>
  <si>
    <t>195.51 руб.</t>
  </si>
  <si>
    <t>&gt;50</t>
  </si>
  <si>
    <t>MPT-210005</t>
  </si>
  <si>
    <t>MPSM265</t>
  </si>
  <si>
    <t>соед. обжим (нар рез) 26*1 (5/100шт)</t>
  </si>
  <si>
    <t>324.87 руб.</t>
  </si>
  <si>
    <t>MPT-210006</t>
  </si>
  <si>
    <t>MPSM264</t>
  </si>
  <si>
    <t>соед. обжим (нар рез) 26*3/4 (5/150шт)</t>
  </si>
  <si>
    <t>298.41 руб.</t>
  </si>
  <si>
    <t>MPT-210007</t>
  </si>
  <si>
    <t>MPSM325</t>
  </si>
  <si>
    <t>соед. обжим (нар рез) 32*1"</t>
  </si>
  <si>
    <t>268.59 руб.</t>
  </si>
  <si>
    <t>MPT-210008</t>
  </si>
  <si>
    <t>MPSF163</t>
  </si>
  <si>
    <t>соед. обжим (вн рез) 16*1/2 (10/250шт)</t>
  </si>
  <si>
    <t>130.83 руб.</t>
  </si>
  <si>
    <t>MPT-210009</t>
  </si>
  <si>
    <t>MPSF164</t>
  </si>
  <si>
    <t>соед. обжим (вн рез) 16*3/4 (10/250шт)</t>
  </si>
  <si>
    <t>170.52 руб.</t>
  </si>
  <si>
    <t>&gt;10</t>
  </si>
  <si>
    <t>MPT-210010</t>
  </si>
  <si>
    <t>MPSF203</t>
  </si>
  <si>
    <t>соед. обжим (вн рез) 20*1/2 (10/200шт)</t>
  </si>
  <si>
    <t>180.81 руб.</t>
  </si>
  <si>
    <t>MPT-210011</t>
  </si>
  <si>
    <t>MPSF204</t>
  </si>
  <si>
    <t>соед. обжим (вн рез) 20*3/4 (10/200шт)</t>
  </si>
  <si>
    <t>214.62 руб.</t>
  </si>
  <si>
    <t>MPT-210012</t>
  </si>
  <si>
    <t>MPSF265</t>
  </si>
  <si>
    <t>соед. обжим (вн рез) 26*1 (5/100шт)</t>
  </si>
  <si>
    <t>424.83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</si>
  <si>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</si>
  <si>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</si>
  <si>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</si>
  <si>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</si>
  <si>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</si>
  <si>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</si>
  <si>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</si>
  <si>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</si>
  <si>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</si>
  <si>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210.21 руб.</t>
  </si>
  <si>
    <t>MPT-210016</t>
  </si>
  <si>
    <t>MPS2016</t>
  </si>
  <si>
    <t>соед. обжим 20*16 (10/160шт)</t>
  </si>
  <si>
    <t>255.78 руб.</t>
  </si>
  <si>
    <t>MPT-210017</t>
  </si>
  <si>
    <t>MPS2020</t>
  </si>
  <si>
    <t>соед. обжим 20*20 (10/180шт)</t>
  </si>
  <si>
    <t>302.82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</si>
  <si>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</si>
  <si>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</si>
  <si>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</si>
  <si>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</si>
  <si>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</si>
  <si>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</si>
  <si>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</si>
  <si>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</si>
  <si>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</si>
  <si>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</si>
  <si>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</si>
  <si>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573.30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</si>
  <si>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</si>
  <si>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</si>
  <si>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</si>
  <si>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</si>
  <si>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</si>
  <si>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</si>
  <si>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</si>
  <si>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252.84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</si>
  <si>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</si>
  <si>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</si>
  <si>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</si>
  <si>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</si>
  <si>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</si>
  <si>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</si>
  <si>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395.43 руб.</t>
  </si>
  <si>
    <t>MPT-210025</t>
  </si>
  <si>
    <t>MPTF204</t>
  </si>
  <si>
    <t>тройник обжим (вн рез) 20*3/4 (10/70шт)</t>
  </si>
  <si>
    <t>445.41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</si>
  <si>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</si>
  <si>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</si>
  <si>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</si>
  <si>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</si>
  <si>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</si>
  <si>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</si>
  <si>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</si>
  <si>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</si>
  <si>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</si>
  <si>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264.60 руб.</t>
  </si>
  <si>
    <t>MPT-210029</t>
  </si>
  <si>
    <t>MPTM164</t>
  </si>
  <si>
    <t>тройник обжим (нар рез) 16*3/4</t>
  </si>
  <si>
    <t>378.59 руб.</t>
  </si>
  <si>
    <t>MPT-210030</t>
  </si>
  <si>
    <t>MPTM203</t>
  </si>
  <si>
    <t>тройник обжим (нар рез) 20*1/2 (10/70шт)</t>
  </si>
  <si>
    <t>355.74 руб.</t>
  </si>
  <si>
    <t>MPT-210031</t>
  </si>
  <si>
    <t>MPTM204</t>
  </si>
  <si>
    <t>тройник обжим (нар рез) 20*3/4 (10/70шт)</t>
  </si>
  <si>
    <t>399.84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</si>
  <si>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</si>
  <si>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</si>
  <si>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</si>
  <si>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</si>
  <si>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</si>
  <si>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</si>
  <si>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</si>
  <si>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</si>
  <si>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</si>
  <si>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</si>
  <si>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289.59 руб.</t>
  </si>
  <si>
    <t>MPT-210035</t>
  </si>
  <si>
    <t>MPT2020</t>
  </si>
  <si>
    <t>тройник обжим 20*20*20 (10/70шт)</t>
  </si>
  <si>
    <t>489.51 руб.</t>
  </si>
  <si>
    <t>MPT-210036</t>
  </si>
  <si>
    <t>MPT2626</t>
  </si>
  <si>
    <t>тройник обжим 26*26*26 (10/)</t>
  </si>
  <si>
    <t>699.72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</si>
  <si>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</si>
  <si>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</si>
  <si>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</si>
  <si>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</si>
  <si>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</si>
  <si>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</si>
  <si>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</si>
  <si>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413.07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</si>
  <si>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</si>
  <si>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</si>
  <si>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</si>
  <si>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</si>
  <si>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</si>
  <si>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</si>
  <si>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</si>
  <si>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</si>
  <si>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</si>
  <si>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</si>
  <si>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</si>
  <si>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188.16 руб.</t>
  </si>
  <si>
    <t>MPT-210042</t>
  </si>
  <si>
    <t>MPLF164</t>
  </si>
  <si>
    <t>угольник обжим (вн рез) 16*3/4 (10/110шт</t>
  </si>
  <si>
    <t>274.89 руб.</t>
  </si>
  <si>
    <t>MPT-210043</t>
  </si>
  <si>
    <t>MPLF203</t>
  </si>
  <si>
    <t>угольник обжим (вн рез) 20*1/2 (10/150шт)</t>
  </si>
  <si>
    <t>233.73 руб.</t>
  </si>
  <si>
    <t>MPT-210044</t>
  </si>
  <si>
    <t>MPLF204</t>
  </si>
  <si>
    <t>угольник обжим (вн рез) 20*3/4 (10/150шт)</t>
  </si>
  <si>
    <t>270.48 руб.</t>
  </si>
  <si>
    <t>MPT-210045</t>
  </si>
  <si>
    <t>MPLF265</t>
  </si>
  <si>
    <t>угольник обжим (вн рез) 26*1" (5/35шт)</t>
  </si>
  <si>
    <t>457.17 руб.</t>
  </si>
  <si>
    <t>MPT-210046</t>
  </si>
  <si>
    <t>MPLF264</t>
  </si>
  <si>
    <t>угольник обжим (вн рез) 26*3/4 (5/50шт)</t>
  </si>
  <si>
    <t>408.66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</si>
  <si>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</si>
  <si>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</si>
  <si>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</si>
  <si>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</si>
  <si>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</si>
  <si>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</si>
  <si>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</si>
  <si>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</si>
  <si>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</si>
  <si>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</si>
  <si>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174.93 руб.</t>
  </si>
  <si>
    <t>MPT-210050</t>
  </si>
  <si>
    <t>MPLM203</t>
  </si>
  <si>
    <t>угольник обжим (нар рез) 20*1/2 (10/150шт)</t>
  </si>
  <si>
    <t>217.56 руб.</t>
  </si>
  <si>
    <t>MPT-210051</t>
  </si>
  <si>
    <t>MPLM204</t>
  </si>
  <si>
    <t>угольник обжим (нар рез) 20*3/4 (10/150шт)</t>
  </si>
  <si>
    <t>242.55 руб.</t>
  </si>
  <si>
    <t>MPT-210052</t>
  </si>
  <si>
    <t>MPLM265</t>
  </si>
  <si>
    <t>угольник обжим (нар рез) 26*1" (5/50шт)</t>
  </si>
  <si>
    <t>433.65 руб.</t>
  </si>
  <si>
    <t>MPT-210053</t>
  </si>
  <si>
    <t>MPL1616</t>
  </si>
  <si>
    <t>угольник обжим 16*16 (10/200шт)</t>
  </si>
  <si>
    <t>205.80 руб.</t>
  </si>
  <si>
    <t>MPT-210054</t>
  </si>
  <si>
    <t>MPL2020</t>
  </si>
  <si>
    <t>угольник обжим 20*20 (10/150шт)</t>
  </si>
  <si>
    <t>308.70 руб.</t>
  </si>
  <si>
    <t>MPT-210055</t>
  </si>
  <si>
    <t>MPL2626</t>
  </si>
  <si>
    <t>угольник обжим 26*26 (5/70шт)</t>
  </si>
  <si>
    <t>477.75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</si>
  <si>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</si>
  <si>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</si>
  <si>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</si>
  <si>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</si>
  <si>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</si>
  <si>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</si>
  <si>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232.26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</si>
  <si>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</si>
  <si>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</si>
  <si>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</si>
  <si>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</si>
  <si>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</si>
  <si>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320.45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</si>
  <si>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</si>
  <si>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</si>
  <si>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</si>
  <si>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</si>
  <si>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</si>
  <si>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</si>
  <si>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522.41 руб.</t>
  </si>
  <si>
    <t>MPT-210062</t>
  </si>
  <si>
    <t>VRLF201</t>
  </si>
  <si>
    <t>кран шаровой обжим (вн рез) 20*1/2" (10/100шт)</t>
  </si>
  <si>
    <t>546.84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</si>
  <si>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</si>
  <si>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</si>
  <si>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</si>
  <si>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</si>
  <si>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</si>
  <si>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</si>
  <si>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540.77 руб.</t>
  </si>
  <si>
    <t>MPT-210065</t>
  </si>
  <si>
    <t>VRLM202</t>
  </si>
  <si>
    <t>кран шаровой обжим (нар рез) 20*3/4" (10/100шт)</t>
  </si>
  <si>
    <t>560.07 руб.</t>
  </si>
  <si>
    <t>MPT-210066</t>
  </si>
  <si>
    <t>VRLM161</t>
  </si>
  <si>
    <t>кран шаровой обжим (нар рез) 16*1/2" (10/100шт)</t>
  </si>
  <si>
    <t>426.30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</si>
  <si>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</si>
  <si>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</si>
  <si>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</si>
  <si>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</si>
  <si>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</si>
  <si>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</si>
  <si>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492.45 руб.</t>
  </si>
  <si>
    <t>MPT-210069</t>
  </si>
  <si>
    <t>VRL2020</t>
  </si>
  <si>
    <t>кран шаровой обжим 20*20 (10/100шт)</t>
  </si>
  <si>
    <t>693.84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</si>
  <si>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</si>
  <si>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</si>
  <si>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</si>
  <si>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</si>
  <si>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</si>
  <si>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</si>
  <si>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380.73 руб.</t>
  </si>
  <si>
    <t>MPT-210072</t>
  </si>
  <si>
    <t>MPLM264</t>
  </si>
  <si>
    <t>угольник обжим (нар рез) 26*3/4" (5/100шт)</t>
  </si>
  <si>
    <t>386.61 руб.</t>
  </si>
  <si>
    <t>VER-001208</t>
  </si>
  <si>
    <t>MPL161-M</t>
  </si>
  <si>
    <t>Уголок с креплением  ZL16 x 1/2 нар резба" (150/10шт)</t>
  </si>
  <si>
    <t>245.49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</si>
</sst>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9ee505_d540_11e9_8109_003048fd731b_6ca825ec_2823_11ed_a30f_00259070b4871.jpeg"/><Relationship Id="rId2" Type="http://schemas.openxmlformats.org/officeDocument/2006/relationships/image" Target="../media/b2486bcc_86a5_11e9_8101_003048fd731b_6ca825ed_2823_11ed_a30f_00259070b4872.png"/><Relationship Id="rId3" Type="http://schemas.openxmlformats.org/officeDocument/2006/relationships/image" Target="../media/b2486bce_86a5_11e9_8101_003048fd731b_6ca825ef_2823_11ed_a30f_00259070b4873.png"/><Relationship Id="rId4" Type="http://schemas.openxmlformats.org/officeDocument/2006/relationships/image" Target="../media/b2486bd0_86a5_11e9_8101_003048fd731b_6ca825f1_2823_11ed_a30f_00259070b4874.png"/><Relationship Id="rId5" Type="http://schemas.openxmlformats.org/officeDocument/2006/relationships/image" Target="../media/b2486bd2_86a5_11e9_8101_003048fd731b_6ca825f3_2823_11ed_a30f_00259070b4875.png"/><Relationship Id="rId6" Type="http://schemas.openxmlformats.org/officeDocument/2006/relationships/image" Target="../media/b2486bd4_86a5_11e9_8101_003048fd731b_6ca825f5_2823_11ed_a30f_00259070b4876.png"/><Relationship Id="rId7" Type="http://schemas.openxmlformats.org/officeDocument/2006/relationships/image" Target="../media/b2486bd6_86a5_11e9_8101_003048fd731b_6ca825f7_2823_11ed_a30f_00259070b4877.png"/><Relationship Id="rId8" Type="http://schemas.openxmlformats.org/officeDocument/2006/relationships/image" Target="../media/b2486bd8_86a5_11e9_8101_003048fd731b_6ca825f9_2823_11ed_a30f_00259070b4878.png"/><Relationship Id="rId9" Type="http://schemas.openxmlformats.org/officeDocument/2006/relationships/image" Target="../media/b2486bda_86a5_11e9_8101_003048fd731b_4829b05f_0627_11ea_810d_003048fd731b9.jpeg"/><Relationship Id="rId10" Type="http://schemas.openxmlformats.org/officeDocument/2006/relationships/image" Target="../media/b2486bdc_86a5_11e9_8101_003048fd731b_4829b060_0627_11ea_810d_003048fd731b10.jpeg"/><Relationship Id="rId11" Type="http://schemas.openxmlformats.org/officeDocument/2006/relationships/image" Target="../media/b2486bde_86a5_11e9_8101_003048fd731b_4829b061_0627_11ea_810d_003048fd731b11.jpeg"/><Relationship Id="rId12" Type="http://schemas.openxmlformats.org/officeDocument/2006/relationships/image" Target="../media/b2486be0_86a5_11e9_8101_003048fd731b_4829b062_0627_11ea_810d_003048fd731b12.jpeg"/><Relationship Id="rId13" Type="http://schemas.openxmlformats.org/officeDocument/2006/relationships/image" Target="../media/b2486be2_86a5_11e9_8101_003048fd731b_4829b063_0627_11ea_810d_003048fd731b13.jpeg"/><Relationship Id="rId14" Type="http://schemas.openxmlformats.org/officeDocument/2006/relationships/image" Target="../media/b2486be4_86a5_11e9_8101_003048fd731b_4829b064_0627_11ea_810d_003048fd731b14.jpeg"/><Relationship Id="rId15" Type="http://schemas.openxmlformats.org/officeDocument/2006/relationships/image" Target="../media/b2486be6_86a5_11e9_8101_003048fd731b_6ca825fb_2823_11ed_a30f_00259070b48715.jpeg"/><Relationship Id="rId16" Type="http://schemas.openxmlformats.org/officeDocument/2006/relationships/image" Target="../media/b2486be8_86a5_11e9_8101_003048fd731b_6ca825fc_2823_11ed_a30f_00259070b48716.jpeg"/><Relationship Id="rId17" Type="http://schemas.openxmlformats.org/officeDocument/2006/relationships/image" Target="../media/b2486bea_86a5_11e9_8101_003048fd731b_6ca825fd_2823_11ed_a30f_00259070b48717.jpeg"/><Relationship Id="rId18" Type="http://schemas.openxmlformats.org/officeDocument/2006/relationships/image" Target="../media/b2486bec_86a5_11e9_8101_003048fd731b_6ca825fe_2823_11ed_a30f_00259070b48718.jpeg"/><Relationship Id="rId19" Type="http://schemas.openxmlformats.org/officeDocument/2006/relationships/image" Target="../media/b2486bee_86a5_11e9_8101_003048fd731b_6ca825ff_2823_11ed_a30f_00259070b48719.jpeg"/><Relationship Id="rId20" Type="http://schemas.openxmlformats.org/officeDocument/2006/relationships/image" Target="../media/b2486bf0_86a5_11e9_8101_003048fd731b_6ca82600_2823_11ed_a30f_00259070b48720.jpeg"/><Relationship Id="rId21" Type="http://schemas.openxmlformats.org/officeDocument/2006/relationships/image" Target="../media/b2486bf2_86a5_11e9_8101_003048fd731b_6ca82601_2823_11ed_a30f_00259070b48721.jpeg"/><Relationship Id="rId22" Type="http://schemas.openxmlformats.org/officeDocument/2006/relationships/image" Target="../media/b2486bf4_86a5_11e9_8101_003048fd731b_6ca82602_2823_11ed_a30f_00259070b48722.jpeg"/><Relationship Id="rId23" Type="http://schemas.openxmlformats.org/officeDocument/2006/relationships/image" Target="../media/b2486bf6_86a5_11e9_8101_003048fd731b_6ca82603_2823_11ed_a30f_00259070b48723.jpeg"/><Relationship Id="rId24" Type="http://schemas.openxmlformats.org/officeDocument/2006/relationships/image" Target="../media/b2486bf8_86a5_11e9_8101_003048fd731b_6ca82604_2823_11ed_a30f_00259070b48724.jpeg"/><Relationship Id="rId25" Type="http://schemas.openxmlformats.org/officeDocument/2006/relationships/image" Target="../media/b2486bfa_86a5_11e9_8101_003048fd731b_6ca82605_2823_11ed_a30f_00259070b48725.jpeg"/><Relationship Id="rId26" Type="http://schemas.openxmlformats.org/officeDocument/2006/relationships/image" Target="../media/b2486bfc_86a5_11e9_8101_003048fd731b_6ca82606_2823_11ed_a30f_00259070b48726.jpeg"/><Relationship Id="rId27" Type="http://schemas.openxmlformats.org/officeDocument/2006/relationships/image" Target="../media/b2486bfe_86a5_11e9_8101_003048fd731b_6ca82607_2823_11ed_a30f_00259070b48727.jpeg"/><Relationship Id="rId28" Type="http://schemas.openxmlformats.org/officeDocument/2006/relationships/image" Target="../media/b2486c00_86a5_11e9_8101_003048fd731b_6ca82608_2823_11ed_a30f_00259070b48728.jpeg"/><Relationship Id="rId29" Type="http://schemas.openxmlformats.org/officeDocument/2006/relationships/image" Target="../media/b2486c02_86a5_11e9_8101_003048fd731b_6ca82609_2823_11ed_a30f_00259070b48729.jpeg"/><Relationship Id="rId30" Type="http://schemas.openxmlformats.org/officeDocument/2006/relationships/image" Target="../media/b2486c04_86a5_11e9_8101_003048fd731b_6ca8260a_2823_11ed_a30f_00259070b48730.jpeg"/><Relationship Id="rId31" Type="http://schemas.openxmlformats.org/officeDocument/2006/relationships/image" Target="../media/b2486c06_86a5_11e9_8101_003048fd731b_6ca8260b_2823_11ed_a30f_00259070b48731.jpeg"/><Relationship Id="rId32" Type="http://schemas.openxmlformats.org/officeDocument/2006/relationships/image" Target="../media/b2486c08_86a5_11e9_8101_003048fd731b_f0aaa1ad_2823_11ed_a30f_00259070b48732.jpeg"/><Relationship Id="rId33" Type="http://schemas.openxmlformats.org/officeDocument/2006/relationships/image" Target="../media/b2486c0a_86a5_11e9_8101_003048fd731b_f0aaa1ae_2823_11ed_a30f_00259070b48733.jpeg"/><Relationship Id="rId34" Type="http://schemas.openxmlformats.org/officeDocument/2006/relationships/image" Target="../media/b2486c0c_86a5_11e9_8101_003048fd731b_f0aaa1af_2823_11ed_a30f_00259070b48734.jpeg"/><Relationship Id="rId35" Type="http://schemas.openxmlformats.org/officeDocument/2006/relationships/image" Target="../media/b2486c0e_86a5_11e9_8101_003048fd731b_f0aaa1b0_2823_11ed_a30f_00259070b48735.jpeg"/><Relationship Id="rId36" Type="http://schemas.openxmlformats.org/officeDocument/2006/relationships/image" Target="../media/b2486c10_86a5_11e9_8101_003048fd731b_f0aaa1b1_2823_11ed_a30f_00259070b48736.jpeg"/><Relationship Id="rId37" Type="http://schemas.openxmlformats.org/officeDocument/2006/relationships/image" Target="../media/b2486c12_86a5_11e9_8101_003048fd731b_f0aaa1b2_2823_11ed_a30f_00259070b48737.jpeg"/><Relationship Id="rId38" Type="http://schemas.openxmlformats.org/officeDocument/2006/relationships/image" Target="../media/b2486c14_86a5_11e9_8101_003048fd731b_f0aaa1b3_2823_11ed_a30f_00259070b48738.jpeg"/><Relationship Id="rId39" Type="http://schemas.openxmlformats.org/officeDocument/2006/relationships/image" Target="../media/b2486c16_86a5_11e9_8101_003048fd731b_f0aaa1b4_2823_11ed_a30f_00259070b48739.jpeg"/><Relationship Id="rId40" Type="http://schemas.openxmlformats.org/officeDocument/2006/relationships/image" Target="../media/b2486c18_86a5_11e9_8101_003048fd731b_a26f33f2_7c1e_11f0_a7a3_047c1617b14340.jpeg"/><Relationship Id="rId41" Type="http://schemas.openxmlformats.org/officeDocument/2006/relationships/image" Target="../media/b2486c1a_86a5_11e9_8101_003048fd731b_a26f33f3_7c1e_11f0_a7a3_047c1617b14341.jpeg"/><Relationship Id="rId42" Type="http://schemas.openxmlformats.org/officeDocument/2006/relationships/image" Target="../media/b2486c1c_86a5_11e9_8101_003048fd731b_f0aaa1b5_2823_11ed_a30f_00259070b48742.jpeg"/><Relationship Id="rId43" Type="http://schemas.openxmlformats.org/officeDocument/2006/relationships/image" Target="../media/b2486c1e_86a5_11e9_8101_003048fd731b_f0aaa1b6_2823_11ed_a30f_00259070b48743.jpeg"/><Relationship Id="rId44" Type="http://schemas.openxmlformats.org/officeDocument/2006/relationships/image" Target="../media/b2486c20_86a5_11e9_8101_003048fd731b_f0aaa1b7_2823_11ed_a30f_00259070b48744.jpeg"/><Relationship Id="rId45" Type="http://schemas.openxmlformats.org/officeDocument/2006/relationships/image" Target="../media/b2486c22_86a5_11e9_8101_003048fd731b_f0aaa1b8_2823_11ed_a30f_00259070b48745.jpeg"/><Relationship Id="rId46" Type="http://schemas.openxmlformats.org/officeDocument/2006/relationships/image" Target="../media/b2486c24_86a5_11e9_8101_003048fd731b_f0aaa1b9_2823_11ed_a30f_00259070b48746.jpeg"/><Relationship Id="rId47" Type="http://schemas.openxmlformats.org/officeDocument/2006/relationships/image" Target="../media/b2486c26_86a5_11e9_8101_003048fd731b_f0aaa1ba_2823_11ed_a30f_00259070b48747.jpeg"/><Relationship Id="rId48" Type="http://schemas.openxmlformats.org/officeDocument/2006/relationships/image" Target="../media/b2486c28_86a5_11e9_8101_003048fd731b_f0aaa1bb_2823_11ed_a30f_00259070b48748.jpeg"/><Relationship Id="rId49" Type="http://schemas.openxmlformats.org/officeDocument/2006/relationships/image" Target="../media/b2486c2a_86a5_11e9_8101_003048fd731b_f0aaa1bc_2823_11ed_a30f_00259070b48749.jpeg"/><Relationship Id="rId50" Type="http://schemas.openxmlformats.org/officeDocument/2006/relationships/image" Target="../media/b2486c2c_86a5_11e9_8101_003048fd731b_f0aaa1bd_2823_11ed_a30f_00259070b48750.jpeg"/><Relationship Id="rId51" Type="http://schemas.openxmlformats.org/officeDocument/2006/relationships/image" Target="../media/b2486c2e_86a5_11e9_8101_003048fd731b_f0aaa1be_2823_11ed_a30f_00259070b48751.jpeg"/><Relationship Id="rId52" Type="http://schemas.openxmlformats.org/officeDocument/2006/relationships/image" Target="../media/b2486c30_86a5_11e9_8101_003048fd731b_f0aaa1bf_2823_11ed_a30f_00259070b48752.jpeg"/><Relationship Id="rId53" Type="http://schemas.openxmlformats.org/officeDocument/2006/relationships/image" Target="../media/b2486c32_86a5_11e9_8101_003048fd731b_f0aaa1c0_2823_11ed_a30f_00259070b48753.jpeg"/><Relationship Id="rId54" Type="http://schemas.openxmlformats.org/officeDocument/2006/relationships/image" Target="../media/b2486c34_86a5_11e9_8101_003048fd731b_f0aaa1c1_2823_11ed_a30f_00259070b48754.jpeg"/><Relationship Id="rId55" Type="http://schemas.openxmlformats.org/officeDocument/2006/relationships/image" Target="../media/b2486c36_86a5_11e9_8101_003048fd731b_f0aaa1c2_2823_11ed_a30f_00259070b48755.jpeg"/><Relationship Id="rId56" Type="http://schemas.openxmlformats.org/officeDocument/2006/relationships/image" Target="../media/b2486c38_86a5_11e9_8101_003048fd731b_f0aaa1c3_2823_11ed_a30f_00259070b48756.jpeg"/><Relationship Id="rId57" Type="http://schemas.openxmlformats.org/officeDocument/2006/relationships/image" Target="../media/b2486c3a_86a5_11e9_8101_003048fd731b_f0aaa1c4_2823_11ed_a30f_00259070b48757.jpeg"/><Relationship Id="rId58" Type="http://schemas.openxmlformats.org/officeDocument/2006/relationships/image" Target="../media/b2486c3c_86a5_11e9_8101_003048fd731b_f0aaa1c5_2823_11ed_a30f_00259070b48758.jpeg"/><Relationship Id="rId59" Type="http://schemas.openxmlformats.org/officeDocument/2006/relationships/image" Target="../media/b2486c3e_86a5_11e9_8101_003048fd731b_f0aaa1c6_2823_11ed_a30f_00259070b48759.jpeg"/><Relationship Id="rId60" Type="http://schemas.openxmlformats.org/officeDocument/2006/relationships/image" Target="../media/b2486c40_86a5_11e9_8101_003048fd731b_f0aaa1c7_2823_11ed_a30f_00259070b48760.jpeg"/><Relationship Id="rId61" Type="http://schemas.openxmlformats.org/officeDocument/2006/relationships/image" Target="../media/b2486c42_86a5_11e9_8101_003048fd731b_f0aaa1c8_2823_11ed_a30f_00259070b48761.jpeg"/><Relationship Id="rId62" Type="http://schemas.openxmlformats.org/officeDocument/2006/relationships/image" Target="../media/b2486c44_86a5_11e9_8101_003048fd731b_f0aaa1c9_2823_11ed_a30f_00259070b48762.jpeg"/><Relationship Id="rId63" Type="http://schemas.openxmlformats.org/officeDocument/2006/relationships/image" Target="../media/b2486c46_86a5_11e9_8101_003048fd731b_f0aaa1ca_2823_11ed_a30f_00259070b48763.jpeg"/><Relationship Id="rId64" Type="http://schemas.openxmlformats.org/officeDocument/2006/relationships/image" Target="../media/b2486c48_86a5_11e9_8101_003048fd731b_f0aaa1cb_2823_11ed_a30f_00259070b48764.jpeg"/><Relationship Id="rId65" Type="http://schemas.openxmlformats.org/officeDocument/2006/relationships/image" Target="../media/b2486c4a_86a5_11e9_8101_003048fd731b_f0aaa1cc_2823_11ed_a30f_00259070b48765.jpeg"/><Relationship Id="rId66" Type="http://schemas.openxmlformats.org/officeDocument/2006/relationships/image" Target="../media/b2486c4c_86a5_11e9_8101_003048fd731b_f0aaa1cd_2823_11ed_a30f_00259070b48766.jpeg"/><Relationship Id="rId67" Type="http://schemas.openxmlformats.org/officeDocument/2006/relationships/image" Target="../media/60a9d7b4_d53f_11e9_8109_003048fd731b_f0aaa1ce_2823_11ed_a30f_00259070b48767.jpeg"/><Relationship Id="rId68" Type="http://schemas.openxmlformats.org/officeDocument/2006/relationships/image" Target="../media/60a9d7b7_d53f_11e9_8109_003048fd731b_f0aaa1cf_2823_11ed_a30f_00259070b48768.jpeg"/><Relationship Id="rId69" Type="http://schemas.openxmlformats.org/officeDocument/2006/relationships/image" Target="../media/60a9d7ba_d53f_11e9_8109_003048fd731b_f0aaa1d0_2823_11ed_a30f_00259070b48769.jpeg"/><Relationship Id="rId70" Type="http://schemas.openxmlformats.org/officeDocument/2006/relationships/image" Target="../media/60a9d7bc_d53f_11e9_8109_003048fd731b_f0aaa1d1_2823_11ed_a30f_00259070b48770.jpeg"/><Relationship Id="rId71" Type="http://schemas.openxmlformats.org/officeDocument/2006/relationships/image" Target="../media/9bba78e2_de16_11e9_810a_003048fd731b_f0aaa1d2_2823_11ed_a30f_00259070b48771.jpeg"/><Relationship Id="rId72" Type="http://schemas.openxmlformats.org/officeDocument/2006/relationships/image" Target="../media/9bba78e0_de16_11e9_810a_003048fd731b_f0aaa1d3_2823_11ed_a30f_00259070b48772.jpeg"/><Relationship Id="rId73" Type="http://schemas.openxmlformats.org/officeDocument/2006/relationships/image" Target="../media/045bd3b1_dddb_11e9_8109_003048fd731b_f0aaa1d4_2823_11ed_a30f_00259070b48773.jpeg"/><Relationship Id="rId74" Type="http://schemas.openxmlformats.org/officeDocument/2006/relationships/image" Target="../media/5a6d7b95_847d_11ef_a64e_047c1617b143_64c8bb9a_5a46_11f0_a775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823188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J5*717.36</f>
        <v>0</v>
      </c>
      <c r="L5" s="5"/>
    </row>
    <row r="6" spans="1:12" customHeight="1" ht="105" outlineLevel="4">
      <c r="A6" s="1"/>
      <c r="B6" s="1">
        <v>819551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J6*120.54</f>
        <v>0</v>
      </c>
      <c r="L6" s="5"/>
    </row>
    <row r="7" spans="1:12" customHeight="1" ht="105" outlineLevel="4">
      <c r="A7" s="1"/>
      <c r="B7" s="1">
        <v>819552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J7*166.11</f>
        <v>0</v>
      </c>
      <c r="L7" s="5"/>
    </row>
    <row r="8" spans="1:12" customHeight="1" ht="105" outlineLevel="4">
      <c r="A8" s="1"/>
      <c r="B8" s="1">
        <v>819553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17</v>
      </c>
      <c r="K8" s="2" t="str">
        <f>J8*189.63</f>
        <v>0</v>
      </c>
      <c r="L8" s="5"/>
    </row>
    <row r="9" spans="1:12" customHeight="1" ht="105" outlineLevel="4">
      <c r="A9" s="1"/>
      <c r="B9" s="1">
        <v>819554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17</v>
      </c>
      <c r="K9" s="2" t="str">
        <f>J9*195.51</f>
        <v>0</v>
      </c>
      <c r="L9" s="5"/>
    </row>
    <row r="10" spans="1:12" customHeight="1" ht="105" outlineLevel="4">
      <c r="A10" s="1"/>
      <c r="B10" s="1">
        <v>819555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27</v>
      </c>
      <c r="H10" s="2">
        <v>0</v>
      </c>
      <c r="I10" s="1">
        <v>0</v>
      </c>
      <c r="J10" s="3" t="s">
        <v>17</v>
      </c>
      <c r="K10" s="2" t="str">
        <f>J10*324.87</f>
        <v>0</v>
      </c>
      <c r="L10" s="5"/>
    </row>
    <row r="11" spans="1:12" customHeight="1" ht="105" outlineLevel="4">
      <c r="A11" s="1"/>
      <c r="B11" s="1">
        <v>819556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J11*298.41</f>
        <v>0</v>
      </c>
      <c r="L11" s="5"/>
    </row>
    <row r="12" spans="1:12" customHeight="1" ht="105" outlineLevel="4">
      <c r="A12" s="1"/>
      <c r="B12" s="1">
        <v>819557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17</v>
      </c>
      <c r="K12" s="2" t="str">
        <f>J12*268.59</f>
        <v>0</v>
      </c>
      <c r="L12" s="5"/>
    </row>
    <row r="13" spans="1:12" customHeight="1" ht="105" outlineLevel="4">
      <c r="A13" s="1"/>
      <c r="B13" s="1">
        <v>819558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36</v>
      </c>
      <c r="H13" s="2">
        <v>0</v>
      </c>
      <c r="I13" s="1">
        <v>0</v>
      </c>
      <c r="J13" s="3" t="s">
        <v>17</v>
      </c>
      <c r="K13" s="2" t="str">
        <f>J13*130.83</f>
        <v>0</v>
      </c>
      <c r="L13" s="5"/>
    </row>
    <row r="14" spans="1:12" customHeight="1" ht="105" outlineLevel="4">
      <c r="A14" s="1"/>
      <c r="B14" s="1">
        <v>819559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57</v>
      </c>
      <c r="H14" s="2">
        <v>0</v>
      </c>
      <c r="I14" s="1">
        <v>0</v>
      </c>
      <c r="J14" s="3" t="s">
        <v>17</v>
      </c>
      <c r="K14" s="2" t="str">
        <f>J14*170.52</f>
        <v>0</v>
      </c>
      <c r="L14" s="5"/>
    </row>
    <row r="15" spans="1:12" customHeight="1" ht="105" outlineLevel="4">
      <c r="A15" s="1"/>
      <c r="B15" s="1">
        <v>819560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22</v>
      </c>
      <c r="H15" s="2">
        <v>0</v>
      </c>
      <c r="I15" s="1">
        <v>0</v>
      </c>
      <c r="J15" s="3" t="s">
        <v>17</v>
      </c>
      <c r="K15" s="2" t="str">
        <f>J15*180.81</f>
        <v>0</v>
      </c>
      <c r="L15" s="5"/>
    </row>
    <row r="16" spans="1:12" customHeight="1" ht="105" outlineLevel="4">
      <c r="A16" s="1"/>
      <c r="B16" s="1">
        <v>819561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36</v>
      </c>
      <c r="H16" s="2">
        <v>0</v>
      </c>
      <c r="I16" s="1">
        <v>0</v>
      </c>
      <c r="J16" s="3" t="s">
        <v>17</v>
      </c>
      <c r="K16" s="2" t="str">
        <f>J16*214.62</f>
        <v>0</v>
      </c>
      <c r="L16" s="5"/>
    </row>
    <row r="17" spans="1:12" customHeight="1" ht="105" outlineLevel="4">
      <c r="A17" s="1"/>
      <c r="B17" s="1">
        <v>819562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27</v>
      </c>
      <c r="H17" s="2">
        <v>0</v>
      </c>
      <c r="I17" s="1">
        <v>0</v>
      </c>
      <c r="J17" s="3" t="s">
        <v>17</v>
      </c>
      <c r="K17" s="2" t="str">
        <f>J17*424.83</f>
        <v>0</v>
      </c>
      <c r="L17" s="5"/>
    </row>
    <row r="18" spans="1:12" customHeight="1" ht="105" outlineLevel="4">
      <c r="A18" s="1"/>
      <c r="B18" s="1">
        <v>819563</v>
      </c>
      <c r="C18" s="1" t="s">
        <v>70</v>
      </c>
      <c r="D18" s="1" t="s">
        <v>71</v>
      </c>
      <c r="E18" s="2" t="s">
        <v>72</v>
      </c>
      <c r="F18" s="2" t="s">
        <v>44</v>
      </c>
      <c r="G18" s="2" t="s">
        <v>27</v>
      </c>
      <c r="H18" s="2">
        <v>0</v>
      </c>
      <c r="I18" s="1">
        <v>0</v>
      </c>
      <c r="J18" s="3" t="s">
        <v>17</v>
      </c>
      <c r="K18" s="2" t="str">
        <f>J18*298.41</f>
        <v>0</v>
      </c>
      <c r="L18" s="5"/>
    </row>
    <row r="19" spans="1:12" customHeight="1" ht="105" outlineLevel="4">
      <c r="A19" s="1"/>
      <c r="B19" s="1">
        <v>819564</v>
      </c>
      <c r="C19" s="1" t="s">
        <v>73</v>
      </c>
      <c r="D19" s="1" t="s">
        <v>74</v>
      </c>
      <c r="E19" s="2" t="s">
        <v>75</v>
      </c>
      <c r="F19" s="2" t="s">
        <v>48</v>
      </c>
      <c r="G19" s="2">
        <v>0</v>
      </c>
      <c r="H19" s="2">
        <v>0</v>
      </c>
      <c r="I19" s="1">
        <v>0</v>
      </c>
      <c r="J19" s="3" t="s">
        <v>17</v>
      </c>
      <c r="K19" s="2" t="str">
        <f>J19*268.59</f>
        <v>0</v>
      </c>
      <c r="L19" s="5"/>
    </row>
    <row r="20" spans="1:12" customHeight="1" ht="105" outlineLevel="4">
      <c r="A20" s="1"/>
      <c r="B20" s="1">
        <v>819565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27</v>
      </c>
      <c r="H20" s="2">
        <v>0</v>
      </c>
      <c r="I20" s="1">
        <v>0</v>
      </c>
      <c r="J20" s="3" t="s">
        <v>17</v>
      </c>
      <c r="K20" s="2" t="str">
        <f>J20*210.21</f>
        <v>0</v>
      </c>
      <c r="L20" s="5"/>
    </row>
    <row r="21" spans="1:12" customHeight="1" ht="105" outlineLevel="4">
      <c r="A21" s="1"/>
      <c r="B21" s="1">
        <v>819566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8</v>
      </c>
      <c r="H21" s="2">
        <v>0</v>
      </c>
      <c r="I21" s="1">
        <v>0</v>
      </c>
      <c r="J21" s="3" t="s">
        <v>17</v>
      </c>
      <c r="K21" s="2" t="str">
        <f>J21*255.78</f>
        <v>0</v>
      </c>
      <c r="L21" s="5"/>
    </row>
    <row r="22" spans="1:12" customHeight="1" ht="105" outlineLevel="4">
      <c r="A22" s="1"/>
      <c r="B22" s="1">
        <v>819567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57</v>
      </c>
      <c r="H22" s="2">
        <v>0</v>
      </c>
      <c r="I22" s="1">
        <v>0</v>
      </c>
      <c r="J22" s="3" t="s">
        <v>17</v>
      </c>
      <c r="K22" s="2" t="str">
        <f>J22*302.82</f>
        <v>0</v>
      </c>
      <c r="L22" s="5"/>
    </row>
    <row r="23" spans="1:12" customHeight="1" ht="105" outlineLevel="4">
      <c r="A23" s="1"/>
      <c r="B23" s="1">
        <v>819568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17</v>
      </c>
      <c r="K23" s="2" t="str">
        <f>J23*195.67</f>
        <v>0</v>
      </c>
      <c r="L23" s="5"/>
    </row>
    <row r="24" spans="1:12" customHeight="1" ht="105" outlineLevel="4">
      <c r="A24" s="1"/>
      <c r="B24" s="1">
        <v>819569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J24*0.00</f>
        <v>0</v>
      </c>
      <c r="L24" s="5"/>
    </row>
    <row r="25" spans="1:12" customHeight="1" ht="105" outlineLevel="4">
      <c r="A25" s="1"/>
      <c r="B25" s="1">
        <v>819570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57</v>
      </c>
      <c r="H25" s="2">
        <v>0</v>
      </c>
      <c r="I25" s="1">
        <v>0</v>
      </c>
      <c r="J25" s="3" t="s">
        <v>17</v>
      </c>
      <c r="K25" s="2" t="str">
        <f>J25*573.30</f>
        <v>0</v>
      </c>
      <c r="L25" s="5"/>
    </row>
    <row r="26" spans="1:12" customHeight="1" ht="105" outlineLevel="4">
      <c r="A26" s="1"/>
      <c r="B26" s="1">
        <v>819571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17</v>
      </c>
      <c r="K26" s="2" t="str">
        <f>J26*361.76</f>
        <v>0</v>
      </c>
      <c r="L26" s="5"/>
    </row>
    <row r="27" spans="1:12" customHeight="1" ht="105" outlineLevel="4">
      <c r="A27" s="1"/>
      <c r="B27" s="1">
        <v>819572</v>
      </c>
      <c r="C27" s="1" t="s">
        <v>104</v>
      </c>
      <c r="D27" s="1" t="s">
        <v>105</v>
      </c>
      <c r="E27" s="2" t="s">
        <v>106</v>
      </c>
      <c r="F27" s="2" t="s">
        <v>107</v>
      </c>
      <c r="G27" s="2" t="s">
        <v>57</v>
      </c>
      <c r="H27" s="2">
        <v>0</v>
      </c>
      <c r="I27" s="1">
        <v>0</v>
      </c>
      <c r="J27" s="3" t="s">
        <v>17</v>
      </c>
      <c r="K27" s="2" t="str">
        <f>J27*252.84</f>
        <v>0</v>
      </c>
      <c r="L27" s="5"/>
    </row>
    <row r="28" spans="1:12" customHeight="1" ht="105" outlineLevel="4">
      <c r="A28" s="1"/>
      <c r="B28" s="1">
        <v>819573</v>
      </c>
      <c r="C28" s="1" t="s">
        <v>108</v>
      </c>
      <c r="D28" s="1" t="s">
        <v>109</v>
      </c>
      <c r="E28" s="2" t="s">
        <v>110</v>
      </c>
      <c r="F28" s="2" t="s">
        <v>95</v>
      </c>
      <c r="G28" s="2">
        <v>5</v>
      </c>
      <c r="H28" s="2">
        <v>0</v>
      </c>
      <c r="I28" s="1">
        <v>0</v>
      </c>
      <c r="J28" s="3" t="s">
        <v>17</v>
      </c>
      <c r="K28" s="2" t="str">
        <f>J28*0.00</f>
        <v>0</v>
      </c>
      <c r="L28" s="5"/>
    </row>
    <row r="29" spans="1:12" customHeight="1" ht="105" outlineLevel="4">
      <c r="A29" s="1"/>
      <c r="B29" s="1">
        <v>819574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1</v>
      </c>
      <c r="H29" s="2">
        <v>0</v>
      </c>
      <c r="I29" s="1">
        <v>0</v>
      </c>
      <c r="J29" s="3" t="s">
        <v>17</v>
      </c>
      <c r="K29" s="2" t="str">
        <f>J29*395.43</f>
        <v>0</v>
      </c>
      <c r="L29" s="5"/>
    </row>
    <row r="30" spans="1:12" customHeight="1" ht="105" outlineLevel="4">
      <c r="A30" s="1"/>
      <c r="B30" s="1">
        <v>819575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10</v>
      </c>
      <c r="H30" s="2">
        <v>0</v>
      </c>
      <c r="I30" s="1">
        <v>0</v>
      </c>
      <c r="J30" s="3" t="s">
        <v>17</v>
      </c>
      <c r="K30" s="2" t="str">
        <f>J30*445.41</f>
        <v>0</v>
      </c>
      <c r="L30" s="5"/>
    </row>
    <row r="31" spans="1:12" customHeight="1" ht="105" outlineLevel="4">
      <c r="A31" s="1"/>
      <c r="B31" s="1">
        <v>819576</v>
      </c>
      <c r="C31" s="1" t="s">
        <v>119</v>
      </c>
      <c r="D31" s="1" t="s">
        <v>120</v>
      </c>
      <c r="E31" s="2" t="s">
        <v>121</v>
      </c>
      <c r="F31" s="2" t="s">
        <v>95</v>
      </c>
      <c r="G31" s="2">
        <v>4</v>
      </c>
      <c r="H31" s="2">
        <v>0</v>
      </c>
      <c r="I31" s="1">
        <v>0</v>
      </c>
      <c r="J31" s="3" t="s">
        <v>17</v>
      </c>
      <c r="K31" s="2" t="str">
        <f>J31*0.00</f>
        <v>0</v>
      </c>
      <c r="L31" s="5"/>
    </row>
    <row r="32" spans="1:12" customHeight="1" ht="105" outlineLevel="4">
      <c r="A32" s="1"/>
      <c r="B32" s="1">
        <v>819577</v>
      </c>
      <c r="C32" s="1" t="s">
        <v>122</v>
      </c>
      <c r="D32" s="1" t="s">
        <v>123</v>
      </c>
      <c r="E32" s="2" t="s">
        <v>124</v>
      </c>
      <c r="F32" s="2" t="s">
        <v>95</v>
      </c>
      <c r="G32" s="2">
        <v>0</v>
      </c>
      <c r="H32" s="2">
        <v>0</v>
      </c>
      <c r="I32" s="1">
        <v>0</v>
      </c>
      <c r="J32" s="3" t="s">
        <v>17</v>
      </c>
      <c r="K32" s="2" t="str">
        <f>J32*0.00</f>
        <v>0</v>
      </c>
      <c r="L32" s="5"/>
    </row>
    <row r="33" spans="1:12" customHeight="1" ht="105" outlineLevel="4">
      <c r="A33" s="1"/>
      <c r="B33" s="1">
        <v>819578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27</v>
      </c>
      <c r="H33" s="2">
        <v>0</v>
      </c>
      <c r="I33" s="1">
        <v>0</v>
      </c>
      <c r="J33" s="3" t="s">
        <v>17</v>
      </c>
      <c r="K33" s="2" t="str">
        <f>J33*264.60</f>
        <v>0</v>
      </c>
      <c r="L33" s="5"/>
    </row>
    <row r="34" spans="1:12" customHeight="1" ht="105" outlineLevel="4">
      <c r="A34" s="1"/>
      <c r="B34" s="1">
        <v>819579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J34*378.59</f>
        <v>0</v>
      </c>
      <c r="L34" s="5"/>
    </row>
    <row r="35" spans="1:12" customHeight="1" ht="105" outlineLevel="4">
      <c r="A35" s="1"/>
      <c r="B35" s="1">
        <v>819580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8</v>
      </c>
      <c r="H35" s="2">
        <v>0</v>
      </c>
      <c r="I35" s="1">
        <v>0</v>
      </c>
      <c r="J35" s="3" t="s">
        <v>17</v>
      </c>
      <c r="K35" s="2" t="str">
        <f>J35*355.74</f>
        <v>0</v>
      </c>
      <c r="L35" s="5"/>
    </row>
    <row r="36" spans="1:12" customHeight="1" ht="105" outlineLevel="4">
      <c r="A36" s="1"/>
      <c r="B36" s="1">
        <v>819581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57</v>
      </c>
      <c r="H36" s="2">
        <v>0</v>
      </c>
      <c r="I36" s="1">
        <v>0</v>
      </c>
      <c r="J36" s="3" t="s">
        <v>17</v>
      </c>
      <c r="K36" s="2" t="str">
        <f>J36*399.84</f>
        <v>0</v>
      </c>
      <c r="L36" s="5"/>
    </row>
    <row r="37" spans="1:12" customHeight="1" ht="105" outlineLevel="4">
      <c r="A37" s="1"/>
      <c r="B37" s="1">
        <v>819582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1</v>
      </c>
      <c r="H37" s="2">
        <v>0</v>
      </c>
      <c r="I37" s="1">
        <v>0</v>
      </c>
      <c r="J37" s="3" t="s">
        <v>17</v>
      </c>
      <c r="K37" s="2" t="str">
        <f>J37*719.81</f>
        <v>0</v>
      </c>
      <c r="L37" s="5"/>
    </row>
    <row r="38" spans="1:12" customHeight="1" ht="105" outlineLevel="4">
      <c r="A38" s="1"/>
      <c r="B38" s="1">
        <v>819583</v>
      </c>
      <c r="C38" s="1" t="s">
        <v>145</v>
      </c>
      <c r="D38" s="1" t="s">
        <v>146</v>
      </c>
      <c r="E38" s="2" t="s">
        <v>147</v>
      </c>
      <c r="F38" s="2" t="s">
        <v>48</v>
      </c>
      <c r="G38" s="2">
        <v>0</v>
      </c>
      <c r="H38" s="2">
        <v>0</v>
      </c>
      <c r="I38" s="1">
        <v>0</v>
      </c>
      <c r="J38" s="3" t="s">
        <v>17</v>
      </c>
      <c r="K38" s="2" t="str">
        <f>J38*268.59</f>
        <v>0</v>
      </c>
      <c r="L38" s="5"/>
    </row>
    <row r="39" spans="1:12" customHeight="1" ht="105" outlineLevel="4">
      <c r="A39" s="1"/>
      <c r="B39" s="1">
        <v>819584</v>
      </c>
      <c r="C39" s="1" t="s">
        <v>148</v>
      </c>
      <c r="D39" s="1" t="s">
        <v>149</v>
      </c>
      <c r="E39" s="2" t="s">
        <v>150</v>
      </c>
      <c r="F39" s="2" t="s">
        <v>151</v>
      </c>
      <c r="G39" s="2" t="s">
        <v>27</v>
      </c>
      <c r="H39" s="2">
        <v>0</v>
      </c>
      <c r="I39" s="1">
        <v>0</v>
      </c>
      <c r="J39" s="3" t="s">
        <v>17</v>
      </c>
      <c r="K39" s="2" t="str">
        <f>J39*289.59</f>
        <v>0</v>
      </c>
      <c r="L39" s="5"/>
    </row>
    <row r="40" spans="1:12" customHeight="1" ht="105" outlineLevel="4">
      <c r="A40" s="1"/>
      <c r="B40" s="1">
        <v>819585</v>
      </c>
      <c r="C40" s="1" t="s">
        <v>152</v>
      </c>
      <c r="D40" s="1" t="s">
        <v>153</v>
      </c>
      <c r="E40" s="2" t="s">
        <v>154</v>
      </c>
      <c r="F40" s="2" t="s">
        <v>155</v>
      </c>
      <c r="G40" s="2" t="s">
        <v>27</v>
      </c>
      <c r="H40" s="2">
        <v>0</v>
      </c>
      <c r="I40" s="1">
        <v>0</v>
      </c>
      <c r="J40" s="3" t="s">
        <v>17</v>
      </c>
      <c r="K40" s="2" t="str">
        <f>J40*489.51</f>
        <v>0</v>
      </c>
      <c r="L40" s="5"/>
    </row>
    <row r="41" spans="1:12" customHeight="1" ht="105" outlineLevel="4">
      <c r="A41" s="1"/>
      <c r="B41" s="1">
        <v>819586</v>
      </c>
      <c r="C41" s="1" t="s">
        <v>156</v>
      </c>
      <c r="D41" s="1" t="s">
        <v>157</v>
      </c>
      <c r="E41" s="2" t="s">
        <v>158</v>
      </c>
      <c r="F41" s="2" t="s">
        <v>159</v>
      </c>
      <c r="G41" s="2" t="s">
        <v>57</v>
      </c>
      <c r="H41" s="2">
        <v>0</v>
      </c>
      <c r="I41" s="1">
        <v>0</v>
      </c>
      <c r="J41" s="3" t="s">
        <v>17</v>
      </c>
      <c r="K41" s="2" t="str">
        <f>J41*699.72</f>
        <v>0</v>
      </c>
      <c r="L41" s="5"/>
    </row>
    <row r="42" spans="1:12" customHeight="1" ht="105" outlineLevel="4">
      <c r="A42" s="1"/>
      <c r="B42" s="1">
        <v>819587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0</v>
      </c>
      <c r="H42" s="2">
        <v>0</v>
      </c>
      <c r="I42" s="1">
        <v>0</v>
      </c>
      <c r="J42" s="3" t="s">
        <v>17</v>
      </c>
      <c r="K42" s="2" t="str">
        <f>J42*918.85</f>
        <v>0</v>
      </c>
      <c r="L42" s="5"/>
    </row>
    <row r="43" spans="1:12" customHeight="1" ht="105" outlineLevel="4">
      <c r="A43" s="1"/>
      <c r="B43" s="1">
        <v>819588</v>
      </c>
      <c r="C43" s="1" t="s">
        <v>164</v>
      </c>
      <c r="D43" s="1" t="s">
        <v>165</v>
      </c>
      <c r="E43" s="2" t="s">
        <v>166</v>
      </c>
      <c r="F43" s="2" t="s">
        <v>167</v>
      </c>
      <c r="G43" s="2" t="s">
        <v>57</v>
      </c>
      <c r="H43" s="2">
        <v>0</v>
      </c>
      <c r="I43" s="1">
        <v>0</v>
      </c>
      <c r="J43" s="3" t="s">
        <v>17</v>
      </c>
      <c r="K43" s="2" t="str">
        <f>J43*413.07</f>
        <v>0</v>
      </c>
      <c r="L43" s="5"/>
    </row>
    <row r="44" spans="1:12" customHeight="1" ht="105" outlineLevel="4">
      <c r="A44" s="1"/>
      <c r="B44" s="1">
        <v>819589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0</v>
      </c>
      <c r="H44" s="2">
        <v>0</v>
      </c>
      <c r="I44" s="1">
        <v>0</v>
      </c>
      <c r="J44" s="3" t="s">
        <v>17</v>
      </c>
      <c r="K44" s="2" t="str">
        <f>J44*454.07</f>
        <v>0</v>
      </c>
      <c r="L44" s="5"/>
    </row>
    <row r="45" spans="1:12" customHeight="1" ht="105" outlineLevel="4">
      <c r="A45" s="1"/>
      <c r="B45" s="1">
        <v>819590</v>
      </c>
      <c r="C45" s="1" t="s">
        <v>172</v>
      </c>
      <c r="D45" s="1" t="s">
        <v>173</v>
      </c>
      <c r="E45" s="2" t="s">
        <v>174</v>
      </c>
      <c r="F45" s="2" t="s">
        <v>175</v>
      </c>
      <c r="G45" s="2">
        <v>0</v>
      </c>
      <c r="H45" s="2">
        <v>0</v>
      </c>
      <c r="I45" s="1">
        <v>0</v>
      </c>
      <c r="J45" s="3" t="s">
        <v>17</v>
      </c>
      <c r="K45" s="2" t="str">
        <f>J45*489.09</f>
        <v>0</v>
      </c>
      <c r="L45" s="5"/>
    </row>
    <row r="46" spans="1:12" customHeight="1" ht="105" outlineLevel="4">
      <c r="A46" s="1"/>
      <c r="B46" s="1">
        <v>819591</v>
      </c>
      <c r="C46" s="1" t="s">
        <v>176</v>
      </c>
      <c r="D46" s="1" t="s">
        <v>177</v>
      </c>
      <c r="E46" s="2" t="s">
        <v>178</v>
      </c>
      <c r="F46" s="2" t="s">
        <v>179</v>
      </c>
      <c r="G46" s="2" t="s">
        <v>27</v>
      </c>
      <c r="H46" s="2">
        <v>0</v>
      </c>
      <c r="I46" s="1">
        <v>0</v>
      </c>
      <c r="J46" s="3" t="s">
        <v>17</v>
      </c>
      <c r="K46" s="2" t="str">
        <f>J46*188.16</f>
        <v>0</v>
      </c>
      <c r="L46" s="5"/>
    </row>
    <row r="47" spans="1:12" customHeight="1" ht="105" outlineLevel="4">
      <c r="A47" s="1"/>
      <c r="B47" s="1">
        <v>819592</v>
      </c>
      <c r="C47" s="1" t="s">
        <v>180</v>
      </c>
      <c r="D47" s="1" t="s">
        <v>181</v>
      </c>
      <c r="E47" s="2" t="s">
        <v>182</v>
      </c>
      <c r="F47" s="2" t="s">
        <v>183</v>
      </c>
      <c r="G47" s="2" t="s">
        <v>57</v>
      </c>
      <c r="H47" s="2">
        <v>0</v>
      </c>
      <c r="I47" s="1">
        <v>0</v>
      </c>
      <c r="J47" s="3" t="s">
        <v>17</v>
      </c>
      <c r="K47" s="2" t="str">
        <f>J47*274.89</f>
        <v>0</v>
      </c>
      <c r="L47" s="5"/>
    </row>
    <row r="48" spans="1:12" customHeight="1" ht="105" outlineLevel="4">
      <c r="A48" s="1"/>
      <c r="B48" s="1">
        <v>819593</v>
      </c>
      <c r="C48" s="1" t="s">
        <v>184</v>
      </c>
      <c r="D48" s="1" t="s">
        <v>185</v>
      </c>
      <c r="E48" s="2" t="s">
        <v>186</v>
      </c>
      <c r="F48" s="2" t="s">
        <v>187</v>
      </c>
      <c r="G48" s="2" t="s">
        <v>57</v>
      </c>
      <c r="H48" s="2">
        <v>0</v>
      </c>
      <c r="I48" s="1">
        <v>0</v>
      </c>
      <c r="J48" s="3" t="s">
        <v>17</v>
      </c>
      <c r="K48" s="2" t="str">
        <f>J48*233.73</f>
        <v>0</v>
      </c>
      <c r="L48" s="5"/>
    </row>
    <row r="49" spans="1:12" customHeight="1" ht="105" outlineLevel="4">
      <c r="A49" s="1"/>
      <c r="B49" s="1">
        <v>819594</v>
      </c>
      <c r="C49" s="1" t="s">
        <v>188</v>
      </c>
      <c r="D49" s="1" t="s">
        <v>189</v>
      </c>
      <c r="E49" s="2" t="s">
        <v>190</v>
      </c>
      <c r="F49" s="2" t="s">
        <v>191</v>
      </c>
      <c r="G49" s="2" t="s">
        <v>57</v>
      </c>
      <c r="H49" s="2">
        <v>0</v>
      </c>
      <c r="I49" s="1">
        <v>0</v>
      </c>
      <c r="J49" s="3" t="s">
        <v>17</v>
      </c>
      <c r="K49" s="2" t="str">
        <f>J49*270.48</f>
        <v>0</v>
      </c>
      <c r="L49" s="5"/>
    </row>
    <row r="50" spans="1:12" customHeight="1" ht="105" outlineLevel="4">
      <c r="A50" s="1"/>
      <c r="B50" s="1">
        <v>819595</v>
      </c>
      <c r="C50" s="1" t="s">
        <v>192</v>
      </c>
      <c r="D50" s="1" t="s">
        <v>193</v>
      </c>
      <c r="E50" s="2" t="s">
        <v>194</v>
      </c>
      <c r="F50" s="2" t="s">
        <v>195</v>
      </c>
      <c r="G50" s="2">
        <v>8</v>
      </c>
      <c r="H50" s="2">
        <v>0</v>
      </c>
      <c r="I50" s="1">
        <v>0</v>
      </c>
      <c r="J50" s="3" t="s">
        <v>17</v>
      </c>
      <c r="K50" s="2" t="str">
        <f>J50*457.17</f>
        <v>0</v>
      </c>
      <c r="L50" s="5"/>
    </row>
    <row r="51" spans="1:12" customHeight="1" ht="105" outlineLevel="4">
      <c r="A51" s="1"/>
      <c r="B51" s="1">
        <v>819596</v>
      </c>
      <c r="C51" s="1" t="s">
        <v>196</v>
      </c>
      <c r="D51" s="1" t="s">
        <v>197</v>
      </c>
      <c r="E51" s="2" t="s">
        <v>198</v>
      </c>
      <c r="F51" s="2" t="s">
        <v>199</v>
      </c>
      <c r="G51" s="2">
        <v>5</v>
      </c>
      <c r="H51" s="2">
        <v>0</v>
      </c>
      <c r="I51" s="1">
        <v>0</v>
      </c>
      <c r="J51" s="3" t="s">
        <v>17</v>
      </c>
      <c r="K51" s="2" t="str">
        <f>J51*408.66</f>
        <v>0</v>
      </c>
      <c r="L51" s="5"/>
    </row>
    <row r="52" spans="1:12" customHeight="1" ht="105" outlineLevel="4">
      <c r="A52" s="1"/>
      <c r="B52" s="1">
        <v>819597</v>
      </c>
      <c r="C52" s="1" t="s">
        <v>200</v>
      </c>
      <c r="D52" s="1" t="s">
        <v>201</v>
      </c>
      <c r="E52" s="2" t="s">
        <v>202</v>
      </c>
      <c r="F52" s="2" t="s">
        <v>203</v>
      </c>
      <c r="G52" s="2">
        <v>0</v>
      </c>
      <c r="H52" s="2">
        <v>0</v>
      </c>
      <c r="I52" s="1">
        <v>0</v>
      </c>
      <c r="J52" s="3" t="s">
        <v>17</v>
      </c>
      <c r="K52" s="2" t="str">
        <f>J52*491.81</f>
        <v>0</v>
      </c>
      <c r="L52" s="5"/>
    </row>
    <row r="53" spans="1:12" customHeight="1" ht="105" outlineLevel="4">
      <c r="A53" s="1"/>
      <c r="B53" s="1">
        <v>819598</v>
      </c>
      <c r="C53" s="1" t="s">
        <v>204</v>
      </c>
      <c r="D53" s="1" t="s">
        <v>205</v>
      </c>
      <c r="E53" s="2" t="s">
        <v>206</v>
      </c>
      <c r="F53" s="2" t="s">
        <v>56</v>
      </c>
      <c r="G53" s="2">
        <v>0</v>
      </c>
      <c r="H53" s="2">
        <v>0</v>
      </c>
      <c r="I53" s="1">
        <v>0</v>
      </c>
      <c r="J53" s="3" t="s">
        <v>17</v>
      </c>
      <c r="K53" s="2" t="str">
        <f>J53*170.52</f>
        <v>0</v>
      </c>
      <c r="L53" s="5"/>
    </row>
    <row r="54" spans="1:12" customHeight="1" ht="105" outlineLevel="4">
      <c r="A54" s="1"/>
      <c r="B54" s="1">
        <v>819599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10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819600</v>
      </c>
      <c r="C55" s="1" t="s">
        <v>211</v>
      </c>
      <c r="D55" s="1" t="s">
        <v>212</v>
      </c>
      <c r="E55" s="2" t="s">
        <v>213</v>
      </c>
      <c r="F55" s="2" t="s">
        <v>214</v>
      </c>
      <c r="G55" s="2" t="s">
        <v>57</v>
      </c>
      <c r="H55" s="2">
        <v>0</v>
      </c>
      <c r="I55" s="1">
        <v>0</v>
      </c>
      <c r="J55" s="3" t="s">
        <v>17</v>
      </c>
      <c r="K55" s="2" t="str">
        <f>J55*217.56</f>
        <v>0</v>
      </c>
      <c r="L55" s="5"/>
    </row>
    <row r="56" spans="1:12" customHeight="1" ht="105" outlineLevel="4">
      <c r="A56" s="1"/>
      <c r="B56" s="1">
        <v>819601</v>
      </c>
      <c r="C56" s="1" t="s">
        <v>215</v>
      </c>
      <c r="D56" s="1" t="s">
        <v>216</v>
      </c>
      <c r="E56" s="2" t="s">
        <v>217</v>
      </c>
      <c r="F56" s="2" t="s">
        <v>218</v>
      </c>
      <c r="G56" s="2" t="s">
        <v>57</v>
      </c>
      <c r="H56" s="2">
        <v>0</v>
      </c>
      <c r="I56" s="1">
        <v>0</v>
      </c>
      <c r="J56" s="3" t="s">
        <v>17</v>
      </c>
      <c r="K56" s="2" t="str">
        <f>J56*242.55</f>
        <v>0</v>
      </c>
      <c r="L56" s="5"/>
    </row>
    <row r="57" spans="1:12" customHeight="1" ht="105" outlineLevel="4">
      <c r="A57" s="1"/>
      <c r="B57" s="1">
        <v>819602</v>
      </c>
      <c r="C57" s="1" t="s">
        <v>219</v>
      </c>
      <c r="D57" s="1" t="s">
        <v>220</v>
      </c>
      <c r="E57" s="2" t="s">
        <v>221</v>
      </c>
      <c r="F57" s="2" t="s">
        <v>222</v>
      </c>
      <c r="G57" s="2">
        <v>6</v>
      </c>
      <c r="H57" s="2">
        <v>0</v>
      </c>
      <c r="I57" s="1">
        <v>0</v>
      </c>
      <c r="J57" s="3" t="s">
        <v>17</v>
      </c>
      <c r="K57" s="2" t="str">
        <f>J57*433.65</f>
        <v>0</v>
      </c>
      <c r="L57" s="5"/>
    </row>
    <row r="58" spans="1:12" customHeight="1" ht="105" outlineLevel="4">
      <c r="A58" s="1"/>
      <c r="B58" s="1">
        <v>819603</v>
      </c>
      <c r="C58" s="1" t="s">
        <v>223</v>
      </c>
      <c r="D58" s="1" t="s">
        <v>224</v>
      </c>
      <c r="E58" s="2" t="s">
        <v>225</v>
      </c>
      <c r="F58" s="2" t="s">
        <v>226</v>
      </c>
      <c r="G58" s="2" t="s">
        <v>36</v>
      </c>
      <c r="H58" s="2">
        <v>0</v>
      </c>
      <c r="I58" s="1">
        <v>0</v>
      </c>
      <c r="J58" s="3" t="s">
        <v>17</v>
      </c>
      <c r="K58" s="2" t="str">
        <f>J58*205.80</f>
        <v>0</v>
      </c>
      <c r="L58" s="5"/>
    </row>
    <row r="59" spans="1:12" customHeight="1" ht="105" outlineLevel="4">
      <c r="A59" s="1"/>
      <c r="B59" s="1">
        <v>819604</v>
      </c>
      <c r="C59" s="1" t="s">
        <v>227</v>
      </c>
      <c r="D59" s="1" t="s">
        <v>228</v>
      </c>
      <c r="E59" s="2" t="s">
        <v>229</v>
      </c>
      <c r="F59" s="2" t="s">
        <v>230</v>
      </c>
      <c r="G59" s="2" t="s">
        <v>27</v>
      </c>
      <c r="H59" s="2">
        <v>0</v>
      </c>
      <c r="I59" s="1">
        <v>0</v>
      </c>
      <c r="J59" s="3" t="s">
        <v>17</v>
      </c>
      <c r="K59" s="2" t="str">
        <f>J59*308.70</f>
        <v>0</v>
      </c>
      <c r="L59" s="5"/>
    </row>
    <row r="60" spans="1:12" customHeight="1" ht="105" outlineLevel="4">
      <c r="A60" s="1"/>
      <c r="B60" s="1">
        <v>819605</v>
      </c>
      <c r="C60" s="1" t="s">
        <v>231</v>
      </c>
      <c r="D60" s="1" t="s">
        <v>232</v>
      </c>
      <c r="E60" s="2" t="s">
        <v>233</v>
      </c>
      <c r="F60" s="2" t="s">
        <v>234</v>
      </c>
      <c r="G60" s="2" t="s">
        <v>57</v>
      </c>
      <c r="H60" s="2">
        <v>0</v>
      </c>
      <c r="I60" s="1">
        <v>0</v>
      </c>
      <c r="J60" s="3" t="s">
        <v>17</v>
      </c>
      <c r="K60" s="2" t="str">
        <f>J60*477.75</f>
        <v>0</v>
      </c>
      <c r="L60" s="5"/>
    </row>
    <row r="61" spans="1:12" customHeight="1" ht="105" outlineLevel="4">
      <c r="A61" s="1"/>
      <c r="B61" s="1">
        <v>819606</v>
      </c>
      <c r="C61" s="1" t="s">
        <v>235</v>
      </c>
      <c r="D61" s="1" t="s">
        <v>236</v>
      </c>
      <c r="E61" s="2" t="s">
        <v>237</v>
      </c>
      <c r="F61" s="2" t="s">
        <v>95</v>
      </c>
      <c r="G61" s="2">
        <v>0</v>
      </c>
      <c r="H61" s="2">
        <v>0</v>
      </c>
      <c r="I61" s="1">
        <v>0</v>
      </c>
      <c r="J61" s="3" t="s">
        <v>17</v>
      </c>
      <c r="K61" s="2" t="str">
        <f>J61*0.00</f>
        <v>0</v>
      </c>
      <c r="L61" s="5"/>
    </row>
    <row r="62" spans="1:12" customHeight="1" ht="105" outlineLevel="4">
      <c r="A62" s="1"/>
      <c r="B62" s="1">
        <v>819607</v>
      </c>
      <c r="C62" s="1" t="s">
        <v>238</v>
      </c>
      <c r="D62" s="1" t="s">
        <v>239</v>
      </c>
      <c r="E62" s="2" t="s">
        <v>240</v>
      </c>
      <c r="F62" s="2" t="s">
        <v>241</v>
      </c>
      <c r="G62" s="2" t="s">
        <v>27</v>
      </c>
      <c r="H62" s="2">
        <v>0</v>
      </c>
      <c r="I62" s="1">
        <v>0</v>
      </c>
      <c r="J62" s="3" t="s">
        <v>17</v>
      </c>
      <c r="K62" s="2" t="str">
        <f>J62*232.26</f>
        <v>0</v>
      </c>
      <c r="L62" s="5"/>
    </row>
    <row r="63" spans="1:12" customHeight="1" ht="105" outlineLevel="4">
      <c r="A63" s="1"/>
      <c r="B63" s="1">
        <v>819608</v>
      </c>
      <c r="C63" s="1" t="s">
        <v>242</v>
      </c>
      <c r="D63" s="1"/>
      <c r="E63" s="2" t="s">
        <v>243</v>
      </c>
      <c r="F63" s="2" t="s">
        <v>244</v>
      </c>
      <c r="G63" s="2">
        <v>0</v>
      </c>
      <c r="H63" s="2">
        <v>0</v>
      </c>
      <c r="I63" s="1">
        <v>0</v>
      </c>
      <c r="J63" s="3" t="s">
        <v>17</v>
      </c>
      <c r="K63" s="2" t="str">
        <f>J63*186.83</f>
        <v>0</v>
      </c>
      <c r="L63" s="5"/>
    </row>
    <row r="64" spans="1:12" customHeight="1" ht="105" outlineLevel="4">
      <c r="A64" s="1"/>
      <c r="B64" s="1">
        <v>819609</v>
      </c>
      <c r="C64" s="1" t="s">
        <v>245</v>
      </c>
      <c r="D64" s="1"/>
      <c r="E64" s="2" t="s">
        <v>246</v>
      </c>
      <c r="F64" s="2" t="s">
        <v>247</v>
      </c>
      <c r="G64" s="2">
        <v>0</v>
      </c>
      <c r="H64" s="2">
        <v>0</v>
      </c>
      <c r="I64" s="1">
        <v>0</v>
      </c>
      <c r="J64" s="3" t="s">
        <v>17</v>
      </c>
      <c r="K64" s="2" t="str">
        <f>J64*320.45</f>
        <v>0</v>
      </c>
      <c r="L64" s="5"/>
    </row>
    <row r="65" spans="1:12" customHeight="1" ht="105" outlineLevel="4">
      <c r="A65" s="1"/>
      <c r="B65" s="1">
        <v>819610</v>
      </c>
      <c r="C65" s="1" t="s">
        <v>248</v>
      </c>
      <c r="D65" s="1" t="s">
        <v>249</v>
      </c>
      <c r="E65" s="2" t="s">
        <v>250</v>
      </c>
      <c r="F65" s="2" t="s">
        <v>167</v>
      </c>
      <c r="G65" s="2" t="s">
        <v>57</v>
      </c>
      <c r="H65" s="2">
        <v>0</v>
      </c>
      <c r="I65" s="1">
        <v>0</v>
      </c>
      <c r="J65" s="3" t="s">
        <v>17</v>
      </c>
      <c r="K65" s="2" t="str">
        <f>J65*413.07</f>
        <v>0</v>
      </c>
      <c r="L65" s="5"/>
    </row>
    <row r="66" spans="1:12" customHeight="1" ht="105" outlineLevel="4">
      <c r="A66" s="1"/>
      <c r="B66" s="1">
        <v>819611</v>
      </c>
      <c r="C66" s="1" t="s">
        <v>251</v>
      </c>
      <c r="D66" s="1" t="s">
        <v>252</v>
      </c>
      <c r="E66" s="2" t="s">
        <v>253</v>
      </c>
      <c r="F66" s="2" t="s">
        <v>254</v>
      </c>
      <c r="G66" s="2">
        <v>0</v>
      </c>
      <c r="H66" s="2">
        <v>0</v>
      </c>
      <c r="I66" s="1">
        <v>0</v>
      </c>
      <c r="J66" s="3" t="s">
        <v>17</v>
      </c>
      <c r="K66" s="2" t="str">
        <f>J66*522.41</f>
        <v>0</v>
      </c>
      <c r="L66" s="5"/>
    </row>
    <row r="67" spans="1:12" customHeight="1" ht="105" outlineLevel="4">
      <c r="A67" s="1"/>
      <c r="B67" s="1">
        <v>819612</v>
      </c>
      <c r="C67" s="1" t="s">
        <v>255</v>
      </c>
      <c r="D67" s="1" t="s">
        <v>256</v>
      </c>
      <c r="E67" s="2" t="s">
        <v>257</v>
      </c>
      <c r="F67" s="2" t="s">
        <v>258</v>
      </c>
      <c r="G67" s="2">
        <v>6</v>
      </c>
      <c r="H67" s="2">
        <v>0</v>
      </c>
      <c r="I67" s="1">
        <v>0</v>
      </c>
      <c r="J67" s="3" t="s">
        <v>17</v>
      </c>
      <c r="K67" s="2" t="str">
        <f>J67*546.84</f>
        <v>0</v>
      </c>
      <c r="L67" s="5"/>
    </row>
    <row r="68" spans="1:12" customHeight="1" ht="105" outlineLevel="4">
      <c r="A68" s="1"/>
      <c r="B68" s="1">
        <v>819613</v>
      </c>
      <c r="C68" s="1" t="s">
        <v>259</v>
      </c>
      <c r="D68" s="1" t="s">
        <v>260</v>
      </c>
      <c r="E68" s="2" t="s">
        <v>261</v>
      </c>
      <c r="F68" s="2" t="s">
        <v>258</v>
      </c>
      <c r="G68" s="2" t="s">
        <v>57</v>
      </c>
      <c r="H68" s="2">
        <v>0</v>
      </c>
      <c r="I68" s="1">
        <v>0</v>
      </c>
      <c r="J68" s="3" t="s">
        <v>17</v>
      </c>
      <c r="K68" s="2" t="str">
        <f>J68*546.84</f>
        <v>0</v>
      </c>
      <c r="L68" s="5"/>
    </row>
    <row r="69" spans="1:12" customHeight="1" ht="105" outlineLevel="4">
      <c r="A69" s="1"/>
      <c r="B69" s="1">
        <v>819614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6</v>
      </c>
      <c r="H69" s="2">
        <v>0</v>
      </c>
      <c r="I69" s="1">
        <v>0</v>
      </c>
      <c r="J69" s="3" t="s">
        <v>17</v>
      </c>
      <c r="K69" s="2" t="str">
        <f>J69*540.77</f>
        <v>0</v>
      </c>
      <c r="L69" s="5"/>
    </row>
    <row r="70" spans="1:12" customHeight="1" ht="105" outlineLevel="4">
      <c r="A70" s="1"/>
      <c r="B70" s="1">
        <v>819615</v>
      </c>
      <c r="C70" s="1" t="s">
        <v>266</v>
      </c>
      <c r="D70" s="1" t="s">
        <v>267</v>
      </c>
      <c r="E70" s="2" t="s">
        <v>268</v>
      </c>
      <c r="F70" s="2" t="s">
        <v>269</v>
      </c>
      <c r="G70" s="2" t="s">
        <v>57</v>
      </c>
      <c r="H70" s="2">
        <v>0</v>
      </c>
      <c r="I70" s="1">
        <v>0</v>
      </c>
      <c r="J70" s="3" t="s">
        <v>17</v>
      </c>
      <c r="K70" s="2" t="str">
        <f>J70*560.07</f>
        <v>0</v>
      </c>
      <c r="L70" s="5"/>
    </row>
    <row r="71" spans="1:12" customHeight="1" ht="105" outlineLevel="4">
      <c r="A71" s="1"/>
      <c r="B71" s="1">
        <v>823142</v>
      </c>
      <c r="C71" s="1" t="s">
        <v>270</v>
      </c>
      <c r="D71" s="1" t="s">
        <v>271</v>
      </c>
      <c r="E71" s="2" t="s">
        <v>272</v>
      </c>
      <c r="F71" s="2" t="s">
        <v>273</v>
      </c>
      <c r="G71" s="2" t="s">
        <v>57</v>
      </c>
      <c r="H71" s="2">
        <v>0</v>
      </c>
      <c r="I71" s="1">
        <v>0</v>
      </c>
      <c r="J71" s="3" t="s">
        <v>17</v>
      </c>
      <c r="K71" s="2" t="str">
        <f>J71*426.30</f>
        <v>0</v>
      </c>
      <c r="L71" s="5"/>
    </row>
    <row r="72" spans="1:12" customHeight="1" ht="105" outlineLevel="4">
      <c r="A72" s="1"/>
      <c r="B72" s="1">
        <v>823143</v>
      </c>
      <c r="C72" s="1" t="s">
        <v>274</v>
      </c>
      <c r="D72" s="1" t="s">
        <v>275</v>
      </c>
      <c r="E72" s="2" t="s">
        <v>276</v>
      </c>
      <c r="F72" s="2" t="s">
        <v>269</v>
      </c>
      <c r="G72" s="2" t="s">
        <v>57</v>
      </c>
      <c r="H72" s="2">
        <v>0</v>
      </c>
      <c r="I72" s="1">
        <v>0</v>
      </c>
      <c r="J72" s="3" t="s">
        <v>17</v>
      </c>
      <c r="K72" s="2" t="str">
        <f>J72*560.07</f>
        <v>0</v>
      </c>
      <c r="L72" s="5"/>
    </row>
    <row r="73" spans="1:12" customHeight="1" ht="105" outlineLevel="4">
      <c r="A73" s="1"/>
      <c r="B73" s="1">
        <v>823144</v>
      </c>
      <c r="C73" s="1" t="s">
        <v>277</v>
      </c>
      <c r="D73" s="1" t="s">
        <v>278</v>
      </c>
      <c r="E73" s="2" t="s">
        <v>279</v>
      </c>
      <c r="F73" s="2" t="s">
        <v>280</v>
      </c>
      <c r="G73" s="2" t="s">
        <v>57</v>
      </c>
      <c r="H73" s="2">
        <v>0</v>
      </c>
      <c r="I73" s="1">
        <v>0</v>
      </c>
      <c r="J73" s="3" t="s">
        <v>17</v>
      </c>
      <c r="K73" s="2" t="str">
        <f>J73*492.45</f>
        <v>0</v>
      </c>
      <c r="L73" s="5"/>
    </row>
    <row r="74" spans="1:12" customHeight="1" ht="105" outlineLevel="4">
      <c r="A74" s="1"/>
      <c r="B74" s="1">
        <v>823145</v>
      </c>
      <c r="C74" s="1" t="s">
        <v>281</v>
      </c>
      <c r="D74" s="1" t="s">
        <v>282</v>
      </c>
      <c r="E74" s="2" t="s">
        <v>283</v>
      </c>
      <c r="F74" s="2" t="s">
        <v>284</v>
      </c>
      <c r="G74" s="2">
        <v>9</v>
      </c>
      <c r="H74" s="2">
        <v>0</v>
      </c>
      <c r="I74" s="1">
        <v>0</v>
      </c>
      <c r="J74" s="3" t="s">
        <v>17</v>
      </c>
      <c r="K74" s="2" t="str">
        <f>J74*693.84</f>
        <v>0</v>
      </c>
      <c r="L74" s="5"/>
    </row>
    <row r="75" spans="1:12" customHeight="1" ht="105" outlineLevel="4">
      <c r="A75" s="1"/>
      <c r="B75" s="1">
        <v>823970</v>
      </c>
      <c r="C75" s="1" t="s">
        <v>285</v>
      </c>
      <c r="D75" s="1" t="s">
        <v>286</v>
      </c>
      <c r="E75" s="2" t="s">
        <v>287</v>
      </c>
      <c r="F75" s="2" t="s">
        <v>99</v>
      </c>
      <c r="G75" s="2">
        <v>8</v>
      </c>
      <c r="H75" s="2">
        <v>0</v>
      </c>
      <c r="I75" s="1">
        <v>0</v>
      </c>
      <c r="J75" s="3" t="s">
        <v>17</v>
      </c>
      <c r="K75" s="2" t="str">
        <f>J75*573.30</f>
        <v>0</v>
      </c>
      <c r="L75" s="5"/>
    </row>
    <row r="76" spans="1:12" customHeight="1" ht="105" outlineLevel="4">
      <c r="A76" s="1"/>
      <c r="B76" s="1">
        <v>823969</v>
      </c>
      <c r="C76" s="1" t="s">
        <v>288</v>
      </c>
      <c r="D76" s="1" t="s">
        <v>289</v>
      </c>
      <c r="E76" s="2" t="s">
        <v>290</v>
      </c>
      <c r="F76" s="2" t="s">
        <v>291</v>
      </c>
      <c r="G76" s="2" t="s">
        <v>57</v>
      </c>
      <c r="H76" s="2">
        <v>0</v>
      </c>
      <c r="I76" s="1">
        <v>0</v>
      </c>
      <c r="J76" s="3" t="s">
        <v>17</v>
      </c>
      <c r="K76" s="2" t="str">
        <f>J76*380.73</f>
        <v>0</v>
      </c>
      <c r="L76" s="5"/>
    </row>
    <row r="77" spans="1:12" customHeight="1" ht="105" outlineLevel="4">
      <c r="A77" s="1"/>
      <c r="B77" s="1">
        <v>823968</v>
      </c>
      <c r="C77" s="1" t="s">
        <v>292</v>
      </c>
      <c r="D77" s="1" t="s">
        <v>293</v>
      </c>
      <c r="E77" s="2" t="s">
        <v>294</v>
      </c>
      <c r="F77" s="2" t="s">
        <v>295</v>
      </c>
      <c r="G77" s="2" t="s">
        <v>57</v>
      </c>
      <c r="H77" s="2">
        <v>0</v>
      </c>
      <c r="I77" s="1">
        <v>0</v>
      </c>
      <c r="J77" s="3" t="s">
        <v>17</v>
      </c>
      <c r="K77" s="2" t="str">
        <f>J77*386.61</f>
        <v>0</v>
      </c>
      <c r="L77" s="5"/>
    </row>
    <row r="78" spans="1:12" customHeight="1" ht="105" outlineLevel="4">
      <c r="A78" s="1"/>
      <c r="B78" s="1">
        <v>884763</v>
      </c>
      <c r="C78" s="1" t="s">
        <v>296</v>
      </c>
      <c r="D78" s="1" t="s">
        <v>297</v>
      </c>
      <c r="E78" s="2" t="s">
        <v>298</v>
      </c>
      <c r="F78" s="2" t="s">
        <v>299</v>
      </c>
      <c r="G78" s="2">
        <v>8</v>
      </c>
      <c r="H78" s="2">
        <v>0</v>
      </c>
      <c r="I78" s="1">
        <v>0</v>
      </c>
      <c r="J78" s="3" t="s">
        <v>17</v>
      </c>
      <c r="K78" s="2" t="str">
        <f>J78*245.49</f>
        <v>0</v>
      </c>
      <c r="L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2026-04-20T23:20:08+03:00</dcterms:created>
  <dcterms:modified xsi:type="dcterms:W3CDTF">2026-04-20T23:20:08+03:00</dcterms:modified>
  <dc:title>Untitled Spreadsheet</dc:title>
  <dc:description/>
  <dc:subject/>
  <cp:keywords/>
  <cp:category/>
</cp:coreProperties>
</file>