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<sst xmlns="http://schemas.openxmlformats.org/spreadsheetml/2006/main" uniqueCount="252">
  <si>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</si>
  <si>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</si>
  <si>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</si>
  <si>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</si>
  <si>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</si>
  <si>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</si>
  <si>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</si>
  <si>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</si>
  <si>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</si>
  <si>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</si>
  <si>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</si>
  <si>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</si>
  <si>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Резьбовые циркуляционные насосы</t>
  </si>
  <si>
    <t>Циркуляционные насосы для отопления VALTEC</t>
  </si>
  <si>
    <t>VLC-921001</t>
  </si>
  <si>
    <t>VRS.254.13.0</t>
  </si>
  <si>
    <t>Насос цирк. VALTEC RS 25/4-130 с гайками</t>
  </si>
  <si>
    <t>3 989.00 руб.</t>
  </si>
  <si>
    <t>&gt;50</t>
  </si>
  <si>
    <t>шт</t>
  </si>
  <si>
    <t>VLC-921002</t>
  </si>
  <si>
    <t>VRS.254.18.0</t>
  </si>
  <si>
    <t>Насос цирк. VALTEC RS 25/4-180 с гайками</t>
  </si>
  <si>
    <t>&gt;10</t>
  </si>
  <si>
    <t>&gt;100</t>
  </si>
  <si>
    <t>VLC-921003</t>
  </si>
  <si>
    <t>VRS.256.13.0</t>
  </si>
  <si>
    <t>Насос цирк. VALTEC RS 25/6-130 с гайками</t>
  </si>
  <si>
    <t>4 311.00 руб.</t>
  </si>
  <si>
    <t>VLC-921004</t>
  </si>
  <si>
    <t>VRS.256EA.18.0</t>
  </si>
  <si>
    <t>Энергосберегающий цирк насос VALTEC RS 25/6EA-180 с частотным регулированием с гайками</t>
  </si>
  <si>
    <t>8 117.00 руб.</t>
  </si>
  <si>
    <t>VLC-921005</t>
  </si>
  <si>
    <t>VRS.256EA.13.0</t>
  </si>
  <si>
    <t>Энергосберегающий цирк насос VALTEC RS 25/6EA-130 с частотным регулированием с гайками</t>
  </si>
  <si>
    <t>8 286.00 руб.</t>
  </si>
  <si>
    <t>VLC-921006</t>
  </si>
  <si>
    <t>VRS.256.18.0</t>
  </si>
  <si>
    <t>Насос цирк. VALTEC RS 25/6-180 с гайками</t>
  </si>
  <si>
    <t>4 186.00 руб.</t>
  </si>
  <si>
    <t>VLC-921007</t>
  </si>
  <si>
    <t>VRS.258.18.0</t>
  </si>
  <si>
    <t>Насос цирк. VALTEC RS 25/8-180 с гайками</t>
  </si>
  <si>
    <t>8 077.00 руб.</t>
  </si>
  <si>
    <t>VLC-921008</t>
  </si>
  <si>
    <t>VRS.324.18.0</t>
  </si>
  <si>
    <t>Насос цирк. VALTEC RS 32/4-180 с гайками</t>
  </si>
  <si>
    <t>4 301.00 руб.</t>
  </si>
  <si>
    <t>VLC-921009</t>
  </si>
  <si>
    <t>VRS.326.18.0</t>
  </si>
  <si>
    <t>Насос цирк. VALTEC RS 32/6-180 с гайками</t>
  </si>
  <si>
    <t>4 498.00 руб.</t>
  </si>
  <si>
    <t>VLC-921010</t>
  </si>
  <si>
    <t>VRS.328.18.0</t>
  </si>
  <si>
    <t>Насос цирк. VALTEC RS 32/8-180 с гайками</t>
  </si>
  <si>
    <t>8 456.00 руб.</t>
  </si>
  <si>
    <t>VLC-921013</t>
  </si>
  <si>
    <t>VRS.129G.15.0</t>
  </si>
  <si>
    <t>Насос повышения давления VALTEC VRS12/9G</t>
  </si>
  <si>
    <t>6 037.00 руб.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</si>
  <si>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</si>
  <si>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</si>
  <si>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</si>
  <si>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</si>
  <si>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2 874.32 руб.</t>
  </si>
  <si>
    <t>ZGR-001079</t>
  </si>
  <si>
    <t>ZRS25/6GB</t>
  </si>
  <si>
    <t>Насос циркуляционный 25/6 180мм в комплекте с гайками и кабелем (1/8 шт)</t>
  </si>
  <si>
    <t>3 132.41 руб.</t>
  </si>
  <si>
    <t>ZGR-001081</t>
  </si>
  <si>
    <t>ZRS32/4GB</t>
  </si>
  <si>
    <t>Насос циркуляционный 32/4 180мм в комплекте с гайками и кабелем (1/8 шт)</t>
  </si>
  <si>
    <t>3 113.50 руб.</t>
  </si>
  <si>
    <t>ZGR-001082</t>
  </si>
  <si>
    <t>ZRS32/6GB</t>
  </si>
  <si>
    <t>Насос циркуляционный 32/6 180мм в комплекте с гайками и кабелем (1/8 шт)</t>
  </si>
  <si>
    <t>3 376.41 руб.</t>
  </si>
  <si>
    <t>ZGR-001120</t>
  </si>
  <si>
    <t>ZRS25/4GB-130</t>
  </si>
  <si>
    <t>Насос циркуляционный 25/4 130мм в комплекте с гайками и кабелем (1/8 шт)</t>
  </si>
  <si>
    <t>3 088.04 руб.</t>
  </si>
  <si>
    <t>ZGR-001121</t>
  </si>
  <si>
    <t>ZRS25/6GB-130</t>
  </si>
  <si>
    <t>Насос циркуляционный 25/6 130мм в комплекте с гайками и кабелем (1/8 шт)</t>
  </si>
  <si>
    <t>3 298.93 руб.</t>
  </si>
  <si>
    <t>ZGR-001248</t>
  </si>
  <si>
    <t>ZRS25/4E</t>
  </si>
  <si>
    <t>2 513.45 руб.</t>
  </si>
  <si>
    <t>ZGR-001249</t>
  </si>
  <si>
    <t>ZRS25/6E</t>
  </si>
  <si>
    <t>2 721.38 руб.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</si>
  <si>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</si>
  <si>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</si>
  <si>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</si>
  <si>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</si>
  <si>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4 014.13 руб.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</si>
  <si>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</si>
  <si>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</si>
  <si>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</si>
  <si>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4 102.51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</si>
  <si>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</si>
  <si>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</si>
  <si>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</si>
  <si>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4 068.30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</si>
  <si>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</si>
  <si>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</si>
  <si>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</si>
  <si>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4 270.72 руб.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</si>
  <si>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</si>
  <si>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</si>
  <si>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</si>
  <si>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7 051.86 руб.</t>
  </si>
  <si>
    <t>ZGR-001195</t>
  </si>
  <si>
    <t>SMAC25/6 Pro</t>
  </si>
  <si>
    <t>(В) Энергосберегающий циркул насос 25/6 180мм ZEGOR СЕРИЯ PRO с частотным регулир,ГАРАНТИЯ 7 ЛЕТ (1/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</si>
  <si>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</si>
  <si>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</si>
  <si>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</si>
  <si>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</si>
  <si>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4 379.06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</si>
  <si>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</si>
  <si>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</si>
  <si>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</si>
  <si>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7 319.29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</si>
  <si>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</si>
  <si>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</si>
  <si>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</si>
  <si>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4 039.41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</si>
  <si>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</si>
  <si>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</si>
  <si>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</si>
  <si>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4 370.50 руб.</t>
  </si>
  <si>
    <t>Циркуляционные насосы для отопления АКВАТЕК</t>
  </si>
  <si>
    <t>WST-100201</t>
  </si>
  <si>
    <t>ACP 25-40</t>
  </si>
  <si>
    <t>Насос циркуляционный Акватек ACP 25-40 (с гайками, без кабеля) (1/8шт)</t>
  </si>
  <si>
    <t>2 399.04 руб.</t>
  </si>
  <si>
    <t>WST-100202</t>
  </si>
  <si>
    <t>ACP 25-60</t>
  </si>
  <si>
    <t>Насос циркуляционный Акватек ACP 25-60 (с гайками, без кабеля) (1/8шт)</t>
  </si>
  <si>
    <t>2 508.71 руб.</t>
  </si>
  <si>
    <t>WST-100203</t>
  </si>
  <si>
    <t>ACP 25-80</t>
  </si>
  <si>
    <t>Насос циркуляционный Акватек ACP 25-80 (с гайками, без кабеля) (1/4шт)</t>
  </si>
  <si>
    <t>4 600.07 руб.</t>
  </si>
  <si>
    <t>WST-100204</t>
  </si>
  <si>
    <t>ACP 32-40</t>
  </si>
  <si>
    <t>Насос циркуляционный Акватек ACP 32-40 (с гайками, без кабеля) (1/8шт)</t>
  </si>
  <si>
    <t>2 594.01 руб.</t>
  </si>
  <si>
    <t>WST-100205</t>
  </si>
  <si>
    <t>ACP 32-60</t>
  </si>
  <si>
    <t>Насос циркуляционный Акватек ACP 32-60 (с гайками, без кабеля) (1/8шт)</t>
  </si>
  <si>
    <t>2 689.96 руб.</t>
  </si>
  <si>
    <t>WST-100206</t>
  </si>
  <si>
    <t>ACP 32-80</t>
  </si>
  <si>
    <t>Насос циркуляционный Акватек ACP 32-80 (с гайками, без кабеля) (1/4шт)</t>
  </si>
  <si>
    <t>4 752.39 руб.</t>
  </si>
  <si>
    <t>Фланцевые циркуляционные насосы</t>
  </si>
  <si>
    <t>Фланцевые циркуляционные насосы для отопления ZEGOR</t>
  </si>
  <si>
    <t>ZGR-001237</t>
  </si>
  <si>
    <t>ZRS40/8F-220 Pro</t>
  </si>
  <si>
    <t>Насос фланцевый циркуляционный СЕРИЯ PRO 40/8 220мм с кабелем (248Вт, 8м, 9,6м3) (1/4 шт)</t>
  </si>
  <si>
    <t>6 499.32 руб.</t>
  </si>
  <si>
    <t>ZGR-001238</t>
  </si>
  <si>
    <t>ZRS40/12F-220-0.55kw Pro</t>
  </si>
  <si>
    <t>Насос фланцевый циркуляционный СЕРИЯ PRO 40/12 220мм с кабелем (550Вт, 12м, 10,2м3) (1шт)</t>
  </si>
  <si>
    <t>12 802.30 руб.</t>
  </si>
  <si>
    <t>ZGR-001239</t>
  </si>
  <si>
    <t>ZRS40/16F-250-0.75kw Pro</t>
  </si>
  <si>
    <t>Насос фланцевый циркуляционный СЕРИЯ PRO 40/16 250мм с кабелем (750Вт, 16м, 14,9м3) (1шт)</t>
  </si>
  <si>
    <t>19 062.52 руб.</t>
  </si>
  <si>
    <t>ZGR-001240</t>
  </si>
  <si>
    <t>ZRS50/12F-280-0.75kw Pro</t>
  </si>
  <si>
    <t>Насос фланцевый циркуляционный СЕРИЯ PRO 50/12 280мм с кабелем (750Вт, 12м, 19,8м3) (1шт)</t>
  </si>
  <si>
    <t>22 045.07 руб.</t>
  </si>
  <si>
    <t>ZGR-001241</t>
  </si>
  <si>
    <t>ZRS50/16F-280-1.1kw Pro</t>
  </si>
  <si>
    <t>Насос фланцевый циркуляционный СЕРИЯ PRO 50/16 280мм с кабелем (1100Вт, 16м, 22,8м3) (1шт)</t>
  </si>
  <si>
    <t>25 335.42 руб.</t>
  </si>
  <si>
    <t>ZGR-001242</t>
  </si>
  <si>
    <t>ZRS65/12F-300-1.5kw Pro</t>
  </si>
  <si>
    <t>Насос фланцевый циркуляционный СЕРИЯ PRO 65/12 300мм с кабелем (1500Вт, 12м, 31,8м3) (1шт)</t>
  </si>
  <si>
    <t>28 113.81 руб.</t>
  </si>
  <si>
    <t>ZGR-001268</t>
  </si>
  <si>
    <t>ZRS50/16D Pro</t>
  </si>
  <si>
    <t>Насос фланцевый циркуляционный СЕРИЯ PRO с кабелем ЕВРОСТАНДАРТ (1100Вт, 16м, 22м3, 280мм) (1шт)</t>
  </si>
  <si>
    <t>30 044.07 руб.</t>
  </si>
  <si>
    <t>ZGR-001269</t>
  </si>
  <si>
    <t>ZRS65/12D Pro</t>
  </si>
  <si>
    <t>Насос фланцевый циркуляционный СЕРИЯ PRO с кабелем ЕВРОСТАНДАРТ (1500Вт, 12м, 38м3, 300мм) (1шт)</t>
  </si>
  <si>
    <t>33 383.95 руб.</t>
  </si>
  <si>
    <t>Энергосберегающие циркуляционные насосы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</si>
  <si>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</si>
  <si>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</si>
  <si>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</si>
  <si>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</si>
  <si>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</si>
  <si>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</si>
  <si>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</si>
  <si>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</si>
  <si>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</si>
  <si>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</si>
  <si>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</si>
  <si>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</si>
  <si>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</si>
  <si>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</si>
  <si>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</si>
  <si>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</si>
  <si>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</si>
  <si>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</si>
  <si>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</si>
  <si>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</si>
  <si>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</si>
  <si>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</si>
  <si>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</si>
  <si>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</si>
  <si>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</si>
  <si>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</si>
  <si>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</si>
  <si>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7 716.20 руб.</t>
  </si>
  <si>
    <t>ALT-110766</t>
  </si>
  <si>
    <t>Энергосберегающий циркуляционный насос модель TEBO-E 25/6-130 (без гаек) (1/8)</t>
  </si>
  <si>
    <t>7 957.43 руб.</t>
  </si>
  <si>
    <t>ALT-110767</t>
  </si>
  <si>
    <t>Энергосберегающий циркуляционный насос модель TEBO-E 25/4-180 (1/8)</t>
  </si>
  <si>
    <t>7 877.17 руб.</t>
  </si>
  <si>
    <t>ALT-110768</t>
  </si>
  <si>
    <t>Энергосберегающий циркуляционный насос модель TEBO-E 25/6-180 (1/8)</t>
  </si>
  <si>
    <t>8 198.42 руб.</t>
  </si>
  <si>
    <t>ALT-110769</t>
  </si>
  <si>
    <t>Энергосберегающий циркуляционный насос модель TEBO-E 25/8-180 (1/8)</t>
  </si>
  <si>
    <t>12 217.61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</si>
  <si>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</si>
  <si>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</si>
  <si>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</si>
  <si>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</si>
  <si>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8 520.13 руб.</t>
  </si>
  <si>
    <t>ALT-110772</t>
  </si>
  <si>
    <t>Энергосберегающий циркуляционный насос модель TEBO-E 32/8-180 (1/8)</t>
  </si>
  <si>
    <t>13 101.79 руб.</t>
  </si>
  <si>
    <t>Энергосберегающие циркуляционные насосы для отопления ZEGOR</t>
  </si>
  <si>
    <t>ZGR-001344</t>
  </si>
  <si>
    <t>SMAC25/6S Pro</t>
  </si>
  <si>
    <t>Насос циркуляционный с частотным регулированием ZEGOR (1/4шт)</t>
  </si>
  <si>
    <t>12 322.54 руб.</t>
  </si>
  <si>
    <t>ZGR-001345</t>
  </si>
  <si>
    <t>SMAC25/8S Pro</t>
  </si>
  <si>
    <t>13 150.90 руб.</t>
  </si>
  <si>
    <t>ZGR-001346</t>
  </si>
  <si>
    <t>SMAC32/6S Pro</t>
  </si>
  <si>
    <t>12 945.37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</si>
</sst>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31_86a6_11e9_8101_003048fd731b_695c4511_11fe_11ef_a5b8_047c1617b1431.jpeg"/><Relationship Id="rId2" Type="http://schemas.openxmlformats.org/officeDocument/2006/relationships/image" Target="../media/77fc5a33_86a6_11e9_8101_003048fd731b_695c4515_11fe_11ef_a5b8_047c1617b1432.jpeg"/><Relationship Id="rId3" Type="http://schemas.openxmlformats.org/officeDocument/2006/relationships/image" Target="../media/77fc5a35_86a6_11e9_8101_003048fd731b_695c4519_11fe_11ef_a5b8_047c1617b1433.jpeg"/><Relationship Id="rId4" Type="http://schemas.openxmlformats.org/officeDocument/2006/relationships/image" Target="../media/77fc5a37_86a6_11e9_8101_003048fd731b_695c4525_11fe_11ef_a5b8_047c1617b1434.jpeg"/><Relationship Id="rId5" Type="http://schemas.openxmlformats.org/officeDocument/2006/relationships/image" Target="../media/77fc5a39_86a6_11e9_8101_003048fd731b_695c4521_11fe_11ef_a5b8_047c1617b1435.jpeg"/><Relationship Id="rId6" Type="http://schemas.openxmlformats.org/officeDocument/2006/relationships/image" Target="../media/77fc5a3b_86a6_11e9_8101_003048fd731b_695c451d_11fe_11ef_a5b8_047c1617b1436.jpeg"/><Relationship Id="rId7" Type="http://schemas.openxmlformats.org/officeDocument/2006/relationships/image" Target="../media/77fc5a3d_86a6_11e9_8101_003048fd731b_695c4529_11fe_11ef_a5b8_047c1617b1437.jpeg"/><Relationship Id="rId8" Type="http://schemas.openxmlformats.org/officeDocument/2006/relationships/image" Target="../media/77fc5a3f_86a6_11e9_8101_003048fd731b_695c452d_11fe_11ef_a5b8_047c1617b1438.jpeg"/><Relationship Id="rId9" Type="http://schemas.openxmlformats.org/officeDocument/2006/relationships/image" Target="../media/77fc5a41_86a6_11e9_8101_003048fd731b_695c4531_11fe_11ef_a5b8_047c1617b1439.jpeg"/><Relationship Id="rId10" Type="http://schemas.openxmlformats.org/officeDocument/2006/relationships/image" Target="../media/77fc5a43_86a6_11e9_8101_003048fd731b_695c4535_11fe_11ef_a5b8_047c1617b14310.jpeg"/><Relationship Id="rId11" Type="http://schemas.openxmlformats.org/officeDocument/2006/relationships/image" Target="../media/77fc5a4a_86a6_11e9_8101_003048fd731b_695c450d_11fe_11ef_a5b8_047c1617b14311.jpeg"/><Relationship Id="rId12" Type="http://schemas.openxmlformats.org/officeDocument/2006/relationships/image" Target="../media/a05f35d4_ce20_11eb_82ca_003048fd731b_a15553cc_602e_11ec_a20b_00259070b48712.jpeg"/><Relationship Id="rId13" Type="http://schemas.openxmlformats.org/officeDocument/2006/relationships/image" Target="../media/a05f35d6_ce20_11eb_82ca_003048fd731b_a15553cd_602e_11ec_a20b_00259070b48713.jpeg"/><Relationship Id="rId14" Type="http://schemas.openxmlformats.org/officeDocument/2006/relationships/image" Target="../media/a05f35da_ce20_11eb_82ca_003048fd731b_a15553cf_602e_11ec_a20b_00259070b48714.jpeg"/><Relationship Id="rId15" Type="http://schemas.openxmlformats.org/officeDocument/2006/relationships/image" Target="../media/a05f35dc_ce20_11eb_82ca_003048fd731b_a15553d0_602e_11ec_a20b_00259070b48715.jpeg"/><Relationship Id="rId16" Type="http://schemas.openxmlformats.org/officeDocument/2006/relationships/image" Target="../media/6563d0cb_1094_11ec_8327_003048fd731b_a15553d6_602e_11ec_a20b_00259070b48716.jpeg"/><Relationship Id="rId17" Type="http://schemas.openxmlformats.org/officeDocument/2006/relationships/image" Target="../media/6563d0cd_1094_11ec_8327_003048fd731b_a15553d7_602e_11ec_a20b_00259070b48717.jpeg"/><Relationship Id="rId18" Type="http://schemas.openxmlformats.org/officeDocument/2006/relationships/image" Target="../media/e7a442e6_c2d4_11ee_a54c_047c1617b143_14e1e0df_f93d_11ef_a6ea_047c1617b14318.jpeg"/><Relationship Id="rId19" Type="http://schemas.openxmlformats.org/officeDocument/2006/relationships/image" Target="../media/e7a442e8_c2d4_11ee_a54c_047c1617b143_14e1e0e0_f93d_11ef_a6ea_047c1617b14319.jpeg"/><Relationship Id="rId20" Type="http://schemas.openxmlformats.org/officeDocument/2006/relationships/image" Target="../media/c83f9ca6_f027_11eb_82fb_003048fd731b_62fcddff_11fe_11ef_a5b8_047c1617b14320.jpeg"/><Relationship Id="rId21" Type="http://schemas.openxmlformats.org/officeDocument/2006/relationships/image" Target="../media/c83f9ca8_f027_11eb_82fb_003048fd731b_62fcddfd_11fe_11ef_a5b8_047c1617b14321.jpeg"/><Relationship Id="rId22" Type="http://schemas.openxmlformats.org/officeDocument/2006/relationships/image" Target="../media/c83f9caa_f027_11eb_82fb_003048fd731b_62fcde03_11fe_11ef_a5b8_047c1617b14322.jpeg"/><Relationship Id="rId23" Type="http://schemas.openxmlformats.org/officeDocument/2006/relationships/image" Target="../media/c83f9cac_f027_11eb_82fb_003048fd731b_62fcde01_11fe_11ef_a5b8_047c1617b14323.jpeg"/><Relationship Id="rId24" Type="http://schemas.openxmlformats.org/officeDocument/2006/relationships/image" Target="../media/61991c19_230d_11ed_a307_00259070b487_62fcde05_11fe_11ef_a5b8_047c1617b14324.jpeg"/><Relationship Id="rId25" Type="http://schemas.openxmlformats.org/officeDocument/2006/relationships/image" Target="../media/61991c1b_230d_11ed_a307_00259070b487_62fcddf9_11fe_11ef_a5b8_047c1617b14325.jpeg"/><Relationship Id="rId26" Type="http://schemas.openxmlformats.org/officeDocument/2006/relationships/image" Target="../media/4c4fcfe5_66a3_11ed_a377_047c1617b143_62fcddfb_11fe_11ef_a5b8_047c1617b14326.jpeg"/><Relationship Id="rId27" Type="http://schemas.openxmlformats.org/officeDocument/2006/relationships/image" Target="../media/0d5e411a_d31e_11ed_a411_047c1617b143_62fcde0b_11fe_11ef_a5b8_047c1617b14327.jpeg"/><Relationship Id="rId28" Type="http://schemas.openxmlformats.org/officeDocument/2006/relationships/image" Target="../media/ab08e9a3_3fea_11ee_a4a3_047c1617b143_62fcde07_11fe_11ef_a5b8_047c1617b14328.jpeg"/><Relationship Id="rId29" Type="http://schemas.openxmlformats.org/officeDocument/2006/relationships/image" Target="../media/ab08e9a5_3fea_11ee_a4a3_047c1617b143_62fcde09_11fe_11ef_a5b8_047c1617b14329.jpeg"/><Relationship Id="rId30" Type="http://schemas.openxmlformats.org/officeDocument/2006/relationships/image" Target="../media/56fd1bfc_a454_11f0_a7d7_047c1617b143_8f4edd81_b6fe_11f0_a7ef_047c1617b14330.jpeg"/><Relationship Id="rId31" Type="http://schemas.openxmlformats.org/officeDocument/2006/relationships/image" Target="../media/56fd1bfe_a454_11f0_a7d7_047c1617b143_cc52da12_c375_11f0_a800_047c1617b14331.jpeg"/><Relationship Id="rId32" Type="http://schemas.openxmlformats.org/officeDocument/2006/relationships/image" Target="../media/56fd1c00_a454_11f0_a7d7_047c1617b143_8f4edd86_b6fe_11f0_a7ef_047c1617b14332.jpeg"/><Relationship Id="rId33" Type="http://schemas.openxmlformats.org/officeDocument/2006/relationships/image" Target="../media/56fd1c02_a454_11f0_a7d7_047c1617b143_8f4edd89_b6fe_11f0_a7ef_047c1617b14333.jpeg"/><Relationship Id="rId34" Type="http://schemas.openxmlformats.org/officeDocument/2006/relationships/image" Target="../media/56fd1c04_a454_11f0_a7d7_047c1617b143_8f4edd8c_b6fe_11f0_a7ef_047c1617b14334.jpeg"/><Relationship Id="rId35" Type="http://schemas.openxmlformats.org/officeDocument/2006/relationships/image" Target="../media/56fd1c06_a454_11f0_a7d7_047c1617b143_8f4edd8f_b6fe_11f0_a7ef_047c1617b14335.jpeg"/><Relationship Id="rId36" Type="http://schemas.openxmlformats.org/officeDocument/2006/relationships/image" Target="../media/ab08e9a7_3fea_11ee_a4a3_047c1617b143_62fcde13_11fe_11ef_a5b8_047c1617b14336.png"/><Relationship Id="rId37" Type="http://schemas.openxmlformats.org/officeDocument/2006/relationships/image" Target="../media/ab08e9a9_3fea_11ee_a4a3_047c1617b143_62fcde0d_11fe_11ef_a5b8_047c1617b14337.png"/><Relationship Id="rId38" Type="http://schemas.openxmlformats.org/officeDocument/2006/relationships/image" Target="../media/ab08e9ab_3fea_11ee_a4a3_047c1617b143_62fcde10_11fe_11ef_a5b8_047c1617b14338.png"/><Relationship Id="rId39" Type="http://schemas.openxmlformats.org/officeDocument/2006/relationships/image" Target="../media/ab08e9ad_3fea_11ee_a4a3_047c1617b143_62fcde16_11fe_11ef_a5b8_047c1617b14339.png"/><Relationship Id="rId40" Type="http://schemas.openxmlformats.org/officeDocument/2006/relationships/image" Target="../media/ab08e9af_3fea_11ee_a4a3_047c1617b143_62fcde19_11fe_11ef_a5b8_047c1617b14340.png"/><Relationship Id="rId41" Type="http://schemas.openxmlformats.org/officeDocument/2006/relationships/image" Target="../media/ea21c120_400c_11ee_a4a3_047c1617b143_695c44ea_11fe_11ef_a5b8_047c1617b14341.png"/><Relationship Id="rId42" Type="http://schemas.openxmlformats.org/officeDocument/2006/relationships/image" Target="../media/fa4c10ec_469b_11ef_a5fc_047c1617b143_0a6f3a09_310d_11f1_a89b_047c1617b14342.jpeg"/><Relationship Id="rId43" Type="http://schemas.openxmlformats.org/officeDocument/2006/relationships/image" Target="../media/fa4c10ee_469b_11ef_a5fc_047c1617b143_0a6f3a0b_310d_11f1_a89b_047c1617b14343.jpeg"/><Relationship Id="rId44" Type="http://schemas.openxmlformats.org/officeDocument/2006/relationships/image" Target="../media/f093110e_0c72_11ec_8321_003048fd731b_695c4544_11fe_11ef_a5b8_047c1617b14344.jpeg"/><Relationship Id="rId45" Type="http://schemas.openxmlformats.org/officeDocument/2006/relationships/image" Target="../media/f0931110_0c72_11ec_8321_003048fd731b_695c4548_11fe_11ef_a5b8_047c1617b14345.jpeg"/><Relationship Id="rId46" Type="http://schemas.openxmlformats.org/officeDocument/2006/relationships/image" Target="../media/f0931112_0c72_11ec_8321_003048fd731b_695c454c_11fe_11ef_a5b8_047c1617b14346.jpeg"/><Relationship Id="rId47" Type="http://schemas.openxmlformats.org/officeDocument/2006/relationships/image" Target="../media/28a1d0da_7e77_11f0_a7a6_047c1617b143_a24fffbb_96ed_11f0_a7c5_047c1617b14347.jpeg"/><Relationship Id="rId48" Type="http://schemas.openxmlformats.org/officeDocument/2006/relationships/image" Target="../media/28a1d0dc_7e77_11f0_a7a6_047c1617b143_d79fde81_96ec_11f0_a7c5_047c1617b14348.jpeg"/><Relationship Id="rId49" Type="http://schemas.openxmlformats.org/officeDocument/2006/relationships/image" Target="../media/28a1d0de_7e77_11f0_a7a6_047c1617b143_a24fffb7_96ed_11f0_a7c5_047c1617b14349.jpeg"/><Relationship Id="rId50" Type="http://schemas.openxmlformats.org/officeDocument/2006/relationships/image" Target="../media/28a1d0e0_7e77_11f0_a7a6_047c1617b143_a24fffb9_96ed_11f0_a7c5_047c1617b14350.jpeg"/><Relationship Id="rId51" Type="http://schemas.openxmlformats.org/officeDocument/2006/relationships/image" Target="../media/21a39b91_019d_11ef_a5a2_047c1617b143_ae66e5fa_3fbb_11ef_a5f3_047c1617b14351.jpeg"/><Relationship Id="rId52" Type="http://schemas.openxmlformats.org/officeDocument/2006/relationships/image" Target="../media/21a39b93_019d_11ef_a5a2_047c1617b143_ae66e5fb_3fbb_11ef_a5f3_047c1617b14352.jpeg"/><Relationship Id="rId53" Type="http://schemas.openxmlformats.org/officeDocument/2006/relationships/image" Target="../media/21a39b95_019d_11ef_a5a2_047c1617b143_ae66e5fc_3fbb_11ef_a5f3_047c1617b14353.jpeg"/><Relationship Id="rId54" Type="http://schemas.openxmlformats.org/officeDocument/2006/relationships/image" Target="../media/21a39b97_019d_11ef_a5a2_047c1617b143_ae66e5fd_3fbb_11ef_a5f3_047c1617b14354.jpeg"/><Relationship Id="rId55" Type="http://schemas.openxmlformats.org/officeDocument/2006/relationships/image" Target="../media/21a39b99_019d_11ef_a5a2_047c1617b143_ae66e5fe_3fbb_11ef_a5f3_047c1617b14355.jpeg"/><Relationship Id="rId56" Type="http://schemas.openxmlformats.org/officeDocument/2006/relationships/image" Target="../media/21a39b9b_019d_11ef_a5a2_047c1617b143_ae66e5ff_3fbb_11ef_a5f3_047c1617b14356.jpeg"/><Relationship Id="rId57" Type="http://schemas.openxmlformats.org/officeDocument/2006/relationships/image" Target="../media/21a39b9d_019d_11ef_a5a2_047c1617b143_ae66e600_3fbb_11ef_a5f3_047c1617b14357.jpeg"/><Relationship Id="rId58" Type="http://schemas.openxmlformats.org/officeDocument/2006/relationships/image" Target="../media/21a39b9f_019d_11ef_a5a2_047c1617b143_ae66e601_3fbb_11ef_a5f3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1" name="Image_64" descr="Image_6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2" name="Image_65" descr="Image_6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3" name="Image_66" descr="Image_6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4" name="Image_67" descr="Image_6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5" name="Image_68" descr="Image_6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6" name="Image_69" descr="Image_6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7" name="Image_70" descr="Image_7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8" name="Image_71" descr="Image_7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822224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3</v>
      </c>
      <c r="H6" s="2" t="s">
        <v>18</v>
      </c>
      <c r="I6" s="1">
        <v>0</v>
      </c>
      <c r="J6" s="3" t="s">
        <v>19</v>
      </c>
      <c r="K6" s="2" t="str">
        <f>J6*3989.00</f>
        <v>0</v>
      </c>
      <c r="L6" s="5"/>
    </row>
    <row r="7" spans="1:12" customHeight="1" ht="105" outlineLevel="5">
      <c r="A7" s="1"/>
      <c r="B7" s="1">
        <v>822225</v>
      </c>
      <c r="C7" s="1" t="s">
        <v>20</v>
      </c>
      <c r="D7" s="1" t="s">
        <v>21</v>
      </c>
      <c r="E7" s="2" t="s">
        <v>22</v>
      </c>
      <c r="F7" s="2" t="s">
        <v>17</v>
      </c>
      <c r="G7" s="2" t="s">
        <v>23</v>
      </c>
      <c r="H7" s="2" t="s">
        <v>24</v>
      </c>
      <c r="I7" s="1">
        <v>0</v>
      </c>
      <c r="J7" s="3" t="s">
        <v>19</v>
      </c>
      <c r="K7" s="2" t="str">
        <f>J7*3989.00</f>
        <v>0</v>
      </c>
      <c r="L7" s="5"/>
    </row>
    <row r="8" spans="1:12" customHeight="1" ht="105" outlineLevel="5">
      <c r="A8" s="1"/>
      <c r="B8" s="1">
        <v>822226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23</v>
      </c>
      <c r="H8" s="2" t="s">
        <v>24</v>
      </c>
      <c r="I8" s="1">
        <v>0</v>
      </c>
      <c r="J8" s="3" t="s">
        <v>19</v>
      </c>
      <c r="K8" s="2" t="str">
        <f>J8*4311.00</f>
        <v>0</v>
      </c>
      <c r="L8" s="5"/>
    </row>
    <row r="9" spans="1:12" customHeight="1" ht="105" outlineLevel="5">
      <c r="A9" s="1"/>
      <c r="B9" s="1">
        <v>822227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19</v>
      </c>
      <c r="K9" s="2" t="str">
        <f>J9*8117.00</f>
        <v>0</v>
      </c>
      <c r="L9" s="5"/>
    </row>
    <row r="10" spans="1:12" customHeight="1" ht="105" outlineLevel="5">
      <c r="A10" s="1"/>
      <c r="B10" s="1">
        <v>822228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19</v>
      </c>
      <c r="K10" s="2" t="str">
        <f>J10*8286.00</f>
        <v>0</v>
      </c>
      <c r="L10" s="5"/>
    </row>
    <row r="11" spans="1:12" customHeight="1" ht="105" outlineLevel="5">
      <c r="A11" s="1"/>
      <c r="B11" s="1">
        <v>822229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23</v>
      </c>
      <c r="H11" s="2" t="s">
        <v>24</v>
      </c>
      <c r="I11" s="1">
        <v>0</v>
      </c>
      <c r="J11" s="3" t="s">
        <v>19</v>
      </c>
      <c r="K11" s="2" t="str">
        <f>J11*4186.00</f>
        <v>0</v>
      </c>
      <c r="L11" s="5"/>
    </row>
    <row r="12" spans="1:12" customHeight="1" ht="105" outlineLevel="5">
      <c r="A12" s="1"/>
      <c r="B12" s="1">
        <v>822230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8</v>
      </c>
      <c r="H12" s="2">
        <v>0</v>
      </c>
      <c r="I12" s="1">
        <v>0</v>
      </c>
      <c r="J12" s="3" t="s">
        <v>19</v>
      </c>
      <c r="K12" s="2" t="str">
        <f>J12*8077.00</f>
        <v>0</v>
      </c>
      <c r="L12" s="5"/>
    </row>
    <row r="13" spans="1:12" customHeight="1" ht="105" outlineLevel="5">
      <c r="A13" s="1"/>
      <c r="B13" s="1">
        <v>822231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4</v>
      </c>
      <c r="H13" s="2" t="s">
        <v>24</v>
      </c>
      <c r="I13" s="1">
        <v>0</v>
      </c>
      <c r="J13" s="3" t="s">
        <v>19</v>
      </c>
      <c r="K13" s="2" t="str">
        <f>J13*4301.00</f>
        <v>0</v>
      </c>
      <c r="L13" s="5"/>
    </row>
    <row r="14" spans="1:12" customHeight="1" ht="105" outlineLevel="5">
      <c r="A14" s="1"/>
      <c r="B14" s="1">
        <v>822232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5</v>
      </c>
      <c r="H14" s="2" t="s">
        <v>18</v>
      </c>
      <c r="I14" s="1">
        <v>0</v>
      </c>
      <c r="J14" s="3" t="s">
        <v>19</v>
      </c>
      <c r="K14" s="2" t="str">
        <f>J14*4498.00</f>
        <v>0</v>
      </c>
      <c r="L14" s="5"/>
    </row>
    <row r="15" spans="1:12" customHeight="1" ht="105" outlineLevel="5">
      <c r="A15" s="1"/>
      <c r="B15" s="1">
        <v>822233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23</v>
      </c>
      <c r="H15" s="2">
        <v>0</v>
      </c>
      <c r="I15" s="1">
        <v>0</v>
      </c>
      <c r="J15" s="3" t="s">
        <v>19</v>
      </c>
      <c r="K15" s="2" t="str">
        <f>J15*8456.00</f>
        <v>0</v>
      </c>
      <c r="L15" s="5"/>
    </row>
    <row r="16" spans="1:12" customHeight="1" ht="105" outlineLevel="5">
      <c r="A16" s="1"/>
      <c r="B16" s="1">
        <v>822236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4</v>
      </c>
      <c r="H16" s="2" t="s">
        <v>18</v>
      </c>
      <c r="I16" s="1">
        <v>0</v>
      </c>
      <c r="J16" s="3" t="s">
        <v>19</v>
      </c>
      <c r="K16" s="2" t="str">
        <f>J16*6037.00</f>
        <v>0</v>
      </c>
      <c r="L16" s="5"/>
    </row>
    <row r="17" spans="1:12" outlineLevel="3">
      <c r="A17" s="9" t="s">
        <v>61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834464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4</v>
      </c>
      <c r="H18" s="2">
        <v>0</v>
      </c>
      <c r="I18" s="1">
        <v>0</v>
      </c>
      <c r="J18" s="3" t="s">
        <v>19</v>
      </c>
      <c r="K18" s="2" t="str">
        <f>J18*2874.32</f>
        <v>0</v>
      </c>
      <c r="L18" s="5"/>
    </row>
    <row r="19" spans="1:12" customHeight="1" ht="105" outlineLevel="5">
      <c r="A19" s="1"/>
      <c r="B19" s="1">
        <v>834465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2</v>
      </c>
      <c r="H19" s="2">
        <v>0</v>
      </c>
      <c r="I19" s="1">
        <v>0</v>
      </c>
      <c r="J19" s="3" t="s">
        <v>19</v>
      </c>
      <c r="K19" s="2" t="str">
        <f>J19*3132.41</f>
        <v>0</v>
      </c>
      <c r="L19" s="5"/>
    </row>
    <row r="20" spans="1:12" customHeight="1" ht="105" outlineLevel="5">
      <c r="A20" s="1"/>
      <c r="B20" s="1">
        <v>834467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3</v>
      </c>
      <c r="H20" s="2">
        <v>0</v>
      </c>
      <c r="I20" s="1">
        <v>0</v>
      </c>
      <c r="J20" s="3" t="s">
        <v>19</v>
      </c>
      <c r="K20" s="2" t="str">
        <f>J20*3113.50</f>
        <v>0</v>
      </c>
      <c r="L20" s="5"/>
    </row>
    <row r="21" spans="1:12" customHeight="1" ht="105" outlineLevel="5">
      <c r="A21" s="1"/>
      <c r="B21" s="1">
        <v>834468</v>
      </c>
      <c r="C21" s="1" t="s">
        <v>74</v>
      </c>
      <c r="D21" s="1" t="s">
        <v>75</v>
      </c>
      <c r="E21" s="2" t="s">
        <v>76</v>
      </c>
      <c r="F21" s="2" t="s">
        <v>77</v>
      </c>
      <c r="G21" s="2">
        <v>4</v>
      </c>
      <c r="H21" s="2">
        <v>0</v>
      </c>
      <c r="I21" s="1">
        <v>0</v>
      </c>
      <c r="J21" s="3" t="s">
        <v>19</v>
      </c>
      <c r="K21" s="2" t="str">
        <f>J21*3376.41</f>
        <v>0</v>
      </c>
      <c r="L21" s="5"/>
    </row>
    <row r="22" spans="1:12" customHeight="1" ht="105" outlineLevel="5">
      <c r="A22" s="1"/>
      <c r="B22" s="1">
        <v>835196</v>
      </c>
      <c r="C22" s="1" t="s">
        <v>78</v>
      </c>
      <c r="D22" s="1" t="s">
        <v>79</v>
      </c>
      <c r="E22" s="2" t="s">
        <v>80</v>
      </c>
      <c r="F22" s="2" t="s">
        <v>81</v>
      </c>
      <c r="G22" s="2">
        <v>9</v>
      </c>
      <c r="H22" s="2">
        <v>0</v>
      </c>
      <c r="I22" s="1">
        <v>0</v>
      </c>
      <c r="J22" s="3" t="s">
        <v>19</v>
      </c>
      <c r="K22" s="2" t="str">
        <f>J22*3088.04</f>
        <v>0</v>
      </c>
      <c r="L22" s="5"/>
    </row>
    <row r="23" spans="1:12" customHeight="1" ht="105" outlineLevel="5">
      <c r="A23" s="1"/>
      <c r="B23" s="1">
        <v>835197</v>
      </c>
      <c r="C23" s="1" t="s">
        <v>82</v>
      </c>
      <c r="D23" s="1" t="s">
        <v>83</v>
      </c>
      <c r="E23" s="2" t="s">
        <v>84</v>
      </c>
      <c r="F23" s="2" t="s">
        <v>85</v>
      </c>
      <c r="G23" s="2">
        <v>7</v>
      </c>
      <c r="H23" s="2">
        <v>0</v>
      </c>
      <c r="I23" s="1">
        <v>0</v>
      </c>
      <c r="J23" s="3" t="s">
        <v>19</v>
      </c>
      <c r="K23" s="2" t="str">
        <f>J23*3298.93</f>
        <v>0</v>
      </c>
      <c r="L23" s="5"/>
    </row>
    <row r="24" spans="1:12" customHeight="1" ht="105" outlineLevel="5">
      <c r="A24" s="1"/>
      <c r="B24" s="1">
        <v>885524</v>
      </c>
      <c r="C24" s="1" t="s">
        <v>86</v>
      </c>
      <c r="D24" s="1" t="s">
        <v>87</v>
      </c>
      <c r="E24" s="2" t="s">
        <v>64</v>
      </c>
      <c r="F24" s="2" t="s">
        <v>88</v>
      </c>
      <c r="G24" s="2" t="s">
        <v>23</v>
      </c>
      <c r="H24" s="2">
        <v>0</v>
      </c>
      <c r="I24" s="1">
        <v>0</v>
      </c>
      <c r="J24" s="3" t="s">
        <v>19</v>
      </c>
      <c r="K24" s="2" t="str">
        <f>J24*2513.45</f>
        <v>0</v>
      </c>
      <c r="L24" s="5"/>
    </row>
    <row r="25" spans="1:12" customHeight="1" ht="105" outlineLevel="5">
      <c r="A25" s="1"/>
      <c r="B25" s="1">
        <v>885525</v>
      </c>
      <c r="C25" s="1" t="s">
        <v>89</v>
      </c>
      <c r="D25" s="1" t="s">
        <v>90</v>
      </c>
      <c r="E25" s="2" t="s">
        <v>68</v>
      </c>
      <c r="F25" s="2" t="s">
        <v>91</v>
      </c>
      <c r="G25" s="2">
        <v>9</v>
      </c>
      <c r="H25" s="2">
        <v>0</v>
      </c>
      <c r="I25" s="1">
        <v>0</v>
      </c>
      <c r="J25" s="3" t="s">
        <v>19</v>
      </c>
      <c r="K25" s="2" t="str">
        <f>J25*2721.38</f>
        <v>0</v>
      </c>
      <c r="L25" s="5"/>
    </row>
    <row r="26" spans="1:12" outlineLevel="3">
      <c r="A26" s="9" t="s">
        <v>92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834505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7</v>
      </c>
      <c r="H27" s="2">
        <v>0</v>
      </c>
      <c r="I27" s="1">
        <v>0</v>
      </c>
      <c r="J27" s="3" t="s">
        <v>19</v>
      </c>
      <c r="K27" s="2" t="str">
        <f>J27*4014.13</f>
        <v>0</v>
      </c>
      <c r="L27" s="5"/>
    </row>
    <row r="28" spans="1:12" customHeight="1" ht="105" outlineLevel="5">
      <c r="A28" s="1"/>
      <c r="B28" s="1">
        <v>834506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7</v>
      </c>
      <c r="H28" s="2">
        <v>0</v>
      </c>
      <c r="I28" s="1">
        <v>0</v>
      </c>
      <c r="J28" s="3" t="s">
        <v>19</v>
      </c>
      <c r="K28" s="2" t="str">
        <f>J28*4102.51</f>
        <v>0</v>
      </c>
      <c r="L28" s="5"/>
    </row>
    <row r="29" spans="1:12" customHeight="1" ht="105" outlineLevel="5">
      <c r="A29" s="1"/>
      <c r="B29" s="1">
        <v>834507</v>
      </c>
      <c r="C29" s="1" t="s">
        <v>101</v>
      </c>
      <c r="D29" s="1" t="s">
        <v>102</v>
      </c>
      <c r="E29" s="2" t="s">
        <v>103</v>
      </c>
      <c r="F29" s="2" t="s">
        <v>104</v>
      </c>
      <c r="G29" s="2">
        <v>8</v>
      </c>
      <c r="H29" s="2">
        <v>0</v>
      </c>
      <c r="I29" s="1">
        <v>0</v>
      </c>
      <c r="J29" s="3" t="s">
        <v>19</v>
      </c>
      <c r="K29" s="2" t="str">
        <f>J29*4068.30</f>
        <v>0</v>
      </c>
      <c r="L29" s="5"/>
    </row>
    <row r="30" spans="1:12" customHeight="1" ht="105" outlineLevel="5">
      <c r="A30" s="1"/>
      <c r="B30" s="1">
        <v>834508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23</v>
      </c>
      <c r="H30" s="2">
        <v>0</v>
      </c>
      <c r="I30" s="1">
        <v>0</v>
      </c>
      <c r="J30" s="3" t="s">
        <v>19</v>
      </c>
      <c r="K30" s="2" t="str">
        <f>J30*4270.72</f>
        <v>0</v>
      </c>
      <c r="L30" s="5"/>
    </row>
    <row r="31" spans="1:12" customHeight="1" ht="105" outlineLevel="5">
      <c r="A31" s="1"/>
      <c r="B31" s="1">
        <v>869370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6</v>
      </c>
      <c r="H31" s="2">
        <v>0</v>
      </c>
      <c r="I31" s="1">
        <v>0</v>
      </c>
      <c r="J31" s="3" t="s">
        <v>19</v>
      </c>
      <c r="K31" s="2" t="str">
        <f>J31*7051.86</f>
        <v>0</v>
      </c>
      <c r="L31" s="5"/>
    </row>
    <row r="32" spans="1:12" customHeight="1" ht="105" outlineLevel="5">
      <c r="A32" s="1"/>
      <c r="B32" s="1">
        <v>869371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19</v>
      </c>
      <c r="K32" s="2" t="str">
        <f>J32*8586.66</f>
        <v>0</v>
      </c>
      <c r="L32" s="5"/>
    </row>
    <row r="33" spans="1:12" customHeight="1" ht="105" outlineLevel="5">
      <c r="A33" s="1"/>
      <c r="B33" s="1">
        <v>871588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9</v>
      </c>
      <c r="H33" s="2">
        <v>0</v>
      </c>
      <c r="I33" s="1">
        <v>0</v>
      </c>
      <c r="J33" s="3" t="s">
        <v>19</v>
      </c>
      <c r="K33" s="2" t="str">
        <f>J33*4379.06</f>
        <v>0</v>
      </c>
      <c r="L33" s="5"/>
    </row>
    <row r="34" spans="1:12" customHeight="1" ht="105" outlineLevel="5">
      <c r="A34" s="1"/>
      <c r="B34" s="1">
        <v>877762</v>
      </c>
      <c r="C34" s="1" t="s">
        <v>121</v>
      </c>
      <c r="D34" s="1" t="s">
        <v>122</v>
      </c>
      <c r="E34" s="2" t="s">
        <v>123</v>
      </c>
      <c r="F34" s="2" t="s">
        <v>124</v>
      </c>
      <c r="G34" s="2">
        <v>5</v>
      </c>
      <c r="H34" s="2">
        <v>0</v>
      </c>
      <c r="I34" s="1">
        <v>0</v>
      </c>
      <c r="J34" s="3" t="s">
        <v>19</v>
      </c>
      <c r="K34" s="2" t="str">
        <f>J34*7319.29</f>
        <v>0</v>
      </c>
      <c r="L34" s="5"/>
    </row>
    <row r="35" spans="1:12" customHeight="1" ht="105" outlineLevel="5">
      <c r="A35" s="1"/>
      <c r="B35" s="1">
        <v>879335</v>
      </c>
      <c r="C35" s="1" t="s">
        <v>125</v>
      </c>
      <c r="D35" s="1" t="s">
        <v>126</v>
      </c>
      <c r="E35" s="2" t="s">
        <v>127</v>
      </c>
      <c r="F35" s="2" t="s">
        <v>128</v>
      </c>
      <c r="G35" s="2">
        <v>6</v>
      </c>
      <c r="H35" s="2">
        <v>0</v>
      </c>
      <c r="I35" s="1">
        <v>0</v>
      </c>
      <c r="J35" s="3" t="s">
        <v>19</v>
      </c>
      <c r="K35" s="2" t="str">
        <f>J35*4039.41</f>
        <v>0</v>
      </c>
      <c r="L35" s="5"/>
    </row>
    <row r="36" spans="1:12" customHeight="1" ht="105" outlineLevel="5">
      <c r="A36" s="1"/>
      <c r="B36" s="1">
        <v>879336</v>
      </c>
      <c r="C36" s="1" t="s">
        <v>129</v>
      </c>
      <c r="D36" s="1" t="s">
        <v>130</v>
      </c>
      <c r="E36" s="2" t="s">
        <v>131</v>
      </c>
      <c r="F36" s="2" t="s">
        <v>132</v>
      </c>
      <c r="G36" s="2" t="s">
        <v>23</v>
      </c>
      <c r="H36" s="2">
        <v>0</v>
      </c>
      <c r="I36" s="1">
        <v>0</v>
      </c>
      <c r="J36" s="3" t="s">
        <v>19</v>
      </c>
      <c r="K36" s="2" t="str">
        <f>J36*4370.50</f>
        <v>0</v>
      </c>
      <c r="L36" s="5"/>
    </row>
    <row r="37" spans="1:12" outlineLevel="3">
      <c r="A37" s="9" t="s">
        <v>133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5"/>
    </row>
    <row r="38" spans="1:12" customHeight="1" ht="105" outlineLevel="5">
      <c r="A38" s="1"/>
      <c r="B38" s="1">
        <v>890511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6</v>
      </c>
      <c r="H38" s="2">
        <v>0</v>
      </c>
      <c r="I38" s="1">
        <v>0</v>
      </c>
      <c r="J38" s="3" t="s">
        <v>19</v>
      </c>
      <c r="K38" s="2" t="str">
        <f>J38*2399.04</f>
        <v>0</v>
      </c>
      <c r="L38" s="5"/>
    </row>
    <row r="39" spans="1:12" customHeight="1" ht="105" outlineLevel="5">
      <c r="A39" s="1"/>
      <c r="B39" s="1">
        <v>890512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5</v>
      </c>
      <c r="H39" s="2">
        <v>0</v>
      </c>
      <c r="I39" s="1">
        <v>0</v>
      </c>
      <c r="J39" s="3" t="s">
        <v>19</v>
      </c>
      <c r="K39" s="2" t="str">
        <f>J39*2508.71</f>
        <v>0</v>
      </c>
      <c r="L39" s="5"/>
    </row>
    <row r="40" spans="1:12" customHeight="1" ht="105" outlineLevel="5">
      <c r="A40" s="1"/>
      <c r="B40" s="1">
        <v>890513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3</v>
      </c>
      <c r="H40" s="2">
        <v>0</v>
      </c>
      <c r="I40" s="1">
        <v>0</v>
      </c>
      <c r="J40" s="3" t="s">
        <v>19</v>
      </c>
      <c r="K40" s="2" t="str">
        <f>J40*4600.07</f>
        <v>0</v>
      </c>
      <c r="L40" s="5"/>
    </row>
    <row r="41" spans="1:12" customHeight="1" ht="105" outlineLevel="5">
      <c r="A41" s="1"/>
      <c r="B41" s="1">
        <v>890514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4</v>
      </c>
      <c r="H41" s="2">
        <v>0</v>
      </c>
      <c r="I41" s="1">
        <v>0</v>
      </c>
      <c r="J41" s="3" t="s">
        <v>19</v>
      </c>
      <c r="K41" s="2" t="str">
        <f>J41*2594.01</f>
        <v>0</v>
      </c>
      <c r="L41" s="5"/>
    </row>
    <row r="42" spans="1:12" customHeight="1" ht="105" outlineLevel="5">
      <c r="A42" s="1"/>
      <c r="B42" s="1">
        <v>890515</v>
      </c>
      <c r="C42" s="1" t="s">
        <v>150</v>
      </c>
      <c r="D42" s="1" t="s">
        <v>151</v>
      </c>
      <c r="E42" s="2" t="s">
        <v>152</v>
      </c>
      <c r="F42" s="2" t="s">
        <v>153</v>
      </c>
      <c r="G42" s="2">
        <v>5</v>
      </c>
      <c r="H42" s="2">
        <v>0</v>
      </c>
      <c r="I42" s="1">
        <v>0</v>
      </c>
      <c r="J42" s="3" t="s">
        <v>19</v>
      </c>
      <c r="K42" s="2" t="str">
        <f>J42*2689.96</f>
        <v>0</v>
      </c>
      <c r="L42" s="5"/>
    </row>
    <row r="43" spans="1:12" customHeight="1" ht="105" outlineLevel="5">
      <c r="A43" s="1"/>
      <c r="B43" s="1">
        <v>890516</v>
      </c>
      <c r="C43" s="1" t="s">
        <v>154</v>
      </c>
      <c r="D43" s="1" t="s">
        <v>155</v>
      </c>
      <c r="E43" s="2" t="s">
        <v>156</v>
      </c>
      <c r="F43" s="2" t="s">
        <v>157</v>
      </c>
      <c r="G43" s="2">
        <v>3</v>
      </c>
      <c r="H43" s="2">
        <v>0</v>
      </c>
      <c r="I43" s="1">
        <v>0</v>
      </c>
      <c r="J43" s="3" t="s">
        <v>19</v>
      </c>
      <c r="K43" s="2" t="str">
        <f>J43*4752.39</f>
        <v>0</v>
      </c>
      <c r="L43" s="5"/>
    </row>
    <row r="44" spans="1:12" outlineLevel="2">
      <c r="A44" s="8" t="s">
        <v>158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159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879337</v>
      </c>
      <c r="C46" s="1" t="s">
        <v>160</v>
      </c>
      <c r="D46" s="1" t="s">
        <v>161</v>
      </c>
      <c r="E46" s="2" t="s">
        <v>162</v>
      </c>
      <c r="F46" s="2" t="s">
        <v>163</v>
      </c>
      <c r="G46" s="2">
        <v>0</v>
      </c>
      <c r="H46" s="2">
        <v>0</v>
      </c>
      <c r="I46" s="1">
        <v>0</v>
      </c>
      <c r="J46" s="3" t="s">
        <v>19</v>
      </c>
      <c r="K46" s="2" t="str">
        <f>J46*6499.32</f>
        <v>0</v>
      </c>
      <c r="L46" s="5"/>
    </row>
    <row r="47" spans="1:12" customHeight="1" ht="105" outlineLevel="5">
      <c r="A47" s="1"/>
      <c r="B47" s="1">
        <v>879338</v>
      </c>
      <c r="C47" s="1" t="s">
        <v>164</v>
      </c>
      <c r="D47" s="1" t="s">
        <v>165</v>
      </c>
      <c r="E47" s="2" t="s">
        <v>166</v>
      </c>
      <c r="F47" s="2" t="s">
        <v>167</v>
      </c>
      <c r="G47" s="2">
        <v>2</v>
      </c>
      <c r="H47" s="2">
        <v>0</v>
      </c>
      <c r="I47" s="1">
        <v>0</v>
      </c>
      <c r="J47" s="3" t="s">
        <v>19</v>
      </c>
      <c r="K47" s="2" t="str">
        <f>J47*12802.30</f>
        <v>0</v>
      </c>
      <c r="L47" s="5"/>
    </row>
    <row r="48" spans="1:12" customHeight="1" ht="105" outlineLevel="5">
      <c r="A48" s="1"/>
      <c r="B48" s="1">
        <v>879339</v>
      </c>
      <c r="C48" s="1" t="s">
        <v>168</v>
      </c>
      <c r="D48" s="1" t="s">
        <v>169</v>
      </c>
      <c r="E48" s="2" t="s">
        <v>170</v>
      </c>
      <c r="F48" s="2" t="s">
        <v>171</v>
      </c>
      <c r="G48" s="2">
        <v>1</v>
      </c>
      <c r="H48" s="2">
        <v>0</v>
      </c>
      <c r="I48" s="1">
        <v>0</v>
      </c>
      <c r="J48" s="3" t="s">
        <v>19</v>
      </c>
      <c r="K48" s="2" t="str">
        <f>J48*19062.52</f>
        <v>0</v>
      </c>
      <c r="L48" s="5"/>
    </row>
    <row r="49" spans="1:12" customHeight="1" ht="105" outlineLevel="5">
      <c r="A49" s="1"/>
      <c r="B49" s="1">
        <v>879340</v>
      </c>
      <c r="C49" s="1" t="s">
        <v>172</v>
      </c>
      <c r="D49" s="1" t="s">
        <v>173</v>
      </c>
      <c r="E49" s="2" t="s">
        <v>174</v>
      </c>
      <c r="F49" s="2" t="s">
        <v>175</v>
      </c>
      <c r="G49" s="2">
        <v>1</v>
      </c>
      <c r="H49" s="2">
        <v>0</v>
      </c>
      <c r="I49" s="1">
        <v>0</v>
      </c>
      <c r="J49" s="3" t="s">
        <v>19</v>
      </c>
      <c r="K49" s="2" t="str">
        <f>J49*22045.07</f>
        <v>0</v>
      </c>
      <c r="L49" s="5"/>
    </row>
    <row r="50" spans="1:12" customHeight="1" ht="105" outlineLevel="5">
      <c r="A50" s="1"/>
      <c r="B50" s="1">
        <v>879341</v>
      </c>
      <c r="C50" s="1" t="s">
        <v>176</v>
      </c>
      <c r="D50" s="1" t="s">
        <v>177</v>
      </c>
      <c r="E50" s="2" t="s">
        <v>178</v>
      </c>
      <c r="F50" s="2" t="s">
        <v>179</v>
      </c>
      <c r="G50" s="2">
        <v>0</v>
      </c>
      <c r="H50" s="2">
        <v>0</v>
      </c>
      <c r="I50" s="1">
        <v>0</v>
      </c>
      <c r="J50" s="3" t="s">
        <v>19</v>
      </c>
      <c r="K50" s="2" t="str">
        <f>J50*25335.42</f>
        <v>0</v>
      </c>
      <c r="L50" s="5"/>
    </row>
    <row r="51" spans="1:12" customHeight="1" ht="105" outlineLevel="5">
      <c r="A51" s="1"/>
      <c r="B51" s="1">
        <v>879342</v>
      </c>
      <c r="C51" s="1" t="s">
        <v>180</v>
      </c>
      <c r="D51" s="1" t="s">
        <v>181</v>
      </c>
      <c r="E51" s="2" t="s">
        <v>182</v>
      </c>
      <c r="F51" s="2" t="s">
        <v>183</v>
      </c>
      <c r="G51" s="2">
        <v>0</v>
      </c>
      <c r="H51" s="2">
        <v>0</v>
      </c>
      <c r="I51" s="1">
        <v>0</v>
      </c>
      <c r="J51" s="3" t="s">
        <v>19</v>
      </c>
      <c r="K51" s="2" t="str">
        <f>J51*28113.81</f>
        <v>0</v>
      </c>
      <c r="L51" s="5"/>
    </row>
    <row r="52" spans="1:12" customHeight="1" ht="105" outlineLevel="5">
      <c r="A52" s="1"/>
      <c r="B52" s="1">
        <v>883384</v>
      </c>
      <c r="C52" s="1" t="s">
        <v>184</v>
      </c>
      <c r="D52" s="1" t="s">
        <v>185</v>
      </c>
      <c r="E52" s="2" t="s">
        <v>186</v>
      </c>
      <c r="F52" s="2" t="s">
        <v>187</v>
      </c>
      <c r="G52" s="2">
        <v>1</v>
      </c>
      <c r="H52" s="2">
        <v>0</v>
      </c>
      <c r="I52" s="1">
        <v>0</v>
      </c>
      <c r="J52" s="3" t="s">
        <v>19</v>
      </c>
      <c r="K52" s="2" t="str">
        <f>J52*30044.07</f>
        <v>0</v>
      </c>
      <c r="L52" s="5"/>
    </row>
    <row r="53" spans="1:12" customHeight="1" ht="105" outlineLevel="5">
      <c r="A53" s="1"/>
      <c r="B53" s="1">
        <v>883385</v>
      </c>
      <c r="C53" s="1" t="s">
        <v>188</v>
      </c>
      <c r="D53" s="1" t="s">
        <v>189</v>
      </c>
      <c r="E53" s="2" t="s">
        <v>190</v>
      </c>
      <c r="F53" s="2" t="s">
        <v>191</v>
      </c>
      <c r="G53" s="2">
        <v>1</v>
      </c>
      <c r="H53" s="2">
        <v>0</v>
      </c>
      <c r="I53" s="1">
        <v>0</v>
      </c>
      <c r="J53" s="3" t="s">
        <v>19</v>
      </c>
      <c r="K53" s="2" t="str">
        <f>J53*33383.95</f>
        <v>0</v>
      </c>
      <c r="L53" s="5"/>
    </row>
    <row r="54" spans="1:12" outlineLevel="2">
      <c r="A54" s="8" t="s">
        <v>192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outlineLevel="3">
      <c r="A55" s="9" t="s">
        <v>193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5"/>
    </row>
    <row r="56" spans="1:12" customHeight="1" ht="105" outlineLevel="5">
      <c r="A56" s="1"/>
      <c r="B56" s="1">
        <v>837111</v>
      </c>
      <c r="C56" s="1" t="s">
        <v>194</v>
      </c>
      <c r="D56" s="1" t="s">
        <v>195</v>
      </c>
      <c r="E56" s="2" t="s">
        <v>196</v>
      </c>
      <c r="F56" s="2" t="s">
        <v>197</v>
      </c>
      <c r="G56" s="2">
        <v>-1</v>
      </c>
      <c r="H56" s="2">
        <v>0</v>
      </c>
      <c r="I56" s="1">
        <v>2</v>
      </c>
      <c r="J56" s="3" t="s">
        <v>19</v>
      </c>
      <c r="K56" s="2" t="str">
        <f>J56*7045.71</f>
        <v>0</v>
      </c>
      <c r="L56" s="5"/>
    </row>
    <row r="57" spans="1:12" customHeight="1" ht="105" outlineLevel="5">
      <c r="A57" s="1"/>
      <c r="B57" s="1">
        <v>837112</v>
      </c>
      <c r="C57" s="1" t="s">
        <v>198</v>
      </c>
      <c r="D57" s="1" t="s">
        <v>199</v>
      </c>
      <c r="E57" s="2" t="s">
        <v>196</v>
      </c>
      <c r="F57" s="2" t="s">
        <v>200</v>
      </c>
      <c r="G57" s="2">
        <v>-3</v>
      </c>
      <c r="H57" s="2">
        <v>0</v>
      </c>
      <c r="I57" s="1">
        <v>5</v>
      </c>
      <c r="J57" s="3" t="s">
        <v>19</v>
      </c>
      <c r="K57" s="2" t="str">
        <f>J57*7042.77</f>
        <v>0</v>
      </c>
      <c r="L57" s="5"/>
    </row>
    <row r="58" spans="1:12" customHeight="1" ht="105" outlineLevel="5">
      <c r="A58" s="1"/>
      <c r="B58" s="1">
        <v>837113</v>
      </c>
      <c r="C58" s="1" t="s">
        <v>201</v>
      </c>
      <c r="D58" s="1" t="s">
        <v>202</v>
      </c>
      <c r="E58" s="2" t="s">
        <v>196</v>
      </c>
      <c r="F58" s="2" t="s">
        <v>203</v>
      </c>
      <c r="G58" s="2">
        <v>3</v>
      </c>
      <c r="H58" s="2">
        <v>0</v>
      </c>
      <c r="I58" s="1">
        <v>0</v>
      </c>
      <c r="J58" s="3" t="s">
        <v>19</v>
      </c>
      <c r="K58" s="2" t="str">
        <f>J58*8112.93</f>
        <v>0</v>
      </c>
      <c r="L58" s="5"/>
    </row>
    <row r="59" spans="1:12" customHeight="1" ht="105" outlineLevel="5">
      <c r="A59" s="1"/>
      <c r="B59" s="1">
        <v>954805</v>
      </c>
      <c r="C59" s="1" t="s">
        <v>204</v>
      </c>
      <c r="D59" s="1" t="s">
        <v>205</v>
      </c>
      <c r="E59" s="2" t="s">
        <v>206</v>
      </c>
      <c r="F59" s="2" t="s">
        <v>207</v>
      </c>
      <c r="G59" s="2">
        <v>3</v>
      </c>
      <c r="H59" s="2">
        <v>0</v>
      </c>
      <c r="I59" s="1">
        <v>0</v>
      </c>
      <c r="J59" s="3" t="s">
        <v>19</v>
      </c>
      <c r="K59" s="2" t="str">
        <f>J59*8677.41</f>
        <v>0</v>
      </c>
      <c r="L59" s="5"/>
    </row>
    <row r="60" spans="1:12" customHeight="1" ht="105" outlineLevel="5">
      <c r="A60" s="1"/>
      <c r="B60" s="1">
        <v>954806</v>
      </c>
      <c r="C60" s="1" t="s">
        <v>208</v>
      </c>
      <c r="D60" s="1" t="s">
        <v>209</v>
      </c>
      <c r="E60" s="2" t="s">
        <v>210</v>
      </c>
      <c r="F60" s="2" t="s">
        <v>211</v>
      </c>
      <c r="G60" s="2">
        <v>3</v>
      </c>
      <c r="H60" s="2">
        <v>0</v>
      </c>
      <c r="I60" s="1">
        <v>0</v>
      </c>
      <c r="J60" s="3" t="s">
        <v>19</v>
      </c>
      <c r="K60" s="2" t="str">
        <f>J60*8994.93</f>
        <v>0</v>
      </c>
      <c r="L60" s="5"/>
    </row>
    <row r="61" spans="1:12" customHeight="1" ht="105" outlineLevel="5">
      <c r="A61" s="1"/>
      <c r="B61" s="1">
        <v>954807</v>
      </c>
      <c r="C61" s="1" t="s">
        <v>212</v>
      </c>
      <c r="D61" s="1" t="s">
        <v>213</v>
      </c>
      <c r="E61" s="2" t="s">
        <v>210</v>
      </c>
      <c r="F61" s="2" t="s">
        <v>214</v>
      </c>
      <c r="G61" s="2">
        <v>3</v>
      </c>
      <c r="H61" s="2">
        <v>0</v>
      </c>
      <c r="I61" s="1">
        <v>0</v>
      </c>
      <c r="J61" s="3" t="s">
        <v>19</v>
      </c>
      <c r="K61" s="2" t="str">
        <f>J61*9162.51</f>
        <v>0</v>
      </c>
      <c r="L61" s="5"/>
    </row>
    <row r="62" spans="1:12" customHeight="1" ht="105" outlineLevel="5">
      <c r="A62" s="1"/>
      <c r="B62" s="1">
        <v>954808</v>
      </c>
      <c r="C62" s="1" t="s">
        <v>215</v>
      </c>
      <c r="D62" s="1" t="s">
        <v>216</v>
      </c>
      <c r="E62" s="2" t="s">
        <v>210</v>
      </c>
      <c r="F62" s="2" t="s">
        <v>214</v>
      </c>
      <c r="G62" s="2">
        <v>2</v>
      </c>
      <c r="H62" s="2">
        <v>0</v>
      </c>
      <c r="I62" s="1">
        <v>0</v>
      </c>
      <c r="J62" s="3" t="s">
        <v>19</v>
      </c>
      <c r="K62" s="2" t="str">
        <f>J62*9162.51</f>
        <v>0</v>
      </c>
      <c r="L62" s="5"/>
    </row>
    <row r="63" spans="1:12" outlineLevel="3">
      <c r="A63" s="9" t="s">
        <v>217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5"/>
    </row>
    <row r="64" spans="1:12" customHeight="1" ht="105" outlineLevel="5">
      <c r="A64" s="1"/>
      <c r="B64" s="1">
        <v>882944</v>
      </c>
      <c r="C64" s="1" t="s">
        <v>218</v>
      </c>
      <c r="D64" s="1"/>
      <c r="E64" s="2" t="s">
        <v>219</v>
      </c>
      <c r="F64" s="2" t="s">
        <v>220</v>
      </c>
      <c r="G64" s="2">
        <v>6</v>
      </c>
      <c r="H64" s="2">
        <v>0</v>
      </c>
      <c r="I64" s="1">
        <v>0</v>
      </c>
      <c r="J64" s="3" t="s">
        <v>19</v>
      </c>
      <c r="K64" s="2" t="str">
        <f>J64*7716.20</f>
        <v>0</v>
      </c>
      <c r="L64" s="5"/>
    </row>
    <row r="65" spans="1:12" customHeight="1" ht="105" outlineLevel="5">
      <c r="A65" s="1"/>
      <c r="B65" s="1">
        <v>882945</v>
      </c>
      <c r="C65" s="1" t="s">
        <v>221</v>
      </c>
      <c r="D65" s="1"/>
      <c r="E65" s="2" t="s">
        <v>222</v>
      </c>
      <c r="F65" s="2" t="s">
        <v>223</v>
      </c>
      <c r="G65" s="2">
        <v>0</v>
      </c>
      <c r="H65" s="2">
        <v>0</v>
      </c>
      <c r="I65" s="1">
        <v>0</v>
      </c>
      <c r="J65" s="3" t="s">
        <v>19</v>
      </c>
      <c r="K65" s="2" t="str">
        <f>J65*7957.43</f>
        <v>0</v>
      </c>
      <c r="L65" s="5"/>
    </row>
    <row r="66" spans="1:12" customHeight="1" ht="105" outlineLevel="5">
      <c r="A66" s="1"/>
      <c r="B66" s="1">
        <v>882946</v>
      </c>
      <c r="C66" s="1" t="s">
        <v>224</v>
      </c>
      <c r="D66" s="1"/>
      <c r="E66" s="2" t="s">
        <v>225</v>
      </c>
      <c r="F66" s="2" t="s">
        <v>226</v>
      </c>
      <c r="G66" s="2">
        <v>5</v>
      </c>
      <c r="H66" s="2">
        <v>0</v>
      </c>
      <c r="I66" s="1">
        <v>0</v>
      </c>
      <c r="J66" s="3" t="s">
        <v>19</v>
      </c>
      <c r="K66" s="2" t="str">
        <f>J66*7877.17</f>
        <v>0</v>
      </c>
      <c r="L66" s="5"/>
    </row>
    <row r="67" spans="1:12" customHeight="1" ht="105" outlineLevel="5">
      <c r="A67" s="1"/>
      <c r="B67" s="1">
        <v>882947</v>
      </c>
      <c r="C67" s="1" t="s">
        <v>227</v>
      </c>
      <c r="D67" s="1"/>
      <c r="E67" s="2" t="s">
        <v>228</v>
      </c>
      <c r="F67" s="2" t="s">
        <v>229</v>
      </c>
      <c r="G67" s="2">
        <v>2</v>
      </c>
      <c r="H67" s="2">
        <v>0</v>
      </c>
      <c r="I67" s="1">
        <v>0</v>
      </c>
      <c r="J67" s="3" t="s">
        <v>19</v>
      </c>
      <c r="K67" s="2" t="str">
        <f>J67*8198.42</f>
        <v>0</v>
      </c>
      <c r="L67" s="5"/>
    </row>
    <row r="68" spans="1:12" customHeight="1" ht="105" outlineLevel="5">
      <c r="A68" s="1"/>
      <c r="B68" s="1">
        <v>882948</v>
      </c>
      <c r="C68" s="1" t="s">
        <v>230</v>
      </c>
      <c r="D68" s="1"/>
      <c r="E68" s="2" t="s">
        <v>231</v>
      </c>
      <c r="F68" s="2" t="s">
        <v>232</v>
      </c>
      <c r="G68" s="2">
        <v>7</v>
      </c>
      <c r="H68" s="2">
        <v>0</v>
      </c>
      <c r="I68" s="1">
        <v>0</v>
      </c>
      <c r="J68" s="3" t="s">
        <v>19</v>
      </c>
      <c r="K68" s="2" t="str">
        <f>J68*12217.61</f>
        <v>0</v>
      </c>
      <c r="L68" s="5"/>
    </row>
    <row r="69" spans="1:12" customHeight="1" ht="105" outlineLevel="5">
      <c r="A69" s="1"/>
      <c r="B69" s="1">
        <v>882949</v>
      </c>
      <c r="C69" s="1" t="s">
        <v>233</v>
      </c>
      <c r="D69" s="1"/>
      <c r="E69" s="2" t="s">
        <v>234</v>
      </c>
      <c r="F69" s="2" t="s">
        <v>229</v>
      </c>
      <c r="G69" s="2">
        <v>4</v>
      </c>
      <c r="H69" s="2">
        <v>0</v>
      </c>
      <c r="I69" s="1">
        <v>0</v>
      </c>
      <c r="J69" s="3" t="s">
        <v>19</v>
      </c>
      <c r="K69" s="2" t="str">
        <f>J69*8198.42</f>
        <v>0</v>
      </c>
      <c r="L69" s="5"/>
    </row>
    <row r="70" spans="1:12" customHeight="1" ht="105" outlineLevel="5">
      <c r="A70" s="1"/>
      <c r="B70" s="1">
        <v>882950</v>
      </c>
      <c r="C70" s="1" t="s">
        <v>235</v>
      </c>
      <c r="D70" s="1"/>
      <c r="E70" s="2" t="s">
        <v>236</v>
      </c>
      <c r="F70" s="2" t="s">
        <v>237</v>
      </c>
      <c r="G70" s="2">
        <v>7</v>
      </c>
      <c r="H70" s="2">
        <v>0</v>
      </c>
      <c r="I70" s="1">
        <v>0</v>
      </c>
      <c r="J70" s="3" t="s">
        <v>19</v>
      </c>
      <c r="K70" s="2" t="str">
        <f>J70*8520.13</f>
        <v>0</v>
      </c>
      <c r="L70" s="5"/>
    </row>
    <row r="71" spans="1:12" customHeight="1" ht="105" outlineLevel="5">
      <c r="A71" s="1"/>
      <c r="B71" s="1">
        <v>882951</v>
      </c>
      <c r="C71" s="1" t="s">
        <v>238</v>
      </c>
      <c r="D71" s="1"/>
      <c r="E71" s="2" t="s">
        <v>239</v>
      </c>
      <c r="F71" s="2" t="s">
        <v>240</v>
      </c>
      <c r="G71" s="2">
        <v>6</v>
      </c>
      <c r="H71" s="2">
        <v>0</v>
      </c>
      <c r="I71" s="1">
        <v>0</v>
      </c>
      <c r="J71" s="3" t="s">
        <v>19</v>
      </c>
      <c r="K71" s="2" t="str">
        <f>J71*13101.79</f>
        <v>0</v>
      </c>
      <c r="L71" s="5"/>
    </row>
    <row r="72" spans="1:12" outlineLevel="3">
      <c r="A72" s="9" t="s">
        <v>241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5"/>
    </row>
    <row r="73" spans="1:12" outlineLevel="5">
      <c r="A73" s="1"/>
      <c r="B73" s="1">
        <v>956636</v>
      </c>
      <c r="C73" s="1" t="s">
        <v>242</v>
      </c>
      <c r="D73" s="1" t="s">
        <v>243</v>
      </c>
      <c r="E73" s="2" t="s">
        <v>244</v>
      </c>
      <c r="F73" s="2" t="s">
        <v>245</v>
      </c>
      <c r="G73" s="2">
        <v>0</v>
      </c>
      <c r="H73" s="2">
        <v>0</v>
      </c>
      <c r="I73" s="1">
        <v>0</v>
      </c>
      <c r="J73" s="3" t="s">
        <v>19</v>
      </c>
      <c r="K73" s="2" t="str">
        <f>J73*12322.54</f>
        <v>0</v>
      </c>
      <c r="L73" s="5"/>
    </row>
    <row r="74" spans="1:12" outlineLevel="5">
      <c r="A74" s="1"/>
      <c r="B74" s="1">
        <v>956637</v>
      </c>
      <c r="C74" s="1" t="s">
        <v>246</v>
      </c>
      <c r="D74" s="1" t="s">
        <v>247</v>
      </c>
      <c r="E74" s="2" t="s">
        <v>244</v>
      </c>
      <c r="F74" s="2" t="s">
        <v>248</v>
      </c>
      <c r="G74" s="2">
        <v>0</v>
      </c>
      <c r="H74" s="2">
        <v>0</v>
      </c>
      <c r="I74" s="1">
        <v>0</v>
      </c>
      <c r="J74" s="3" t="s">
        <v>19</v>
      </c>
      <c r="K74" s="2" t="str">
        <f>J74*13150.90</f>
        <v>0</v>
      </c>
      <c r="L74" s="5"/>
    </row>
    <row r="75" spans="1:12" outlineLevel="5">
      <c r="A75" s="1"/>
      <c r="B75" s="1">
        <v>956638</v>
      </c>
      <c r="C75" s="1" t="s">
        <v>249</v>
      </c>
      <c r="D75" s="1" t="s">
        <v>250</v>
      </c>
      <c r="E75" s="2" t="s">
        <v>244</v>
      </c>
      <c r="F75" s="2" t="s">
        <v>251</v>
      </c>
      <c r="G75" s="2">
        <v>0</v>
      </c>
      <c r="H75" s="2">
        <v>0</v>
      </c>
      <c r="I75" s="1">
        <v>0</v>
      </c>
      <c r="J75" s="3" t="s">
        <v>19</v>
      </c>
      <c r="K75" s="2" t="str">
        <f>J75*12945.37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44:K44"/>
    <mergeCell ref="A54:K54"/>
    <mergeCell ref="A5:K5"/>
    <mergeCell ref="A17:K17"/>
    <mergeCell ref="A26:K26"/>
    <mergeCell ref="A37:K37"/>
    <mergeCell ref="A45:K45"/>
    <mergeCell ref="A55:K55"/>
    <mergeCell ref="A63:K63"/>
    <mergeCell ref="A72:K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2026-05-11T15:07:50+03:00</dcterms:created>
  <dcterms:modified xsi:type="dcterms:W3CDTF">2026-05-11T15:07:50+03:00</dcterms:modified>
  <dc:title>Untitled Spreadsheet</dc:title>
  <dc:description/>
  <dc:subject/>
  <cp:keywords/>
  <cp:category/>
</cp:coreProperties>
</file>