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<sst xmlns="http://schemas.openxmlformats.org/spreadsheetml/2006/main" uniqueCount="257">
  <si>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</si>
  <si>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</si>
  <si>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</si>
  <si>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</si>
  <si>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</si>
  <si>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</si>
  <si>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</si>
  <si>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</si>
  <si>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</si>
  <si>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</si>
  <si>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</si>
  <si>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Автоматика</t>
  </si>
  <si>
    <t>Насосная автоматика VALTEC</t>
  </si>
  <si>
    <t>VLC-901065</t>
  </si>
  <si>
    <t>VT.CRS7.02.1</t>
  </si>
  <si>
    <t>Автоматическое устройство управления насосом 1/4"</t>
  </si>
  <si>
    <t>3 020.00 руб.</t>
  </si>
  <si>
    <t>&gt;100</t>
  </si>
  <si>
    <t>шт</t>
  </si>
  <si>
    <t>VLC-901066</t>
  </si>
  <si>
    <t>VT.CRS7.04.1</t>
  </si>
  <si>
    <t>Автоматическое устройство управления насосом 1/2"</t>
  </si>
  <si>
    <t>3 098.00 руб.</t>
  </si>
  <si>
    <t>&gt;50</t>
  </si>
  <si>
    <t>VLC-922001</t>
  </si>
  <si>
    <t>VT.EPC2.06.0</t>
  </si>
  <si>
    <t>Блок насосной автоматики EPC-2</t>
  </si>
  <si>
    <t>2 828.00 руб.</t>
  </si>
  <si>
    <t>VLC-922002</t>
  </si>
  <si>
    <t>VT.CRS5.02.1</t>
  </si>
  <si>
    <t>Реле давления CRS-5, 1/4" нак.гайка, преднастройка 2,1-3,5 бар</t>
  </si>
  <si>
    <t>654.00 руб.</t>
  </si>
  <si>
    <t>VLC-922003</t>
  </si>
  <si>
    <t>VT.CRS6.02.1</t>
  </si>
  <si>
    <t>Реле защиты насоса от «сухого хода» CRS-6, 1/4" нак.гайка</t>
  </si>
  <si>
    <t>697.00 руб.</t>
  </si>
  <si>
    <t>&gt;10</t>
  </si>
  <si>
    <t>VLC-922004</t>
  </si>
  <si>
    <t>VT.EPC.11.06</t>
  </si>
  <si>
    <t>Блок насосной автоматики EPC-11 (пресс контроль)</t>
  </si>
  <si>
    <t>2 555.00 руб.</t>
  </si>
  <si>
    <t>Насосная автоматика Italtecnica</t>
  </si>
  <si>
    <t>NAS-410009</t>
  </si>
  <si>
    <t>Реле давления PM5G14 1-5 бар, 1/4" нак. гайка, 250В  Italtecnica</t>
  </si>
  <si>
    <t>1 037.00 руб.</t>
  </si>
  <si>
    <t>NAS-410010</t>
  </si>
  <si>
    <t>Реле давления PM53W со встр. маном 1-5 бар, 1" нар-вн-вн, 250В  Italtecnica</t>
  </si>
  <si>
    <t>1 588.31 руб.</t>
  </si>
  <si>
    <t>NAS-430001</t>
  </si>
  <si>
    <t>LP3F14 датчик сухого хода 0,05-0,4 бар, 1/4" гайка, 230В ITALTECNICA</t>
  </si>
  <si>
    <t>1 519.80 руб.</t>
  </si>
  <si>
    <t>NAS-430002</t>
  </si>
  <si>
    <t>LP3G14 датчик сухого хода 0,05-0,4 бар, 1/4" накид. гайка, 230В ITALTECNICA</t>
  </si>
  <si>
    <t>1 553.29 руб.</t>
  </si>
  <si>
    <t>NAS-430003</t>
  </si>
  <si>
    <t>LP3G14H5PR датчик сухого хода 0,05-0,4 бар, 1/4" гайка, кабель 230В ITALTECNICA</t>
  </si>
  <si>
    <t>1 906.72 руб.</t>
  </si>
  <si>
    <t>NAS-430004</t>
  </si>
  <si>
    <t>PM12G14 реле давления 3-12 бар, 1/4" гайка, 250В ITALTECNICA</t>
  </si>
  <si>
    <t>1 118.94 руб.</t>
  </si>
  <si>
    <t>NAS-430005</t>
  </si>
  <si>
    <t>PM5F14 реле давления 1-5 бар, 1/4" гайка, 250В ITALTECNICA</t>
  </si>
  <si>
    <t>0.00 руб.</t>
  </si>
  <si>
    <t>NAS-430006</t>
  </si>
  <si>
    <t>PM5G14R25 реле давления 1-5 бар, 1/4" накид. гайка, 250В, усил. контакты до 20А ITALTECNICA</t>
  </si>
  <si>
    <t>1 260.04 руб.</t>
  </si>
  <si>
    <t>NAS-430007</t>
  </si>
  <si>
    <t>PM5G14SG реле давления 1-5 бар, 1/4" накид. гайка, 250В, прозр. корпус со шкалой ITALTECNICA</t>
  </si>
  <si>
    <t>1 181.50 руб.</t>
  </si>
  <si>
    <t>NAS-430008</t>
  </si>
  <si>
    <t>PM5ML14 реле давления 1-5 бар, 1/4" штуцер, 250В ITALTECNICA</t>
  </si>
  <si>
    <t>1 081.71 руб.</t>
  </si>
  <si>
    <t>NAS-430009</t>
  </si>
  <si>
    <t>PT12G14 реле давления 3-12 бар, 1/4" гайка, 380В ITALTECNICA</t>
  </si>
  <si>
    <t>1 017.28 руб.</t>
  </si>
  <si>
    <t>NAS-430010</t>
  </si>
  <si>
    <t>PT5G14 реле давления 1-5 бар, 1/4" накид. гайка, 380В ITALTECNICA</t>
  </si>
  <si>
    <t>1 417.46 руб.</t>
  </si>
  <si>
    <t>NAS-430011</t>
  </si>
  <si>
    <t>BRIO TANK реле давления 1" нар, 12А, 230В с резервуаром для воды ITALTECNICA</t>
  </si>
  <si>
    <t>6 650.74 руб.</t>
  </si>
  <si>
    <t>NAS-430012</t>
  </si>
  <si>
    <t>BRIO-M реле давления 1" нар, 12А, 230В ITALTECNICA</t>
  </si>
  <si>
    <t>4 651.18 руб.</t>
  </si>
  <si>
    <t>NAS-430013</t>
  </si>
  <si>
    <t>SPIN реле расхода 1" нар, 230В ITALTECNICA</t>
  </si>
  <si>
    <t>4 137.12 руб.</t>
  </si>
  <si>
    <t>NAS-430014</t>
  </si>
  <si>
    <t>TECNOIT05S поплавковый выключатель с кабелем 0,5 м ITALTECNICA</t>
  </si>
  <si>
    <t>1 229.27 руб.</t>
  </si>
  <si>
    <t>NAS-430015</t>
  </si>
  <si>
    <t>TECNOIT10 поплавковый выключатель с кабелем 10 м с противовесом ITALTECNICA</t>
  </si>
  <si>
    <t>3 690.36 руб.</t>
  </si>
  <si>
    <t>NAS-430016</t>
  </si>
  <si>
    <t>TECNOIT3 поплавковый выключатель с кабелем 3 м с противовесом ITALTECNICA</t>
  </si>
  <si>
    <t>2 077.91 руб.</t>
  </si>
  <si>
    <t>Насосная автоматика VIEIR</t>
  </si>
  <si>
    <t>NAS-410001</t>
  </si>
  <si>
    <t>VER7A/1B</t>
  </si>
  <si>
    <t>Реле давления VR-7 A  1-12 бар, нак. гайка 1/4 вн.р,  бок подвод проводов (1/50шт)</t>
  </si>
  <si>
    <t>345.10 руб.</t>
  </si>
  <si>
    <t>&gt;25</t>
  </si>
  <si>
    <t>NAS-410002</t>
  </si>
  <si>
    <t>VER2.2/1C</t>
  </si>
  <si>
    <t>Блок автоматики VR-2,2 (1/12шт)</t>
  </si>
  <si>
    <t>2 097.38 руб.</t>
  </si>
  <si>
    <t>NAS-410003</t>
  </si>
  <si>
    <t>VER2.3/1C</t>
  </si>
  <si>
    <t>Контроллер насоса  VR-2,3 (1/30шт)</t>
  </si>
  <si>
    <t>1 822.19 руб.</t>
  </si>
  <si>
    <t>NAS-410004</t>
  </si>
  <si>
    <t>VER2.7</t>
  </si>
  <si>
    <t>Поплавковый выключатель, кабель 3м, 5 бар  VR-2,7 (1/20шт)</t>
  </si>
  <si>
    <t>684.25 руб.</t>
  </si>
  <si>
    <t>NAS-410005</t>
  </si>
  <si>
    <t>VR8A/1B</t>
  </si>
  <si>
    <t>Реле "сухого хода" VR-8 A (1/50шт)</t>
  </si>
  <si>
    <t>461.13 руб.</t>
  </si>
  <si>
    <t>NAS-410006</t>
  </si>
  <si>
    <t>VR9C/1B</t>
  </si>
  <si>
    <t>Реле давления VER9C 1-12 бар, нак гайка 1/4 вн.р., нижний подвод проводов (1/50шт)</t>
  </si>
  <si>
    <t>413.53 руб.</t>
  </si>
  <si>
    <t>NAS-410007</t>
  </si>
  <si>
    <t>VER9.1/1B</t>
  </si>
  <si>
    <t>Реле давления 1-5,3 бар с манометром VR-9.1 присоединие 1" (1/40шт)</t>
  </si>
  <si>
    <t>779.45 руб.</t>
  </si>
  <si>
    <t>NAS-410008</t>
  </si>
  <si>
    <t>VER2.1/1C</t>
  </si>
  <si>
    <t>Блок насосной автоматики VR-2.1 (1/15шт)</t>
  </si>
  <si>
    <t>2 024.49 руб.</t>
  </si>
  <si>
    <t>NAS-410011</t>
  </si>
  <si>
    <t>VER2.1A/1C</t>
  </si>
  <si>
    <t>Блок насосной автоматики с подключ проводами VR-2.1A (1/12шт)</t>
  </si>
  <si>
    <t>2 240.18 руб.</t>
  </si>
  <si>
    <t>NAS-410012</t>
  </si>
  <si>
    <t>VR9A/1B</t>
  </si>
  <si>
    <t>Реле давления VR-9A 1-12 бар,  1/4 нар.р., нижний подвод проводов (1/50шт)</t>
  </si>
  <si>
    <t>416.50 руб.</t>
  </si>
  <si>
    <t>VER-000545</t>
  </si>
  <si>
    <t>VER3.1A</t>
  </si>
  <si>
    <t>Контроллер насоса  "VIEIR" - 3.1 (12/1шт)</t>
  </si>
  <si>
    <t>3 749.99 руб.</t>
  </si>
  <si>
    <t>VER-000717</t>
  </si>
  <si>
    <t>VER3.4</t>
  </si>
  <si>
    <t>Блок контроля давления с накидной гайкой 1/4" (20/1шт)</t>
  </si>
  <si>
    <t>2 850.05 руб.</t>
  </si>
  <si>
    <t>VER-000718</t>
  </si>
  <si>
    <t>VER3.5</t>
  </si>
  <si>
    <t>Блок контроля давления, штуцер 1/2" (20/1шт)</t>
  </si>
  <si>
    <t>2 884.26 руб.</t>
  </si>
  <si>
    <t>VVR-000123</t>
  </si>
  <si>
    <t>VER2.4</t>
  </si>
  <si>
    <t>Плата контроллера насоса (250/1шт)</t>
  </si>
  <si>
    <t>645.58 руб.</t>
  </si>
  <si>
    <t>Насосная автоматика ZEGOR</t>
  </si>
  <si>
    <t>ZGR-001094</t>
  </si>
  <si>
    <t>ZS-01</t>
  </si>
  <si>
    <t>Блок Автоматики Zegor ZS-01 (1/12шт)</t>
  </si>
  <si>
    <t>3 534.62 руб.</t>
  </si>
  <si>
    <t>ZGR-001095</t>
  </si>
  <si>
    <t>ZS-01А</t>
  </si>
  <si>
    <t>Блок Автоматики Zegor ZS-01A (1/12шт)</t>
  </si>
  <si>
    <t>3 953.94 руб.</t>
  </si>
  <si>
    <t>ZGR-001096</t>
  </si>
  <si>
    <t>ZS-01B</t>
  </si>
  <si>
    <t>Блок Автоматики Zegor ZS-01B (1/12шт)</t>
  </si>
  <si>
    <t>2 848.56 руб.</t>
  </si>
  <si>
    <t>ZGR-001097</t>
  </si>
  <si>
    <t>ZS-02</t>
  </si>
  <si>
    <t>-Блок Автоматики с манометром  Zegor ZS-02 (1/20шт)</t>
  </si>
  <si>
    <t>2 817.00 руб.</t>
  </si>
  <si>
    <t>ZGR-001098</t>
  </si>
  <si>
    <t>ZS-03</t>
  </si>
  <si>
    <t>-Блок Автоматики с маноматром Zegor ZS-03 (1/15шт)</t>
  </si>
  <si>
    <t>3 164.40 руб.</t>
  </si>
  <si>
    <t>ZGR-001099</t>
  </si>
  <si>
    <t>ZS-05B</t>
  </si>
  <si>
    <t>Блок Автоматики с манометром Zegor ZS-05B (1/12шт)</t>
  </si>
  <si>
    <t>3 303.41 руб.</t>
  </si>
  <si>
    <t>ZGR-001100</t>
  </si>
  <si>
    <t>SK-5</t>
  </si>
  <si>
    <t>Реле давления 2,1-3,5 бар Zegor SK-5 1/4 вн.р. (1/50шт)</t>
  </si>
  <si>
    <t>525.66 руб.</t>
  </si>
  <si>
    <t>ZGR-001101</t>
  </si>
  <si>
    <t>SK-5B</t>
  </si>
  <si>
    <t>Реле давления 1,4-2,8 бар Zegor SK-5В 1/4 нак. гайка (1/50шт)</t>
  </si>
  <si>
    <t>505.44 руб.</t>
  </si>
  <si>
    <t>ZGR-001102</t>
  </si>
  <si>
    <t>SK-5C</t>
  </si>
  <si>
    <t>Реле давления 1,4-2,8 бар Zegor SK-5C 1/4 нар.р (1/50шт)</t>
  </si>
  <si>
    <t>471.74 руб.</t>
  </si>
  <si>
    <t>ZGR-001103</t>
  </si>
  <si>
    <t>SK-9</t>
  </si>
  <si>
    <t>(ВЫВЕДЕН) Реле давления 2,1-3,5 бар Zegor SK-9 1/4 вн.р. (1/50шт)</t>
  </si>
  <si>
    <t>663.12 руб.</t>
  </si>
  <si>
    <t>ZGR-001104</t>
  </si>
  <si>
    <t>SK-9B</t>
  </si>
  <si>
    <t>Реле давления 1,4-2,8 бар Zegor SK-9В 1/4 нак. гайка (1/50шт)</t>
  </si>
  <si>
    <t>595.45 руб.</t>
  </si>
  <si>
    <t>ZGR-001105</t>
  </si>
  <si>
    <t>SK-9C</t>
  </si>
  <si>
    <t>Реле давления 1,4-2,8 бар Zegor SK-9C 1/4 нар.р (1/50шт)</t>
  </si>
  <si>
    <t>670.41 руб.</t>
  </si>
  <si>
    <t>ZGR-001209</t>
  </si>
  <si>
    <t>ZP-DB01</t>
  </si>
  <si>
    <t>Плата уплавления для блока автоматики ZS-01/ZS-01B (1/100шт)</t>
  </si>
  <si>
    <t>994.36 руб.</t>
  </si>
  <si>
    <t>ZGR-001210</t>
  </si>
  <si>
    <t>ZP-DB01A</t>
  </si>
  <si>
    <t>Плата управления для блока автоматики ZS-01A (1/100шт)</t>
  </si>
  <si>
    <t>ZGR-001211</t>
  </si>
  <si>
    <t>ZP-DB02</t>
  </si>
  <si>
    <t>Плата управления для блока автоматики ZS-02 (1/100шт)</t>
  </si>
  <si>
    <t>ZGR-001212</t>
  </si>
  <si>
    <t>ZP-DB03</t>
  </si>
  <si>
    <t>Плата управления для блока автоматики ZS-03 (1/100шт)</t>
  </si>
  <si>
    <t>ZGR-001223</t>
  </si>
  <si>
    <t>ZS-02B</t>
  </si>
  <si>
    <t>Блок Автоматики с манометром 1-3 бар с кабелем и розеткой Zegor (1/15шт)</t>
  </si>
  <si>
    <t>3 130.12 руб.</t>
  </si>
  <si>
    <t>ZGR-001224</t>
  </si>
  <si>
    <t>ZS-03B</t>
  </si>
  <si>
    <t>Блок Автоматики с манометром 1,5-3 бар с кабелем и розеткой Zegor (1/15шт)</t>
  </si>
  <si>
    <t>3 516.72 руб.</t>
  </si>
  <si>
    <t>ZGR-001225</t>
  </si>
  <si>
    <t>ZS-06</t>
  </si>
  <si>
    <t>Блок Автоматики с цифровым управлением с перезапуском Zegor (1/12шт)</t>
  </si>
  <si>
    <t>4 178.30 руб.</t>
  </si>
  <si>
    <t>ZGR-001226</t>
  </si>
  <si>
    <t>SK-9A</t>
  </si>
  <si>
    <t>Реле сухого хода 1/4 нар.р. (раб давление 0,15-0,9 бар) Zegor (1/50шт)</t>
  </si>
  <si>
    <t>687.96 руб.</t>
  </si>
  <si>
    <t>ZGR-001257</t>
  </si>
  <si>
    <t>SK-2A</t>
  </si>
  <si>
    <t>Реле давления (подходит для WZB370) (1/100шт)</t>
  </si>
  <si>
    <t>442.88 руб.</t>
  </si>
  <si>
    <t>ZGR-001258</t>
  </si>
  <si>
    <t>SK-2B</t>
  </si>
  <si>
    <t>Реле давления (подходит для WZB550) (1/100шт)</t>
  </si>
  <si>
    <t>ZGR-001270</t>
  </si>
  <si>
    <t>ZS-07</t>
  </si>
  <si>
    <t>Блок Автоматики 1,5-10бар с цифровым управлением Zegor (1/12шт)</t>
  </si>
  <si>
    <t>3 191.06 руб.</t>
  </si>
  <si>
    <t>ZGR-001271</t>
  </si>
  <si>
    <t>SK-9T</t>
  </si>
  <si>
    <t>Реле давления с манометром 1,4-2,8 бар Zegor  1/4 нак. гайка (1/50шт)</t>
  </si>
  <si>
    <t>887.40 руб.</t>
  </si>
  <si>
    <t>ZGR-001272</t>
  </si>
  <si>
    <t>ZS-11</t>
  </si>
  <si>
    <t>Частотный преобразователь для ТРЕХФАЗНОГО насоса 0,75-2,2 КВт, регулировка давления 1-9 бар (1/10шт)</t>
  </si>
  <si>
    <t>13 942.50 руб.</t>
  </si>
  <si>
    <t>ZGR-001273</t>
  </si>
  <si>
    <t>ZS-11A</t>
  </si>
  <si>
    <t>Частотный преобразователь для ОДНОФАЗНОГО насоса до 1,5 КВт, 1-9 бар, с розеткой и вилкой (1/10шт)</t>
  </si>
  <si>
    <t>УТ000002592</t>
  </si>
  <si>
    <t>ZS-11B</t>
  </si>
  <si>
    <t>Частотный преобразователь для ОДНОФАЗНОГО насоса до 1,5 КВт, 1-9 бар, с вилкой без розетки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</si>
</sst>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5c8a24_551c_11f0_a76e_047c1617b143_85576911_7c1e_11f0_a7a3_047c1617b1431.jpeg"/><Relationship Id="rId2" Type="http://schemas.openxmlformats.org/officeDocument/2006/relationships/image" Target="../media/145c8a26_551c_11f0_a76e_047c1617b143_8557690d_7c1e_11f0_a7a3_047c1617b1432.jpeg"/><Relationship Id="rId3" Type="http://schemas.openxmlformats.org/officeDocument/2006/relationships/image" Target="../media/77fc5a6d_86a6_11e9_8101_003048fd731b_634a42e9_f953_11e9_810b_003048fd731b3.jpeg"/><Relationship Id="rId4" Type="http://schemas.openxmlformats.org/officeDocument/2006/relationships/image" Target="../media/77fc5a70_86a6_11e9_8101_003048fd731b_634a42ea_f953_11e9_810b_003048fd731b4.jpeg"/><Relationship Id="rId5" Type="http://schemas.openxmlformats.org/officeDocument/2006/relationships/image" Target="../media/77fc5a73_86a6_11e9_8101_003048fd731b_634a42eb_f953_11e9_810b_003048fd731b5.jpeg"/><Relationship Id="rId6" Type="http://schemas.openxmlformats.org/officeDocument/2006/relationships/image" Target="../media/d981da6f_77ea_11ea_8111_003048fd731b_7d28a356_7d94_11ea_8111_003048fd731b6.jpeg"/><Relationship Id="rId7" Type="http://schemas.openxmlformats.org/officeDocument/2006/relationships/image" Target="../media/77fc5a88_86a6_11e9_8101_003048fd731b_5352ef7f_57f4_11ea_810f_003048fd731b7.jpeg"/><Relationship Id="rId8" Type="http://schemas.openxmlformats.org/officeDocument/2006/relationships/image" Target="../media/77fc5a8a_86a6_11e9_8101_003048fd731b_5352ef7e_57f4_11ea_810f_003048fd731b8.png"/><Relationship Id="rId9" Type="http://schemas.openxmlformats.org/officeDocument/2006/relationships/image" Target="../media/05c9cfef_77eb_11ea_8111_003048fd731b_92d88067_5a43_11f0_a775_047c1617b1439.jpeg"/><Relationship Id="rId10" Type="http://schemas.openxmlformats.org/officeDocument/2006/relationships/image" Target="../media/05c9cff1_77eb_11ea_8111_003048fd731b_92d88069_5a43_11f0_a775_047c1617b14310.jpeg"/><Relationship Id="rId11" Type="http://schemas.openxmlformats.org/officeDocument/2006/relationships/image" Target="../media/05c9cff3_77eb_11ea_8111_003048fd731b_92d8806b_5a43_11f0_a775_047c1617b14311.jpeg"/><Relationship Id="rId12" Type="http://schemas.openxmlformats.org/officeDocument/2006/relationships/image" Target="../media/05c9cff5_77eb_11ea_8111_003048fd731b_92d8806d_5a43_11f0_a775_047c1617b14312.jpeg"/><Relationship Id="rId13" Type="http://schemas.openxmlformats.org/officeDocument/2006/relationships/image" Target="../media/05c9cff7_77eb_11ea_8111_003048fd731b_c75a16de_f115_11ee_a58b_047c1617b14313.jpeg"/><Relationship Id="rId14" Type="http://schemas.openxmlformats.org/officeDocument/2006/relationships/image" Target="../media/05c9cff9_77eb_11ea_8111_003048fd731b_92d8806f_5a43_11f0_a775_047c1617b14314.jpeg"/><Relationship Id="rId15" Type="http://schemas.openxmlformats.org/officeDocument/2006/relationships/image" Target="../media/05c9cffb_77eb_11ea_8111_003048fd731b_92d88072_5a43_11f0_a775_047c1617b14315.jpeg"/><Relationship Id="rId16" Type="http://schemas.openxmlformats.org/officeDocument/2006/relationships/image" Target="../media/05c9cffd_77eb_11ea_8111_003048fd731b_92d88076_5a43_11f0_a775_047c1617b14316.jpeg"/><Relationship Id="rId17" Type="http://schemas.openxmlformats.org/officeDocument/2006/relationships/image" Target="../media/05c9cfff_77eb_11ea_8111_003048fd731b_92d88077_5a43_11f0_a775_047c1617b14317.jpeg"/><Relationship Id="rId18" Type="http://schemas.openxmlformats.org/officeDocument/2006/relationships/image" Target="../media/05c9d001_77eb_11ea_8111_003048fd731b_92d88078_5a43_11f0_a775_047c1617b14318.jpeg"/><Relationship Id="rId19" Type="http://schemas.openxmlformats.org/officeDocument/2006/relationships/image" Target="../media/05c9d003_77eb_11ea_8111_003048fd731b_92d88061_5a43_11f0_a775_047c1617b14319.jpeg"/><Relationship Id="rId20" Type="http://schemas.openxmlformats.org/officeDocument/2006/relationships/image" Target="../media/05c9d005_77eb_11ea_8111_003048fd731b_92d88064_5a43_11f0_a775_047c1617b14320.jpeg"/><Relationship Id="rId21" Type="http://schemas.openxmlformats.org/officeDocument/2006/relationships/image" Target="../media/05c9d007_77eb_11ea_8111_003048fd731b_92d88079_5a43_11f0_a775_047c1617b14321.jpeg"/><Relationship Id="rId22" Type="http://schemas.openxmlformats.org/officeDocument/2006/relationships/image" Target="../media/05c9d009_77eb_11ea_8111_003048fd731b_92d8807a_5a43_11f0_a775_047c1617b14322.jpeg"/><Relationship Id="rId23" Type="http://schemas.openxmlformats.org/officeDocument/2006/relationships/image" Target="../media/05c9d00b_77eb_11ea_8111_003048fd731b_92d8807b_5a43_11f0_a775_047c1617b14323.jpeg"/><Relationship Id="rId24" Type="http://schemas.openxmlformats.org/officeDocument/2006/relationships/image" Target="../media/05c9d00d_77eb_11ea_8111_003048fd731b_92d8807c_5a43_11f0_a775_047c1617b14324.jpeg"/><Relationship Id="rId25" Type="http://schemas.openxmlformats.org/officeDocument/2006/relationships/image" Target="../media/77fc5a77_86a6_11e9_8101_003048fd731b_5922161b_11fe_11ef_a5b8_047c1617b14325.jpeg"/><Relationship Id="rId26" Type="http://schemas.openxmlformats.org/officeDocument/2006/relationships/image" Target="../media/77fc5a79_86a6_11e9_8101_003048fd731b_5922160f_11fe_11ef_a5b8_047c1617b14326.jpeg"/><Relationship Id="rId27" Type="http://schemas.openxmlformats.org/officeDocument/2006/relationships/image" Target="../media/77fc5a7b_86a6_11e9_8101_003048fd731b_59221610_11fe_11ef_a5b8_047c1617b14327.jpeg"/><Relationship Id="rId28" Type="http://schemas.openxmlformats.org/officeDocument/2006/relationships/image" Target="../media/77fc5a7d_86a6_11e9_8101_003048fd731b_59221613_11fe_11ef_a5b8_047c1617b14328.jpeg"/><Relationship Id="rId29" Type="http://schemas.openxmlformats.org/officeDocument/2006/relationships/image" Target="../media/77fc5a7f_86a6_11e9_8101_003048fd731b_5922161d_11fe_11ef_a5b8_047c1617b14329.jpeg"/><Relationship Id="rId30" Type="http://schemas.openxmlformats.org/officeDocument/2006/relationships/image" Target="../media/77fc5a81_86a6_11e9_8101_003048fd731b_a26f33f4_7c1e_11f0_a7a3_047c1617b14330.jpeg"/><Relationship Id="rId31" Type="http://schemas.openxmlformats.org/officeDocument/2006/relationships/image" Target="../media/77fc5a83_86a6_11e9_8101_003048fd731b_5922161c_11fe_11ef_a5b8_047c1617b14331.jpeg"/><Relationship Id="rId32" Type="http://schemas.openxmlformats.org/officeDocument/2006/relationships/image" Target="../media/77fc5a85_86a6_11e9_8101_003048fd731b_5922160c_11fe_11ef_a5b8_047c1617b14332.jpeg"/><Relationship Id="rId33" Type="http://schemas.openxmlformats.org/officeDocument/2006/relationships/image" Target="../media/e825a810_3767_11ea_810f_003048fd731b_5922160d_11fe_11ef_a5b8_047c1617b14333.jpeg"/><Relationship Id="rId34" Type="http://schemas.openxmlformats.org/officeDocument/2006/relationships/image" Target="../media/43258fd5_68f5_11ea_8111_003048fd731b_08fe4379_7ca2_11ea_8111_003048fd731b34.jpeg"/><Relationship Id="rId35" Type="http://schemas.openxmlformats.org/officeDocument/2006/relationships/image" Target="../media/e3f40c1c_5308_11ee_a4bb_047c1617b143_59221614_11fe_11ef_a5b8_047c1617b14335.jpeg"/><Relationship Id="rId36" Type="http://schemas.openxmlformats.org/officeDocument/2006/relationships/image" Target="../media/a2f573f5_c27f_11ee_a54c_047c1617b143_4396beea_0312_11ef_a5a4_047c1617b14336.jpeg"/><Relationship Id="rId37" Type="http://schemas.openxmlformats.org/officeDocument/2006/relationships/image" Target="../media/a2f573f7_c27f_11ee_a54c_047c1617b143_59221617_11fe_11ef_a5b8_047c1617b14337.jpeg"/><Relationship Id="rId38" Type="http://schemas.openxmlformats.org/officeDocument/2006/relationships/image" Target="../media/f72d370b_5f8f_11eb_822d_003048fd731b_59221611_11fe_11ef_a5b8_047c1617b14338.jpeg"/><Relationship Id="rId39" Type="http://schemas.openxmlformats.org/officeDocument/2006/relationships/image" Target="../media/a05f35f4_ce20_11eb_82ca_003048fd731b_a15553e5_602e_11ec_a20b_00259070b48739.jpeg"/><Relationship Id="rId40" Type="http://schemas.openxmlformats.org/officeDocument/2006/relationships/image" Target="../media/a05f35f6_ce20_11eb_82ca_003048fd731b_59221625_11fe_11ef_a5b8_047c1617b14340.jpeg"/><Relationship Id="rId41" Type="http://schemas.openxmlformats.org/officeDocument/2006/relationships/image" Target="../media/a05f35f8_ce20_11eb_82ca_003048fd731b_59221624_11fe_11ef_a5b8_047c1617b14341.jpeg"/><Relationship Id="rId42" Type="http://schemas.openxmlformats.org/officeDocument/2006/relationships/image" Target="../media/a05f35fa_ce20_11eb_82ca_003048fd731b_a15553e7_602e_11ec_a20b_00259070b48742.jpeg"/><Relationship Id="rId43" Type="http://schemas.openxmlformats.org/officeDocument/2006/relationships/image" Target="../media/a05f35fc_ce20_11eb_82ca_003048fd731b_a15553e8_602e_11ec_a20b_00259070b48743.jpeg"/><Relationship Id="rId44" Type="http://schemas.openxmlformats.org/officeDocument/2006/relationships/image" Target="../media/a05f35fe_ce20_11eb_82ca_003048fd731b_59221628_11fe_11ef_a5b8_047c1617b14344.jpeg"/><Relationship Id="rId45" Type="http://schemas.openxmlformats.org/officeDocument/2006/relationships/image" Target="../media/a05f3600_ce20_11eb_82ca_003048fd731b_a15553ea_602e_11ec_a20b_00259070b48745.jpeg"/><Relationship Id="rId46" Type="http://schemas.openxmlformats.org/officeDocument/2006/relationships/image" Target="../media/a05f3602_ce20_11eb_82ca_003048fd731b_a15553eb_602e_11ec_a20b_00259070b48746.jpeg"/><Relationship Id="rId47" Type="http://schemas.openxmlformats.org/officeDocument/2006/relationships/image" Target="../media/a05f3604_ce20_11eb_82ca_003048fd731b_a15553ec_602e_11ec_a20b_00259070b48747.jpeg"/><Relationship Id="rId48" Type="http://schemas.openxmlformats.org/officeDocument/2006/relationships/image" Target="../media/a05f3606_ce20_11eb_82ca_003048fd731b_a15553ed_602e_11ec_a20b_00259070b48748.jpeg"/><Relationship Id="rId49" Type="http://schemas.openxmlformats.org/officeDocument/2006/relationships/image" Target="../media/a05f3608_ce20_11eb_82ca_003048fd731b_a15553ee_602e_11ec_a20b_00259070b48749.jpeg"/><Relationship Id="rId50" Type="http://schemas.openxmlformats.org/officeDocument/2006/relationships/image" Target="../media/a05f360a_ce20_11eb_82ca_003048fd731b_a15553ef_602e_11ec_a20b_00259070b48750.jpeg"/><Relationship Id="rId51" Type="http://schemas.openxmlformats.org/officeDocument/2006/relationships/image" Target="../media/9e5408be_9114_11ed_a3b7_047c1617b143_5922161f_11fe_11ef_a5b8_047c1617b14351.jpeg"/><Relationship Id="rId52" Type="http://schemas.openxmlformats.org/officeDocument/2006/relationships/image" Target="../media/9e5408c0_9114_11ed_a3b7_047c1617b143_59221620_11fe_11ef_a5b8_047c1617b14352.jpeg"/><Relationship Id="rId53" Type="http://schemas.openxmlformats.org/officeDocument/2006/relationships/image" Target="../media/9e5408c2_9114_11ed_a3b7_047c1617b143_59221621_11fe_11ef_a5b8_047c1617b14353.jpeg"/><Relationship Id="rId54" Type="http://schemas.openxmlformats.org/officeDocument/2006/relationships/image" Target="../media/9e5408c4_9114_11ed_a3b7_047c1617b143_59221622_11fe_11ef_a5b8_047c1617b14354.jpeg"/><Relationship Id="rId55" Type="http://schemas.openxmlformats.org/officeDocument/2006/relationships/image" Target="../media/7ca27a8b_9ced_11ed_a3c6_047c1617b143_59221626_11fe_11ef_a5b8_047c1617b14355.jpeg"/><Relationship Id="rId56" Type="http://schemas.openxmlformats.org/officeDocument/2006/relationships/image" Target="../media/7ca27a8d_9ced_11ed_a3c6_047c1617b143_59221627_11fe_11ef_a5b8_047c1617b14356.jpeg"/><Relationship Id="rId57" Type="http://schemas.openxmlformats.org/officeDocument/2006/relationships/image" Target="../media/7ca27a8f_9ced_11ed_a3c6_047c1617b143_59221629_11fe_11ef_a5b8_047c1617b14357.jpeg"/><Relationship Id="rId58" Type="http://schemas.openxmlformats.org/officeDocument/2006/relationships/image" Target="../media/7ca27a91_9ced_11ed_a3c6_047c1617b143_5922161e_11fe_11ef_a5b8_047c1617b14358.jpeg"/><Relationship Id="rId59" Type="http://schemas.openxmlformats.org/officeDocument/2006/relationships/image" Target="../media/ac8e514e_ce27_11ee_a55d_047c1617b143_a26f33f5_7c1e_11f0_a7a3_047c1617b14359.jpeg"/><Relationship Id="rId60" Type="http://schemas.openxmlformats.org/officeDocument/2006/relationships/image" Target="../media/ac8e5150_ce27_11ee_a55d_047c1617b143_a26f33f6_7c1e_11f0_a7a3_047c1617b14360.jpeg"/><Relationship Id="rId61" Type="http://schemas.openxmlformats.org/officeDocument/2006/relationships/image" Target="../media/a71fc601_46c3_11ef_a5fc_047c1617b143_14e1e0bb_f93d_11ef_a6ea_047c1617b14361.jpeg"/><Relationship Id="rId62" Type="http://schemas.openxmlformats.org/officeDocument/2006/relationships/image" Target="../media/a71fc603_46c3_11ef_a5fc_047c1617b143_14e1e0bc_f93d_11ef_a6ea_047c1617b14362.jpeg"/><Relationship Id="rId63" Type="http://schemas.openxmlformats.org/officeDocument/2006/relationships/image" Target="../media/856efa7a_cb53_11ef_a6b0_047c1617b143_14e1e0bd_f93d_11ef_a6ea_047c1617b14363.jpeg"/><Relationship Id="rId64" Type="http://schemas.openxmlformats.org/officeDocument/2006/relationships/image" Target="../media/0683acbf_da17_11ef_a6c3_047c1617b143_a26f33f7_7c1e_11f0_a7a3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890091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J5*3020.00</f>
        <v>0</v>
      </c>
      <c r="L5" s="5"/>
    </row>
    <row r="6" spans="1:12" customHeight="1" ht="105" outlineLevel="4">
      <c r="A6" s="1"/>
      <c r="B6" s="1">
        <v>890092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 t="s">
        <v>23</v>
      </c>
      <c r="I6" s="1">
        <v>0</v>
      </c>
      <c r="J6" s="3" t="s">
        <v>18</v>
      </c>
      <c r="K6" s="2" t="str">
        <f>J6*3098.00</f>
        <v>0</v>
      </c>
      <c r="L6" s="5"/>
    </row>
    <row r="7" spans="1:12" customHeight="1" ht="105" outlineLevel="4">
      <c r="A7" s="1"/>
      <c r="B7" s="1">
        <v>822251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2</v>
      </c>
      <c r="H7" s="2" t="s">
        <v>23</v>
      </c>
      <c r="I7" s="1">
        <v>0</v>
      </c>
      <c r="J7" s="3" t="s">
        <v>18</v>
      </c>
      <c r="K7" s="2" t="str">
        <f>J7*2828.00</f>
        <v>0</v>
      </c>
      <c r="L7" s="5"/>
    </row>
    <row r="8" spans="1:12" customHeight="1" ht="105" outlineLevel="4">
      <c r="A8" s="1"/>
      <c r="B8" s="1">
        <v>822252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 t="s">
        <v>17</v>
      </c>
      <c r="I8" s="1">
        <v>0</v>
      </c>
      <c r="J8" s="3" t="s">
        <v>18</v>
      </c>
      <c r="K8" s="2" t="str">
        <f>J8*654.00</f>
        <v>0</v>
      </c>
      <c r="L8" s="5"/>
    </row>
    <row r="9" spans="1:12" customHeight="1" ht="105" outlineLevel="4">
      <c r="A9" s="1"/>
      <c r="B9" s="1">
        <v>822253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 t="s">
        <v>17</v>
      </c>
      <c r="I9" s="1">
        <v>0</v>
      </c>
      <c r="J9" s="3" t="s">
        <v>18</v>
      </c>
      <c r="K9" s="2" t="str">
        <f>J9*697.00</f>
        <v>0</v>
      </c>
      <c r="L9" s="5"/>
    </row>
    <row r="10" spans="1:12" customHeight="1" ht="105" outlineLevel="4">
      <c r="A10" s="1"/>
      <c r="B10" s="1">
        <v>825485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23</v>
      </c>
      <c r="I10" s="1">
        <v>0</v>
      </c>
      <c r="J10" s="3" t="s">
        <v>18</v>
      </c>
      <c r="K10" s="2" t="str">
        <f>J10*2555.00</f>
        <v>0</v>
      </c>
      <c r="L10" s="5"/>
    </row>
    <row r="11" spans="1:12" outlineLevel="2">
      <c r="A11" s="8" t="s">
        <v>41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822262</v>
      </c>
      <c r="C12" s="1" t="s">
        <v>42</v>
      </c>
      <c r="D12" s="1"/>
      <c r="E12" s="2" t="s">
        <v>43</v>
      </c>
      <c r="F12" s="2" t="s">
        <v>44</v>
      </c>
      <c r="G12" s="2">
        <v>0</v>
      </c>
      <c r="H12" s="2">
        <v>0</v>
      </c>
      <c r="I12" s="1">
        <v>0</v>
      </c>
      <c r="J12" s="3" t="s">
        <v>18</v>
      </c>
      <c r="K12" s="2" t="str">
        <f>J12*1037.00</f>
        <v>0</v>
      </c>
      <c r="L12" s="5"/>
    </row>
    <row r="13" spans="1:12" customHeight="1" ht="105" outlineLevel="4">
      <c r="A13" s="1"/>
      <c r="B13" s="1">
        <v>822263</v>
      </c>
      <c r="C13" s="1" t="s">
        <v>45</v>
      </c>
      <c r="D13" s="1"/>
      <c r="E13" s="2" t="s">
        <v>46</v>
      </c>
      <c r="F13" s="2" t="s">
        <v>47</v>
      </c>
      <c r="G13" s="2">
        <v>6</v>
      </c>
      <c r="H13" s="2">
        <v>0</v>
      </c>
      <c r="I13" s="1">
        <v>0</v>
      </c>
      <c r="J13" s="3" t="s">
        <v>18</v>
      </c>
      <c r="K13" s="2" t="str">
        <f>J13*1588.31</f>
        <v>0</v>
      </c>
      <c r="L13" s="5"/>
    </row>
    <row r="14" spans="1:12" customHeight="1" ht="105" outlineLevel="4">
      <c r="A14" s="1"/>
      <c r="B14" s="1">
        <v>826217</v>
      </c>
      <c r="C14" s="1" t="s">
        <v>48</v>
      </c>
      <c r="D14" s="1"/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J14*1519.80</f>
        <v>0</v>
      </c>
      <c r="L14" s="5"/>
    </row>
    <row r="15" spans="1:12" customHeight="1" ht="105" outlineLevel="4">
      <c r="A15" s="1"/>
      <c r="B15" s="1">
        <v>826218</v>
      </c>
      <c r="C15" s="1" t="s">
        <v>51</v>
      </c>
      <c r="D15" s="1"/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J15*1553.29</f>
        <v>0</v>
      </c>
      <c r="L15" s="5"/>
    </row>
    <row r="16" spans="1:12" customHeight="1" ht="105" outlineLevel="4">
      <c r="A16" s="1"/>
      <c r="B16" s="1">
        <v>826219</v>
      </c>
      <c r="C16" s="1" t="s">
        <v>54</v>
      </c>
      <c r="D16" s="1"/>
      <c r="E16" s="2" t="s">
        <v>55</v>
      </c>
      <c r="F16" s="2" t="s">
        <v>56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J16*1906.72</f>
        <v>0</v>
      </c>
      <c r="L16" s="5"/>
    </row>
    <row r="17" spans="1:12" customHeight="1" ht="105" outlineLevel="4">
      <c r="A17" s="1"/>
      <c r="B17" s="1">
        <v>826220</v>
      </c>
      <c r="C17" s="1" t="s">
        <v>57</v>
      </c>
      <c r="D17" s="1"/>
      <c r="E17" s="2" t="s">
        <v>58</v>
      </c>
      <c r="F17" s="2" t="s">
        <v>59</v>
      </c>
      <c r="G17" s="2">
        <v>0</v>
      </c>
      <c r="H17" s="2">
        <v>0</v>
      </c>
      <c r="I17" s="1">
        <v>0</v>
      </c>
      <c r="J17" s="3" t="s">
        <v>18</v>
      </c>
      <c r="K17" s="2" t="str">
        <f>J17*1118.94</f>
        <v>0</v>
      </c>
      <c r="L17" s="5"/>
    </row>
    <row r="18" spans="1:12" customHeight="1" ht="105" outlineLevel="4">
      <c r="A18" s="1"/>
      <c r="B18" s="1">
        <v>826221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18</v>
      </c>
      <c r="K18" s="2" t="str">
        <f>J18*0.00</f>
        <v>0</v>
      </c>
      <c r="L18" s="5"/>
    </row>
    <row r="19" spans="1:12" customHeight="1" ht="105" outlineLevel="4">
      <c r="A19" s="1"/>
      <c r="B19" s="1">
        <v>826222</v>
      </c>
      <c r="C19" s="1" t="s">
        <v>63</v>
      </c>
      <c r="D19" s="1"/>
      <c r="E19" s="2" t="s">
        <v>64</v>
      </c>
      <c r="F19" s="2" t="s">
        <v>65</v>
      </c>
      <c r="G19" s="2">
        <v>0</v>
      </c>
      <c r="H19" s="2">
        <v>0</v>
      </c>
      <c r="I19" s="1">
        <v>0</v>
      </c>
      <c r="J19" s="3" t="s">
        <v>18</v>
      </c>
      <c r="K19" s="2" t="str">
        <f>J19*1260.04</f>
        <v>0</v>
      </c>
      <c r="L19" s="5"/>
    </row>
    <row r="20" spans="1:12" customHeight="1" ht="105" outlineLevel="4">
      <c r="A20" s="1"/>
      <c r="B20" s="1">
        <v>826223</v>
      </c>
      <c r="C20" s="1" t="s">
        <v>66</v>
      </c>
      <c r="D20" s="1"/>
      <c r="E20" s="2" t="s">
        <v>67</v>
      </c>
      <c r="F20" s="2" t="s">
        <v>68</v>
      </c>
      <c r="G20" s="2">
        <v>0</v>
      </c>
      <c r="H20" s="2">
        <v>0</v>
      </c>
      <c r="I20" s="1">
        <v>0</v>
      </c>
      <c r="J20" s="3" t="s">
        <v>18</v>
      </c>
      <c r="K20" s="2" t="str">
        <f>J20*1181.50</f>
        <v>0</v>
      </c>
      <c r="L20" s="5"/>
    </row>
    <row r="21" spans="1:12" customHeight="1" ht="105" outlineLevel="4">
      <c r="A21" s="1"/>
      <c r="B21" s="1">
        <v>826224</v>
      </c>
      <c r="C21" s="1" t="s">
        <v>69</v>
      </c>
      <c r="D21" s="1"/>
      <c r="E21" s="2" t="s">
        <v>70</v>
      </c>
      <c r="F21" s="2" t="s">
        <v>71</v>
      </c>
      <c r="G21" s="2">
        <v>0</v>
      </c>
      <c r="H21" s="2">
        <v>0</v>
      </c>
      <c r="I21" s="1">
        <v>0</v>
      </c>
      <c r="J21" s="3" t="s">
        <v>18</v>
      </c>
      <c r="K21" s="2" t="str">
        <f>J21*1081.71</f>
        <v>0</v>
      </c>
      <c r="L21" s="5"/>
    </row>
    <row r="22" spans="1:12" customHeight="1" ht="105" outlineLevel="4">
      <c r="A22" s="1"/>
      <c r="B22" s="1">
        <v>826225</v>
      </c>
      <c r="C22" s="1" t="s">
        <v>72</v>
      </c>
      <c r="D22" s="1"/>
      <c r="E22" s="2" t="s">
        <v>73</v>
      </c>
      <c r="F22" s="2" t="s">
        <v>74</v>
      </c>
      <c r="G22" s="2">
        <v>0</v>
      </c>
      <c r="H22" s="2">
        <v>0</v>
      </c>
      <c r="I22" s="1">
        <v>0</v>
      </c>
      <c r="J22" s="3" t="s">
        <v>18</v>
      </c>
      <c r="K22" s="2" t="str">
        <f>J22*1017.28</f>
        <v>0</v>
      </c>
      <c r="L22" s="5"/>
    </row>
    <row r="23" spans="1:12" customHeight="1" ht="105" outlineLevel="4">
      <c r="A23" s="1"/>
      <c r="B23" s="1">
        <v>826226</v>
      </c>
      <c r="C23" s="1" t="s">
        <v>75</v>
      </c>
      <c r="D23" s="1"/>
      <c r="E23" s="2" t="s">
        <v>76</v>
      </c>
      <c r="F23" s="2" t="s">
        <v>77</v>
      </c>
      <c r="G23" s="2">
        <v>0</v>
      </c>
      <c r="H23" s="2">
        <v>0</v>
      </c>
      <c r="I23" s="1">
        <v>0</v>
      </c>
      <c r="J23" s="3" t="s">
        <v>18</v>
      </c>
      <c r="K23" s="2" t="str">
        <f>J23*1417.46</f>
        <v>0</v>
      </c>
      <c r="L23" s="5"/>
    </row>
    <row r="24" spans="1:12" customHeight="1" ht="105" outlineLevel="4">
      <c r="A24" s="1"/>
      <c r="B24" s="1">
        <v>826227</v>
      </c>
      <c r="C24" s="1" t="s">
        <v>78</v>
      </c>
      <c r="D24" s="1"/>
      <c r="E24" s="2" t="s">
        <v>79</v>
      </c>
      <c r="F24" s="2" t="s">
        <v>80</v>
      </c>
      <c r="G24" s="2">
        <v>0</v>
      </c>
      <c r="H24" s="2">
        <v>0</v>
      </c>
      <c r="I24" s="1">
        <v>0</v>
      </c>
      <c r="J24" s="3" t="s">
        <v>18</v>
      </c>
      <c r="K24" s="2" t="str">
        <f>J24*6650.74</f>
        <v>0</v>
      </c>
      <c r="L24" s="5"/>
    </row>
    <row r="25" spans="1:12" customHeight="1" ht="105" outlineLevel="4">
      <c r="A25" s="1"/>
      <c r="B25" s="1">
        <v>826228</v>
      </c>
      <c r="C25" s="1" t="s">
        <v>81</v>
      </c>
      <c r="D25" s="1"/>
      <c r="E25" s="2" t="s">
        <v>82</v>
      </c>
      <c r="F25" s="2" t="s">
        <v>83</v>
      </c>
      <c r="G25" s="2">
        <v>0</v>
      </c>
      <c r="H25" s="2">
        <v>0</v>
      </c>
      <c r="I25" s="1">
        <v>0</v>
      </c>
      <c r="J25" s="3" t="s">
        <v>18</v>
      </c>
      <c r="K25" s="2" t="str">
        <f>J25*4651.18</f>
        <v>0</v>
      </c>
      <c r="L25" s="5"/>
    </row>
    <row r="26" spans="1:12" customHeight="1" ht="105" outlineLevel="4">
      <c r="A26" s="1"/>
      <c r="B26" s="1">
        <v>826229</v>
      </c>
      <c r="C26" s="1" t="s">
        <v>84</v>
      </c>
      <c r="D26" s="1"/>
      <c r="E26" s="2" t="s">
        <v>85</v>
      </c>
      <c r="F26" s="2" t="s">
        <v>86</v>
      </c>
      <c r="G26" s="2">
        <v>0</v>
      </c>
      <c r="H26" s="2">
        <v>0</v>
      </c>
      <c r="I26" s="1">
        <v>0</v>
      </c>
      <c r="J26" s="3" t="s">
        <v>18</v>
      </c>
      <c r="K26" s="2" t="str">
        <f>J26*4137.12</f>
        <v>0</v>
      </c>
      <c r="L26" s="5"/>
    </row>
    <row r="27" spans="1:12" customHeight="1" ht="105" outlineLevel="4">
      <c r="A27" s="1"/>
      <c r="B27" s="1">
        <v>826230</v>
      </c>
      <c r="C27" s="1" t="s">
        <v>87</v>
      </c>
      <c r="D27" s="1"/>
      <c r="E27" s="2" t="s">
        <v>88</v>
      </c>
      <c r="F27" s="2" t="s">
        <v>89</v>
      </c>
      <c r="G27" s="2">
        <v>0</v>
      </c>
      <c r="H27" s="2">
        <v>0</v>
      </c>
      <c r="I27" s="1">
        <v>0</v>
      </c>
      <c r="J27" s="3" t="s">
        <v>18</v>
      </c>
      <c r="K27" s="2" t="str">
        <f>J27*1229.27</f>
        <v>0</v>
      </c>
      <c r="L27" s="5"/>
    </row>
    <row r="28" spans="1:12" customHeight="1" ht="105" outlineLevel="4">
      <c r="A28" s="1"/>
      <c r="B28" s="1">
        <v>826231</v>
      </c>
      <c r="C28" s="1" t="s">
        <v>90</v>
      </c>
      <c r="D28" s="1"/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18</v>
      </c>
      <c r="K28" s="2" t="str">
        <f>J28*3690.36</f>
        <v>0</v>
      </c>
      <c r="L28" s="5"/>
    </row>
    <row r="29" spans="1:12" customHeight="1" ht="105" outlineLevel="4">
      <c r="A29" s="1"/>
      <c r="B29" s="1">
        <v>826232</v>
      </c>
      <c r="C29" s="1" t="s">
        <v>93</v>
      </c>
      <c r="D29" s="1"/>
      <c r="E29" s="2" t="s">
        <v>94</v>
      </c>
      <c r="F29" s="2" t="s">
        <v>95</v>
      </c>
      <c r="G29" s="2">
        <v>0</v>
      </c>
      <c r="H29" s="2">
        <v>0</v>
      </c>
      <c r="I29" s="1">
        <v>0</v>
      </c>
      <c r="J29" s="3" t="s">
        <v>18</v>
      </c>
      <c r="K29" s="2" t="str">
        <f>J29*2077.91</f>
        <v>0</v>
      </c>
      <c r="L29" s="5"/>
    </row>
    <row r="30" spans="1:12" outlineLevel="2">
      <c r="A30" s="8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822254</v>
      </c>
      <c r="C31" s="1" t="s">
        <v>97</v>
      </c>
      <c r="D31" s="1" t="s">
        <v>98</v>
      </c>
      <c r="E31" s="2" t="s">
        <v>99</v>
      </c>
      <c r="F31" s="2" t="s">
        <v>100</v>
      </c>
      <c r="G31" s="2" t="s">
        <v>101</v>
      </c>
      <c r="H31" s="2">
        <v>0</v>
      </c>
      <c r="I31" s="1">
        <v>0</v>
      </c>
      <c r="J31" s="3" t="s">
        <v>18</v>
      </c>
      <c r="K31" s="2" t="str">
        <f>J31*345.10</f>
        <v>0</v>
      </c>
      <c r="L31" s="5"/>
    </row>
    <row r="32" spans="1:12" customHeight="1" ht="105" outlineLevel="4">
      <c r="A32" s="1"/>
      <c r="B32" s="1">
        <v>822255</v>
      </c>
      <c r="C32" s="1" t="s">
        <v>102</v>
      </c>
      <c r="D32" s="1" t="s">
        <v>103</v>
      </c>
      <c r="E32" s="2" t="s">
        <v>104</v>
      </c>
      <c r="F32" s="2" t="s">
        <v>105</v>
      </c>
      <c r="G32" s="2">
        <v>8</v>
      </c>
      <c r="H32" s="2">
        <v>0</v>
      </c>
      <c r="I32" s="1">
        <v>0</v>
      </c>
      <c r="J32" s="3" t="s">
        <v>18</v>
      </c>
      <c r="K32" s="2" t="str">
        <f>J32*2097.38</f>
        <v>0</v>
      </c>
      <c r="L32" s="5"/>
    </row>
    <row r="33" spans="1:12" customHeight="1" ht="105" outlineLevel="4">
      <c r="A33" s="1"/>
      <c r="B33" s="1">
        <v>822256</v>
      </c>
      <c r="C33" s="1" t="s">
        <v>106</v>
      </c>
      <c r="D33" s="1" t="s">
        <v>107</v>
      </c>
      <c r="E33" s="2" t="s">
        <v>108</v>
      </c>
      <c r="F33" s="2" t="s">
        <v>109</v>
      </c>
      <c r="G33" s="2">
        <v>3</v>
      </c>
      <c r="H33" s="2">
        <v>0</v>
      </c>
      <c r="I33" s="1">
        <v>0</v>
      </c>
      <c r="J33" s="3" t="s">
        <v>18</v>
      </c>
      <c r="K33" s="2" t="str">
        <f>J33*1822.19</f>
        <v>0</v>
      </c>
      <c r="L33" s="5"/>
    </row>
    <row r="34" spans="1:12" customHeight="1" ht="105" outlineLevel="4">
      <c r="A34" s="1"/>
      <c r="B34" s="1">
        <v>822257</v>
      </c>
      <c r="C34" s="1" t="s">
        <v>110</v>
      </c>
      <c r="D34" s="1" t="s">
        <v>111</v>
      </c>
      <c r="E34" s="2" t="s">
        <v>112</v>
      </c>
      <c r="F34" s="2" t="s">
        <v>113</v>
      </c>
      <c r="G34" s="2" t="s">
        <v>36</v>
      </c>
      <c r="H34" s="2">
        <v>0</v>
      </c>
      <c r="I34" s="1">
        <v>0</v>
      </c>
      <c r="J34" s="3" t="s">
        <v>18</v>
      </c>
      <c r="K34" s="2" t="str">
        <f>J34*684.25</f>
        <v>0</v>
      </c>
      <c r="L34" s="5"/>
    </row>
    <row r="35" spans="1:12" customHeight="1" ht="105" outlineLevel="4">
      <c r="A35" s="1"/>
      <c r="B35" s="1">
        <v>822258</v>
      </c>
      <c r="C35" s="1" t="s">
        <v>114</v>
      </c>
      <c r="D35" s="1" t="s">
        <v>115</v>
      </c>
      <c r="E35" s="2" t="s">
        <v>116</v>
      </c>
      <c r="F35" s="2" t="s">
        <v>117</v>
      </c>
      <c r="G35" s="2" t="s">
        <v>36</v>
      </c>
      <c r="H35" s="2">
        <v>0</v>
      </c>
      <c r="I35" s="1">
        <v>0</v>
      </c>
      <c r="J35" s="3" t="s">
        <v>18</v>
      </c>
      <c r="K35" s="2" t="str">
        <f>J35*461.13</f>
        <v>0</v>
      </c>
      <c r="L35" s="5"/>
    </row>
    <row r="36" spans="1:12" customHeight="1" ht="105" outlineLevel="4">
      <c r="A36" s="1"/>
      <c r="B36" s="1">
        <v>822259</v>
      </c>
      <c r="C36" s="1" t="s">
        <v>118</v>
      </c>
      <c r="D36" s="1" t="s">
        <v>119</v>
      </c>
      <c r="E36" s="2" t="s">
        <v>120</v>
      </c>
      <c r="F36" s="2" t="s">
        <v>121</v>
      </c>
      <c r="G36" s="2">
        <v>0</v>
      </c>
      <c r="H36" s="2">
        <v>0</v>
      </c>
      <c r="I36" s="1">
        <v>0</v>
      </c>
      <c r="J36" s="3" t="s">
        <v>18</v>
      </c>
      <c r="K36" s="2" t="str">
        <f>J36*413.53</f>
        <v>0</v>
      </c>
      <c r="L36" s="5"/>
    </row>
    <row r="37" spans="1:12" customHeight="1" ht="105" outlineLevel="4">
      <c r="A37" s="1"/>
      <c r="B37" s="1">
        <v>822260</v>
      </c>
      <c r="C37" s="1" t="s">
        <v>122</v>
      </c>
      <c r="D37" s="1" t="s">
        <v>123</v>
      </c>
      <c r="E37" s="2" t="s">
        <v>124</v>
      </c>
      <c r="F37" s="2" t="s">
        <v>125</v>
      </c>
      <c r="G37" s="2">
        <v>4</v>
      </c>
      <c r="H37" s="2">
        <v>0</v>
      </c>
      <c r="I37" s="1">
        <v>0</v>
      </c>
      <c r="J37" s="3" t="s">
        <v>18</v>
      </c>
      <c r="K37" s="2" t="str">
        <f>J37*779.45</f>
        <v>0</v>
      </c>
      <c r="L37" s="5"/>
    </row>
    <row r="38" spans="1:12" customHeight="1" ht="105" outlineLevel="4">
      <c r="A38" s="1"/>
      <c r="B38" s="1">
        <v>822261</v>
      </c>
      <c r="C38" s="1" t="s">
        <v>126</v>
      </c>
      <c r="D38" s="1" t="s">
        <v>127</v>
      </c>
      <c r="E38" s="2" t="s">
        <v>128</v>
      </c>
      <c r="F38" s="2" t="s">
        <v>129</v>
      </c>
      <c r="G38" s="2">
        <v>5</v>
      </c>
      <c r="H38" s="2">
        <v>0</v>
      </c>
      <c r="I38" s="1">
        <v>0</v>
      </c>
      <c r="J38" s="3" t="s">
        <v>18</v>
      </c>
      <c r="K38" s="2" t="str">
        <f>J38*2024.49</f>
        <v>0</v>
      </c>
      <c r="L38" s="5"/>
    </row>
    <row r="39" spans="1:12" customHeight="1" ht="105" outlineLevel="4">
      <c r="A39" s="1"/>
      <c r="B39" s="1">
        <v>825019</v>
      </c>
      <c r="C39" s="1" t="s">
        <v>130</v>
      </c>
      <c r="D39" s="1" t="s">
        <v>131</v>
      </c>
      <c r="E39" s="2" t="s">
        <v>132</v>
      </c>
      <c r="F39" s="2" t="s">
        <v>133</v>
      </c>
      <c r="G39" s="2">
        <v>5</v>
      </c>
      <c r="H39" s="2">
        <v>0</v>
      </c>
      <c r="I39" s="1">
        <v>0</v>
      </c>
      <c r="J39" s="3" t="s">
        <v>18</v>
      </c>
      <c r="K39" s="2" t="str">
        <f>J39*2240.18</f>
        <v>0</v>
      </c>
      <c r="L39" s="5"/>
    </row>
    <row r="40" spans="1:12" customHeight="1" ht="105" outlineLevel="4">
      <c r="A40" s="1"/>
      <c r="B40" s="1">
        <v>825408</v>
      </c>
      <c r="C40" s="1" t="s">
        <v>134</v>
      </c>
      <c r="D40" s="1" t="s">
        <v>135</v>
      </c>
      <c r="E40" s="2" t="s">
        <v>136</v>
      </c>
      <c r="F40" s="2" t="s">
        <v>137</v>
      </c>
      <c r="G40" s="2">
        <v>8</v>
      </c>
      <c r="H40" s="2">
        <v>0</v>
      </c>
      <c r="I40" s="1">
        <v>0</v>
      </c>
      <c r="J40" s="3" t="s">
        <v>18</v>
      </c>
      <c r="K40" s="2" t="str">
        <f>J40*416.50</f>
        <v>0</v>
      </c>
      <c r="L40" s="5"/>
    </row>
    <row r="41" spans="1:12" customHeight="1" ht="105" outlineLevel="4">
      <c r="A41" s="1"/>
      <c r="B41" s="1">
        <v>879962</v>
      </c>
      <c r="C41" s="1" t="s">
        <v>138</v>
      </c>
      <c r="D41" s="1" t="s">
        <v>139</v>
      </c>
      <c r="E41" s="2" t="s">
        <v>140</v>
      </c>
      <c r="F41" s="2" t="s">
        <v>141</v>
      </c>
      <c r="G41" s="2">
        <v>2</v>
      </c>
      <c r="H41" s="2">
        <v>0</v>
      </c>
      <c r="I41" s="1">
        <v>0</v>
      </c>
      <c r="J41" s="3" t="s">
        <v>18</v>
      </c>
      <c r="K41" s="2" t="str">
        <f>J41*3749.99</f>
        <v>0</v>
      </c>
      <c r="L41" s="5"/>
    </row>
    <row r="42" spans="1:12" customHeight="1" ht="105" outlineLevel="4">
      <c r="A42" s="1"/>
      <c r="B42" s="1">
        <v>882873</v>
      </c>
      <c r="C42" s="1" t="s">
        <v>142</v>
      </c>
      <c r="D42" s="1" t="s">
        <v>143</v>
      </c>
      <c r="E42" s="2" t="s">
        <v>144</v>
      </c>
      <c r="F42" s="2" t="s">
        <v>145</v>
      </c>
      <c r="G42" s="2">
        <v>3</v>
      </c>
      <c r="H42" s="2">
        <v>0</v>
      </c>
      <c r="I42" s="1">
        <v>0</v>
      </c>
      <c r="J42" s="3" t="s">
        <v>18</v>
      </c>
      <c r="K42" s="2" t="str">
        <f>J42*2850.05</f>
        <v>0</v>
      </c>
      <c r="L42" s="5"/>
    </row>
    <row r="43" spans="1:12" customHeight="1" ht="105" outlineLevel="4">
      <c r="A43" s="1"/>
      <c r="B43" s="1">
        <v>882874</v>
      </c>
      <c r="C43" s="1" t="s">
        <v>146</v>
      </c>
      <c r="D43" s="1" t="s">
        <v>147</v>
      </c>
      <c r="E43" s="2" t="s">
        <v>148</v>
      </c>
      <c r="F43" s="2" t="s">
        <v>149</v>
      </c>
      <c r="G43" s="2" t="s">
        <v>36</v>
      </c>
      <c r="H43" s="2">
        <v>0</v>
      </c>
      <c r="I43" s="1">
        <v>0</v>
      </c>
      <c r="J43" s="3" t="s">
        <v>18</v>
      </c>
      <c r="K43" s="2" t="str">
        <f>J43*2884.26</f>
        <v>0</v>
      </c>
      <c r="L43" s="5"/>
    </row>
    <row r="44" spans="1:12" customHeight="1" ht="105" outlineLevel="4">
      <c r="A44" s="1"/>
      <c r="B44" s="1">
        <v>882096</v>
      </c>
      <c r="C44" s="1" t="s">
        <v>150</v>
      </c>
      <c r="D44" s="1" t="s">
        <v>151</v>
      </c>
      <c r="E44" s="2" t="s">
        <v>152</v>
      </c>
      <c r="F44" s="2" t="s">
        <v>153</v>
      </c>
      <c r="G44" s="2">
        <v>5</v>
      </c>
      <c r="H44" s="2">
        <v>0</v>
      </c>
      <c r="I44" s="1">
        <v>0</v>
      </c>
      <c r="J44" s="3" t="s">
        <v>18</v>
      </c>
      <c r="K44" s="2" t="str">
        <f>J44*645.58</f>
        <v>0</v>
      </c>
      <c r="L44" s="5"/>
    </row>
    <row r="45" spans="1:12" outlineLevel="2">
      <c r="A45" s="8" t="s">
        <v>154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833412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8</v>
      </c>
      <c r="H46" s="2">
        <v>0</v>
      </c>
      <c r="I46" s="1">
        <v>0</v>
      </c>
      <c r="J46" s="3" t="s">
        <v>18</v>
      </c>
      <c r="K46" s="2" t="str">
        <f>J46*3534.62</f>
        <v>0</v>
      </c>
      <c r="L46" s="5"/>
    </row>
    <row r="47" spans="1:12" customHeight="1" ht="105" outlineLevel="4">
      <c r="A47" s="1"/>
      <c r="B47" s="1">
        <v>833413</v>
      </c>
      <c r="C47" s="1" t="s">
        <v>159</v>
      </c>
      <c r="D47" s="1" t="s">
        <v>160</v>
      </c>
      <c r="E47" s="2" t="s">
        <v>161</v>
      </c>
      <c r="F47" s="2" t="s">
        <v>162</v>
      </c>
      <c r="G47" s="2">
        <v>10</v>
      </c>
      <c r="H47" s="2">
        <v>0</v>
      </c>
      <c r="I47" s="1">
        <v>0</v>
      </c>
      <c r="J47" s="3" t="s">
        <v>18</v>
      </c>
      <c r="K47" s="2" t="str">
        <f>J47*3953.94</f>
        <v>0</v>
      </c>
      <c r="L47" s="5"/>
    </row>
    <row r="48" spans="1:12" customHeight="1" ht="105" outlineLevel="4">
      <c r="A48" s="1"/>
      <c r="B48" s="1">
        <v>833414</v>
      </c>
      <c r="C48" s="1" t="s">
        <v>163</v>
      </c>
      <c r="D48" s="1" t="s">
        <v>164</v>
      </c>
      <c r="E48" s="2" t="s">
        <v>165</v>
      </c>
      <c r="F48" s="2" t="s">
        <v>166</v>
      </c>
      <c r="G48" s="2">
        <v>10</v>
      </c>
      <c r="H48" s="2">
        <v>0</v>
      </c>
      <c r="I48" s="1">
        <v>0</v>
      </c>
      <c r="J48" s="3" t="s">
        <v>18</v>
      </c>
      <c r="K48" s="2" t="str">
        <f>J48*2848.56</f>
        <v>0</v>
      </c>
      <c r="L48" s="5"/>
    </row>
    <row r="49" spans="1:12" customHeight="1" ht="105" outlineLevel="4">
      <c r="A49" s="1"/>
      <c r="B49" s="1">
        <v>833415</v>
      </c>
      <c r="C49" s="1" t="s">
        <v>167</v>
      </c>
      <c r="D49" s="1" t="s">
        <v>168</v>
      </c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J49*2817.00</f>
        <v>0</v>
      </c>
      <c r="L49" s="5"/>
    </row>
    <row r="50" spans="1:12" customHeight="1" ht="105" outlineLevel="4">
      <c r="A50" s="1"/>
      <c r="B50" s="1">
        <v>833416</v>
      </c>
      <c r="C50" s="1" t="s">
        <v>171</v>
      </c>
      <c r="D50" s="1" t="s">
        <v>172</v>
      </c>
      <c r="E50" s="2" t="s">
        <v>173</v>
      </c>
      <c r="F50" s="2" t="s">
        <v>174</v>
      </c>
      <c r="G50" s="2" t="s">
        <v>36</v>
      </c>
      <c r="H50" s="2">
        <v>0</v>
      </c>
      <c r="I50" s="1">
        <v>0</v>
      </c>
      <c r="J50" s="3" t="s">
        <v>18</v>
      </c>
      <c r="K50" s="2" t="str">
        <f>J50*3164.40</f>
        <v>0</v>
      </c>
      <c r="L50" s="5"/>
    </row>
    <row r="51" spans="1:12" customHeight="1" ht="105" outlineLevel="4">
      <c r="A51" s="1"/>
      <c r="B51" s="1">
        <v>833417</v>
      </c>
      <c r="C51" s="1" t="s">
        <v>175</v>
      </c>
      <c r="D51" s="1" t="s">
        <v>176</v>
      </c>
      <c r="E51" s="2" t="s">
        <v>177</v>
      </c>
      <c r="F51" s="2" t="s">
        <v>178</v>
      </c>
      <c r="G51" s="2">
        <v>6</v>
      </c>
      <c r="H51" s="2">
        <v>0</v>
      </c>
      <c r="I51" s="1">
        <v>0</v>
      </c>
      <c r="J51" s="3" t="s">
        <v>18</v>
      </c>
      <c r="K51" s="2" t="str">
        <f>J51*3303.41</f>
        <v>0</v>
      </c>
      <c r="L51" s="5"/>
    </row>
    <row r="52" spans="1:12" customHeight="1" ht="105" outlineLevel="4">
      <c r="A52" s="1"/>
      <c r="B52" s="1">
        <v>833418</v>
      </c>
      <c r="C52" s="1" t="s">
        <v>179</v>
      </c>
      <c r="D52" s="1" t="s">
        <v>180</v>
      </c>
      <c r="E52" s="2" t="s">
        <v>181</v>
      </c>
      <c r="F52" s="2" t="s">
        <v>182</v>
      </c>
      <c r="G52" s="2">
        <v>0</v>
      </c>
      <c r="H52" s="2">
        <v>0</v>
      </c>
      <c r="I52" s="1">
        <v>0</v>
      </c>
      <c r="J52" s="3" t="s">
        <v>18</v>
      </c>
      <c r="K52" s="2" t="str">
        <f>J52*525.66</f>
        <v>0</v>
      </c>
      <c r="L52" s="5"/>
    </row>
    <row r="53" spans="1:12" customHeight="1" ht="105" outlineLevel="4">
      <c r="A53" s="1"/>
      <c r="B53" s="1">
        <v>833419</v>
      </c>
      <c r="C53" s="1" t="s">
        <v>183</v>
      </c>
      <c r="D53" s="1" t="s">
        <v>184</v>
      </c>
      <c r="E53" s="2" t="s">
        <v>185</v>
      </c>
      <c r="F53" s="2" t="s">
        <v>186</v>
      </c>
      <c r="G53" s="2" t="s">
        <v>101</v>
      </c>
      <c r="H53" s="2">
        <v>0</v>
      </c>
      <c r="I53" s="1">
        <v>0</v>
      </c>
      <c r="J53" s="3" t="s">
        <v>18</v>
      </c>
      <c r="K53" s="2" t="str">
        <f>J53*505.44</f>
        <v>0</v>
      </c>
      <c r="L53" s="5"/>
    </row>
    <row r="54" spans="1:12" customHeight="1" ht="105" outlineLevel="4">
      <c r="A54" s="1"/>
      <c r="B54" s="1">
        <v>833420</v>
      </c>
      <c r="C54" s="1" t="s">
        <v>187</v>
      </c>
      <c r="D54" s="1" t="s">
        <v>188</v>
      </c>
      <c r="E54" s="2" t="s">
        <v>189</v>
      </c>
      <c r="F54" s="2" t="s">
        <v>190</v>
      </c>
      <c r="G54" s="2">
        <v>0</v>
      </c>
      <c r="H54" s="2">
        <v>0</v>
      </c>
      <c r="I54" s="1">
        <v>0</v>
      </c>
      <c r="J54" s="3" t="s">
        <v>18</v>
      </c>
      <c r="K54" s="2" t="str">
        <f>J54*471.74</f>
        <v>0</v>
      </c>
      <c r="L54" s="5"/>
    </row>
    <row r="55" spans="1:12" customHeight="1" ht="105" outlineLevel="4">
      <c r="A55" s="1"/>
      <c r="B55" s="1">
        <v>833421</v>
      </c>
      <c r="C55" s="1" t="s">
        <v>191</v>
      </c>
      <c r="D55" s="1" t="s">
        <v>192</v>
      </c>
      <c r="E55" s="2" t="s">
        <v>193</v>
      </c>
      <c r="F55" s="2" t="s">
        <v>194</v>
      </c>
      <c r="G55" s="2">
        <v>0</v>
      </c>
      <c r="H55" s="2">
        <v>0</v>
      </c>
      <c r="I55" s="1">
        <v>0</v>
      </c>
      <c r="J55" s="3" t="s">
        <v>18</v>
      </c>
      <c r="K55" s="2" t="str">
        <f>J55*663.12</f>
        <v>0</v>
      </c>
      <c r="L55" s="5"/>
    </row>
    <row r="56" spans="1:12" customHeight="1" ht="105" outlineLevel="4">
      <c r="A56" s="1"/>
      <c r="B56" s="1">
        <v>833422</v>
      </c>
      <c r="C56" s="1" t="s">
        <v>195</v>
      </c>
      <c r="D56" s="1" t="s">
        <v>196</v>
      </c>
      <c r="E56" s="2" t="s">
        <v>197</v>
      </c>
      <c r="F56" s="2" t="s">
        <v>198</v>
      </c>
      <c r="G56" s="2" t="s">
        <v>23</v>
      </c>
      <c r="H56" s="2">
        <v>0</v>
      </c>
      <c r="I56" s="1">
        <v>0</v>
      </c>
      <c r="J56" s="3" t="s">
        <v>18</v>
      </c>
      <c r="K56" s="2" t="str">
        <f>J56*595.45</f>
        <v>0</v>
      </c>
      <c r="L56" s="5"/>
    </row>
    <row r="57" spans="1:12" customHeight="1" ht="105" outlineLevel="4">
      <c r="A57" s="1"/>
      <c r="B57" s="1">
        <v>833423</v>
      </c>
      <c r="C57" s="1" t="s">
        <v>199</v>
      </c>
      <c r="D57" s="1" t="s">
        <v>200</v>
      </c>
      <c r="E57" s="2" t="s">
        <v>201</v>
      </c>
      <c r="F57" s="2" t="s">
        <v>202</v>
      </c>
      <c r="G57" s="2" t="s">
        <v>101</v>
      </c>
      <c r="H57" s="2">
        <v>0</v>
      </c>
      <c r="I57" s="1">
        <v>0</v>
      </c>
      <c r="J57" s="3" t="s">
        <v>18</v>
      </c>
      <c r="K57" s="2" t="str">
        <f>J57*670.41</f>
        <v>0</v>
      </c>
      <c r="L57" s="5"/>
    </row>
    <row r="58" spans="1:12" customHeight="1" ht="105" outlineLevel="4">
      <c r="A58" s="1"/>
      <c r="B58" s="1">
        <v>873444</v>
      </c>
      <c r="C58" s="1" t="s">
        <v>203</v>
      </c>
      <c r="D58" s="1" t="s">
        <v>204</v>
      </c>
      <c r="E58" s="2" t="s">
        <v>205</v>
      </c>
      <c r="F58" s="2" t="s">
        <v>206</v>
      </c>
      <c r="G58" s="2">
        <v>0</v>
      </c>
      <c r="H58" s="2">
        <v>0</v>
      </c>
      <c r="I58" s="1">
        <v>0</v>
      </c>
      <c r="J58" s="3" t="s">
        <v>18</v>
      </c>
      <c r="K58" s="2" t="str">
        <f>J58*994.36</f>
        <v>0</v>
      </c>
      <c r="L58" s="5"/>
    </row>
    <row r="59" spans="1:12" customHeight="1" ht="105" outlineLevel="4">
      <c r="A59" s="1"/>
      <c r="B59" s="1">
        <v>873445</v>
      </c>
      <c r="C59" s="1" t="s">
        <v>207</v>
      </c>
      <c r="D59" s="1" t="s">
        <v>208</v>
      </c>
      <c r="E59" s="2" t="s">
        <v>209</v>
      </c>
      <c r="F59" s="2" t="s">
        <v>206</v>
      </c>
      <c r="G59" s="2">
        <v>0</v>
      </c>
      <c r="H59" s="2">
        <v>0</v>
      </c>
      <c r="I59" s="1">
        <v>0</v>
      </c>
      <c r="J59" s="3" t="s">
        <v>18</v>
      </c>
      <c r="K59" s="2" t="str">
        <f>J59*994.36</f>
        <v>0</v>
      </c>
      <c r="L59" s="5"/>
    </row>
    <row r="60" spans="1:12" customHeight="1" ht="105" outlineLevel="4">
      <c r="A60" s="1"/>
      <c r="B60" s="1">
        <v>873446</v>
      </c>
      <c r="C60" s="1" t="s">
        <v>210</v>
      </c>
      <c r="D60" s="1" t="s">
        <v>211</v>
      </c>
      <c r="E60" s="2" t="s">
        <v>212</v>
      </c>
      <c r="F60" s="2" t="s">
        <v>206</v>
      </c>
      <c r="G60" s="2">
        <v>0</v>
      </c>
      <c r="H60" s="2">
        <v>0</v>
      </c>
      <c r="I60" s="1">
        <v>0</v>
      </c>
      <c r="J60" s="3" t="s">
        <v>18</v>
      </c>
      <c r="K60" s="2" t="str">
        <f>J60*994.36</f>
        <v>0</v>
      </c>
      <c r="L60" s="5"/>
    </row>
    <row r="61" spans="1:12" customHeight="1" ht="105" outlineLevel="4">
      <c r="A61" s="1"/>
      <c r="B61" s="1">
        <v>873447</v>
      </c>
      <c r="C61" s="1" t="s">
        <v>213</v>
      </c>
      <c r="D61" s="1" t="s">
        <v>214</v>
      </c>
      <c r="E61" s="2" t="s">
        <v>215</v>
      </c>
      <c r="F61" s="2" t="s">
        <v>206</v>
      </c>
      <c r="G61" s="2">
        <v>0</v>
      </c>
      <c r="H61" s="2">
        <v>0</v>
      </c>
      <c r="I61" s="1">
        <v>0</v>
      </c>
      <c r="J61" s="3" t="s">
        <v>18</v>
      </c>
      <c r="K61" s="2" t="str">
        <f>J61*994.36</f>
        <v>0</v>
      </c>
      <c r="L61" s="5"/>
    </row>
    <row r="62" spans="1:12" customHeight="1" ht="105" outlineLevel="4">
      <c r="A62" s="1"/>
      <c r="B62" s="1">
        <v>874015</v>
      </c>
      <c r="C62" s="1" t="s">
        <v>216</v>
      </c>
      <c r="D62" s="1" t="s">
        <v>217</v>
      </c>
      <c r="E62" s="2" t="s">
        <v>218</v>
      </c>
      <c r="F62" s="2" t="s">
        <v>219</v>
      </c>
      <c r="G62" s="2">
        <v>9</v>
      </c>
      <c r="H62" s="2">
        <v>0</v>
      </c>
      <c r="I62" s="1">
        <v>0</v>
      </c>
      <c r="J62" s="3" t="s">
        <v>18</v>
      </c>
      <c r="K62" s="2" t="str">
        <f>J62*3130.12</f>
        <v>0</v>
      </c>
      <c r="L62" s="5"/>
    </row>
    <row r="63" spans="1:12" customHeight="1" ht="105" outlineLevel="4">
      <c r="A63" s="1"/>
      <c r="B63" s="1">
        <v>874016</v>
      </c>
      <c r="C63" s="1" t="s">
        <v>220</v>
      </c>
      <c r="D63" s="1" t="s">
        <v>221</v>
      </c>
      <c r="E63" s="2" t="s">
        <v>222</v>
      </c>
      <c r="F63" s="2" t="s">
        <v>223</v>
      </c>
      <c r="G63" s="2" t="s">
        <v>36</v>
      </c>
      <c r="H63" s="2">
        <v>0</v>
      </c>
      <c r="I63" s="1">
        <v>0</v>
      </c>
      <c r="J63" s="3" t="s">
        <v>18</v>
      </c>
      <c r="K63" s="2" t="str">
        <f>J63*3516.72</f>
        <v>0</v>
      </c>
      <c r="L63" s="5"/>
    </row>
    <row r="64" spans="1:12" customHeight="1" ht="105" outlineLevel="4">
      <c r="A64" s="1"/>
      <c r="B64" s="1">
        <v>874017</v>
      </c>
      <c r="C64" s="1" t="s">
        <v>224</v>
      </c>
      <c r="D64" s="1" t="s">
        <v>225</v>
      </c>
      <c r="E64" s="2" t="s">
        <v>226</v>
      </c>
      <c r="F64" s="2" t="s">
        <v>227</v>
      </c>
      <c r="G64" s="2">
        <v>4</v>
      </c>
      <c r="H64" s="2">
        <v>0</v>
      </c>
      <c r="I64" s="1">
        <v>0</v>
      </c>
      <c r="J64" s="3" t="s">
        <v>18</v>
      </c>
      <c r="K64" s="2" t="str">
        <f>J64*4178.30</f>
        <v>0</v>
      </c>
      <c r="L64" s="5"/>
    </row>
    <row r="65" spans="1:12" customHeight="1" ht="105" outlineLevel="4">
      <c r="A65" s="1"/>
      <c r="B65" s="1">
        <v>874018</v>
      </c>
      <c r="C65" s="1" t="s">
        <v>228</v>
      </c>
      <c r="D65" s="1" t="s">
        <v>229</v>
      </c>
      <c r="E65" s="2" t="s">
        <v>230</v>
      </c>
      <c r="F65" s="2" t="s">
        <v>231</v>
      </c>
      <c r="G65" s="2" t="s">
        <v>23</v>
      </c>
      <c r="H65" s="2">
        <v>0</v>
      </c>
      <c r="I65" s="1">
        <v>0</v>
      </c>
      <c r="J65" s="3" t="s">
        <v>18</v>
      </c>
      <c r="K65" s="2" t="str">
        <f>J65*687.96</f>
        <v>0</v>
      </c>
      <c r="L65" s="5"/>
    </row>
    <row r="66" spans="1:12" customHeight="1" ht="105" outlineLevel="4">
      <c r="A66" s="1"/>
      <c r="B66" s="1">
        <v>882313</v>
      </c>
      <c r="C66" s="1" t="s">
        <v>232</v>
      </c>
      <c r="D66" s="1" t="s">
        <v>233</v>
      </c>
      <c r="E66" s="2" t="s">
        <v>234</v>
      </c>
      <c r="F66" s="2" t="s">
        <v>235</v>
      </c>
      <c r="G66" s="2">
        <v>9</v>
      </c>
      <c r="H66" s="2">
        <v>0</v>
      </c>
      <c r="I66" s="1">
        <v>0</v>
      </c>
      <c r="J66" s="3" t="s">
        <v>18</v>
      </c>
      <c r="K66" s="2" t="str">
        <f>J66*442.88</f>
        <v>0</v>
      </c>
      <c r="L66" s="5"/>
    </row>
    <row r="67" spans="1:12" customHeight="1" ht="105" outlineLevel="4">
      <c r="A67" s="1"/>
      <c r="B67" s="1">
        <v>882314</v>
      </c>
      <c r="C67" s="1" t="s">
        <v>236</v>
      </c>
      <c r="D67" s="1" t="s">
        <v>237</v>
      </c>
      <c r="E67" s="2" t="s">
        <v>238</v>
      </c>
      <c r="F67" s="2" t="s">
        <v>235</v>
      </c>
      <c r="G67" s="2">
        <v>8</v>
      </c>
      <c r="H67" s="2">
        <v>0</v>
      </c>
      <c r="I67" s="1">
        <v>0</v>
      </c>
      <c r="J67" s="3" t="s">
        <v>18</v>
      </c>
      <c r="K67" s="2" t="str">
        <f>J67*442.88</f>
        <v>0</v>
      </c>
      <c r="L67" s="5"/>
    </row>
    <row r="68" spans="1:12" customHeight="1" ht="105" outlineLevel="4">
      <c r="A68" s="1"/>
      <c r="B68" s="1">
        <v>883386</v>
      </c>
      <c r="C68" s="1" t="s">
        <v>239</v>
      </c>
      <c r="D68" s="1" t="s">
        <v>240</v>
      </c>
      <c r="E68" s="2" t="s">
        <v>241</v>
      </c>
      <c r="F68" s="2" t="s">
        <v>242</v>
      </c>
      <c r="G68" s="2">
        <v>10</v>
      </c>
      <c r="H68" s="2">
        <v>0</v>
      </c>
      <c r="I68" s="1">
        <v>0</v>
      </c>
      <c r="J68" s="3" t="s">
        <v>18</v>
      </c>
      <c r="K68" s="2" t="str">
        <f>J68*3191.06</f>
        <v>0</v>
      </c>
      <c r="L68" s="5"/>
    </row>
    <row r="69" spans="1:12" customHeight="1" ht="105" outlineLevel="4">
      <c r="A69" s="1"/>
      <c r="B69" s="1">
        <v>883387</v>
      </c>
      <c r="C69" s="1" t="s">
        <v>243</v>
      </c>
      <c r="D69" s="1" t="s">
        <v>244</v>
      </c>
      <c r="E69" s="2" t="s">
        <v>245</v>
      </c>
      <c r="F69" s="2" t="s">
        <v>246</v>
      </c>
      <c r="G69" s="2" t="s">
        <v>36</v>
      </c>
      <c r="H69" s="2">
        <v>0</v>
      </c>
      <c r="I69" s="1">
        <v>0</v>
      </c>
      <c r="J69" s="3" t="s">
        <v>18</v>
      </c>
      <c r="K69" s="2" t="str">
        <f>J69*887.40</f>
        <v>0</v>
      </c>
      <c r="L69" s="5"/>
    </row>
    <row r="70" spans="1:12" customHeight="1" ht="105" outlineLevel="4">
      <c r="A70" s="1"/>
      <c r="B70" s="1">
        <v>885131</v>
      </c>
      <c r="C70" s="1" t="s">
        <v>247</v>
      </c>
      <c r="D70" s="1" t="s">
        <v>248</v>
      </c>
      <c r="E70" s="2" t="s">
        <v>249</v>
      </c>
      <c r="F70" s="2" t="s">
        <v>250</v>
      </c>
      <c r="G70" s="2" t="s">
        <v>36</v>
      </c>
      <c r="H70" s="2">
        <v>0</v>
      </c>
      <c r="I70" s="1">
        <v>0</v>
      </c>
      <c r="J70" s="3" t="s">
        <v>18</v>
      </c>
      <c r="K70" s="2" t="str">
        <f>J70*13942.50</f>
        <v>0</v>
      </c>
      <c r="L70" s="5"/>
    </row>
    <row r="71" spans="1:12" customHeight="1" ht="105" outlineLevel="4">
      <c r="A71" s="1"/>
      <c r="B71" s="1">
        <v>885240</v>
      </c>
      <c r="C71" s="1" t="s">
        <v>251</v>
      </c>
      <c r="D71" s="1" t="s">
        <v>252</v>
      </c>
      <c r="E71" s="2" t="s">
        <v>253</v>
      </c>
      <c r="F71" s="2" t="s">
        <v>250</v>
      </c>
      <c r="G71" s="2" t="s">
        <v>36</v>
      </c>
      <c r="H71" s="2">
        <v>0</v>
      </c>
      <c r="I71" s="1">
        <v>0</v>
      </c>
      <c r="J71" s="3" t="s">
        <v>18</v>
      </c>
      <c r="K71" s="2" t="str">
        <f>J71*13942.50</f>
        <v>0</v>
      </c>
      <c r="L71" s="5"/>
    </row>
    <row r="72" spans="1:12" outlineLevel="4">
      <c r="A72" s="1"/>
      <c r="B72" s="1">
        <v>954236</v>
      </c>
      <c r="C72" s="1" t="s">
        <v>254</v>
      </c>
      <c r="D72" s="1" t="s">
        <v>255</v>
      </c>
      <c r="E72" s="2" t="s">
        <v>256</v>
      </c>
      <c r="F72" s="2"/>
      <c r="G72" s="2">
        <v>5</v>
      </c>
      <c r="H72" s="2">
        <v>0</v>
      </c>
      <c r="I72" s="1">
        <v>0</v>
      </c>
      <c r="J72" s="3" t="s">
        <v>18</v>
      </c>
      <c r="K72" s="2" t="str">
        <f>J72*0</f>
        <v>0</v>
      </c>
      <c r="L7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45:K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2026-03-15T04:30:47+03:00</dcterms:created>
  <dcterms:modified xsi:type="dcterms:W3CDTF">2026-03-15T04:30:47+03:00</dcterms:modified>
  <dc:title>Untitled Spreadsheet</dc:title>
  <dc:description/>
  <dc:subject/>
  <cp:keywords/>
  <cp:category/>
</cp:coreProperties>
</file>