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<sst xmlns="http://schemas.openxmlformats.org/spreadsheetml/2006/main" uniqueCount="235">
  <si>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</si>
  <si>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</si>
  <si>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</si>
  <si>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</si>
  <si>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</si>
  <si>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</si>
  <si>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</si>
  <si>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</si>
  <si>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</si>
  <si>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</si>
  <si>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</si>
  <si>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Дренажные насосы</t>
  </si>
  <si>
    <t>Дренажные насосы ZEGOR</t>
  </si>
  <si>
    <t>VVR-000141</t>
  </si>
  <si>
    <t>VRKQ250</t>
  </si>
  <si>
    <t>НАСОС ПОГРУЖНОЙ ДРЕНАЖНЫЙ ДЛЯ ЧИСТОЙ ВОДЫ 250ВТ  ViEiR  (6шт)</t>
  </si>
  <si>
    <t>4 559.19 руб.</t>
  </si>
  <si>
    <t>шт</t>
  </si>
  <si>
    <t>ZGR-000207</t>
  </si>
  <si>
    <t>ZTP-250CN</t>
  </si>
  <si>
    <t>(В) Погружной дренаж насос для ЧИСТОЙ воды С ДЕРЖАТЕЛЕМ поплавка (250Вт; 6м; 5,5м3/час)  (1/4шт)</t>
  </si>
  <si>
    <t>4 294.72 руб.</t>
  </si>
  <si>
    <t>&gt;25</t>
  </si>
  <si>
    <t>ZGR-001048</t>
  </si>
  <si>
    <t>WQV250F</t>
  </si>
  <si>
    <t>Погружной дренажный насос (мощность 250Вт; напор 7,5м; расход 5м3/час) кабель 5м (1/1шт)</t>
  </si>
  <si>
    <t>8 697.90 руб.</t>
  </si>
  <si>
    <t>ZGR-001049</t>
  </si>
  <si>
    <t>WQV450F</t>
  </si>
  <si>
    <t>Погружной дренажный насос (мощность 450Вт; напор 12,5м; расход 19,5м3/час) кабель 5м (1шт)</t>
  </si>
  <si>
    <t>10 603.41 руб.</t>
  </si>
  <si>
    <t>ZGR-001050</t>
  </si>
  <si>
    <t>WQV750F</t>
  </si>
  <si>
    <t>Погружной дренажный насос (мощность 750Вт; напор 14м; расход 20,5м3/час) кабель 5м (1шт)</t>
  </si>
  <si>
    <t>12 265.93 руб.</t>
  </si>
  <si>
    <t>ZGR-001051</t>
  </si>
  <si>
    <t>WQV1100DF</t>
  </si>
  <si>
    <t>Погружной дренажно-фекальный насос с реж. ножом (мощность 1100Вт; напор 8,5м; расход 18м3/час) кабел</t>
  </si>
  <si>
    <t>13 954.53 руб.</t>
  </si>
  <si>
    <t>ZGR-001052</t>
  </si>
  <si>
    <t>WQV1500DF</t>
  </si>
  <si>
    <t>Погружной дренажно-фекальный насос с реж. ножом (мощность 1500Вт; напор 15м; расход 25м3/час) кабель</t>
  </si>
  <si>
    <t>16 918.46 руб.</t>
  </si>
  <si>
    <t>ZGR-001053</t>
  </si>
  <si>
    <t>AQD1100F</t>
  </si>
  <si>
    <t>Погружной дренажный насос (мощность 1100Вт; напор 13м; расход 21м3/час) кабель 8м (1/1шт)</t>
  </si>
  <si>
    <t>8 842.75 руб.</t>
  </si>
  <si>
    <t>ZGR-001054</t>
  </si>
  <si>
    <t>ZTP-250C</t>
  </si>
  <si>
    <t>(В) Погружной дренажный насос для чистой воды (мощность 250Вт; напор 6м; расход 5,5м3/час)  (1/4шт)</t>
  </si>
  <si>
    <t>4 061.23 руб.</t>
  </si>
  <si>
    <t>ZGR-001055</t>
  </si>
  <si>
    <t>ZTP-400C</t>
  </si>
  <si>
    <t>(В) Погружной дренажный насос для чистой воды (мощность 400Вт; напор 7,5м; расход 7,3м3/час)  (1/4шт</t>
  </si>
  <si>
    <t>4 295.42 руб.</t>
  </si>
  <si>
    <t>ZGR-001056</t>
  </si>
  <si>
    <t>ZTP-550C</t>
  </si>
  <si>
    <t>(В) - Погружной дренажный насос для чистой воды (мощность 550Вт; напор 8,5м; расход 10,5м3/час)  (1/</t>
  </si>
  <si>
    <t>4 774.85 руб.</t>
  </si>
  <si>
    <t>ZGR-001057</t>
  </si>
  <si>
    <t>ZTP-400D</t>
  </si>
  <si>
    <t>Погружной дренажный насос для грязной воды (мощность 400Вт; напор 5м; расход 7,5м3/час)  (1/4шт)</t>
  </si>
  <si>
    <t>3 834.36 руб.</t>
  </si>
  <si>
    <t>ZGR-001058</t>
  </si>
  <si>
    <t>ZTP-550D</t>
  </si>
  <si>
    <t>Погружной дренажный насос для грязной воды (мощность 550Вт; напор 7м; расход 11,5м3/час)  (1/4шт)</t>
  </si>
  <si>
    <t>4 221.84 руб.</t>
  </si>
  <si>
    <t>ZGR-001059</t>
  </si>
  <si>
    <t>ZTP-750D</t>
  </si>
  <si>
    <t>Погружной дренажный насос для грязной воды (мощность 750Вт; напор 8м; расход 12,6м3/час)  (1/4шт)</t>
  </si>
  <si>
    <t>4 519.69 руб.</t>
  </si>
  <si>
    <t>ZGR-001122</t>
  </si>
  <si>
    <t>AQD750F</t>
  </si>
  <si>
    <t>Погружной дренажно-фекальный насос (мощность 750Вт; напор 11,88м; расход 16м3/час) кабель 8м (1/1шт)</t>
  </si>
  <si>
    <t>8 983.76 руб.</t>
  </si>
  <si>
    <t>ZGR-001139</t>
  </si>
  <si>
    <t>AQD1100DF</t>
  </si>
  <si>
    <t>Погружной дренажно-фекальный насос с режущим ножом (мощность 1100Вт; напор 13м; расход 21 м3/час) ка</t>
  </si>
  <si>
    <t>10 710.26 руб.</t>
  </si>
  <si>
    <t>ZGR-001213</t>
  </si>
  <si>
    <t>ZTP-400CN</t>
  </si>
  <si>
    <t>(В) Погружной дренаж насос для ЧИСТОЙ воды С ДЕРЖАТЕЛЕМ поплавка (400Вт; 7,5м; 7,3м3/час)  (1/4шт)</t>
  </si>
  <si>
    <t>4 293.87 руб.</t>
  </si>
  <si>
    <t>ZGR-001214</t>
  </si>
  <si>
    <t>ZTP-550C/CN</t>
  </si>
  <si>
    <t>Погружной дренаж насос для ЧИСТОЙ воды С ДЕРЖАТЕЛЕМ поплавка (550Вт; 8,5м; 10,5м3/час)  (1/4шт)</t>
  </si>
  <si>
    <t>4 172.11 руб.</t>
  </si>
  <si>
    <t>ZGR-001215</t>
  </si>
  <si>
    <t>ZTP-400DN</t>
  </si>
  <si>
    <t>(В) Погружной дренаж насос для ГРЯЗНОЙ воды С ДЕРЖАТЕЛЕМ поплавка (400Вт; 5м; 7,5м3/час)  (1/4шт)</t>
  </si>
  <si>
    <t>4 388.30 руб.</t>
  </si>
  <si>
    <t>&gt;10</t>
  </si>
  <si>
    <t>ZGR-001216</t>
  </si>
  <si>
    <t>ZTP-550DN</t>
  </si>
  <si>
    <t>(В) Погружной дренаж насос для ГРЯЗНОЙ воды С ДЕРЖАТЕЛЕМ поплавка (550Вт; 7м; 11,5м3/час)  (1/4шт)</t>
  </si>
  <si>
    <t>4 831.77 руб.</t>
  </si>
  <si>
    <t>ZGR-001217</t>
  </si>
  <si>
    <t>ZTP-750DN</t>
  </si>
  <si>
    <t>(В) Погружной дренаж насос для ГРЯЗНОЙ воды С ДЕРЖАТЕЛЕМ поплавка (750Вт; 8м; 12,6м3/час)  (1/4шт)</t>
  </si>
  <si>
    <t>5 099.78 руб.</t>
  </si>
  <si>
    <t>ZGR-001218</t>
  </si>
  <si>
    <t>ZTP-900DA</t>
  </si>
  <si>
    <t>Погружной дренаж насос для ГРЯЗНОЙ воды ВНУТР ПОПЛАВОК (мощность 900Вт; напор 8,7м; расход 14м3/час)</t>
  </si>
  <si>
    <t>5 214.27 руб.</t>
  </si>
  <si>
    <t>ZGR-001228</t>
  </si>
  <si>
    <t>WAV1100DF</t>
  </si>
  <si>
    <t>Погружной дренажный насос (мощность 1100Вт; напор 9м; расход 21м3/час) кабель 5м (1/1шт)</t>
  </si>
  <si>
    <t>11 031.74 руб.</t>
  </si>
  <si>
    <t>ZGR-001243</t>
  </si>
  <si>
    <t>QDX1,5-12-0,25F</t>
  </si>
  <si>
    <t>Погружной дренажный насос  с термозащитой 250Вт, напор 12м; макс. расход 1,5 м3/час; кабель 10м</t>
  </si>
  <si>
    <t>6 516.23 руб.</t>
  </si>
  <si>
    <t>ZGR-001244</t>
  </si>
  <si>
    <t>QDX1,5-17-0,37F</t>
  </si>
  <si>
    <t>Погружной дренажный насос с термозащитой 370Вт, напор 17м; макс. расход 1,5 м3/час; кабель 10м</t>
  </si>
  <si>
    <t>7 069.15 руб.</t>
  </si>
  <si>
    <t>ZGR-001245</t>
  </si>
  <si>
    <t>QDX10-12-0,55F</t>
  </si>
  <si>
    <t>Погружной дренажный насос  с термозащитой 550Вт, напор 12м; макс. расход 10 м3/час; кабель 10м</t>
  </si>
  <si>
    <t>8 274.50 руб.</t>
  </si>
  <si>
    <t>ZGR-001246</t>
  </si>
  <si>
    <t>QDX30-6-0,75F</t>
  </si>
  <si>
    <t>Погружной дренажный насос с термозащитой 750Вт, напор 6м; макс. расход 30 м3/час; кабель 10м</t>
  </si>
  <si>
    <t>9 701.88 руб.</t>
  </si>
  <si>
    <t>ZGR-001288</t>
  </si>
  <si>
    <t>QDX40-7-1,1F</t>
  </si>
  <si>
    <t>Погружной дренажный насос с термозащитой 1100Вт, напор 6м; макс. расход 40 м3/час; кабель 10м</t>
  </si>
  <si>
    <t>12 910.54 руб.</t>
  </si>
  <si>
    <t>ZGR-001328</t>
  </si>
  <si>
    <t>WQV1800GF</t>
  </si>
  <si>
    <t>Погружной дренажно-фекальный насос с реж. ножом (1800Вт; напор 17м; расход 300л/мин) кабель 7м</t>
  </si>
  <si>
    <t>19 563.79 руб.</t>
  </si>
  <si>
    <t>Дренажные насосы UNIPUMP</t>
  </si>
  <si>
    <t>UNI-101544</t>
  </si>
  <si>
    <t>Дренажный насос ARTSUB Q250</t>
  </si>
  <si>
    <t>7 226.00 руб.</t>
  </si>
  <si>
    <t>UNI-101545</t>
  </si>
  <si>
    <t>Дренажный насос ARTSUB Q400</t>
  </si>
  <si>
    <t>7 369.00 руб.</t>
  </si>
  <si>
    <t>UNI-101546</t>
  </si>
  <si>
    <t>Дренажный насос ARTSUB Q550</t>
  </si>
  <si>
    <t>7 826.00 руб.</t>
  </si>
  <si>
    <t>UNI-101547</t>
  </si>
  <si>
    <t>Дренажный насос ARTSUB Q750</t>
  </si>
  <si>
    <t>7 992.00 руб.</t>
  </si>
  <si>
    <t>UNI-101548</t>
  </si>
  <si>
    <t>Дренажный насос ARTSUB Q900</t>
  </si>
  <si>
    <t>8 355.00 руб.</t>
  </si>
  <si>
    <t>UNI-101549</t>
  </si>
  <si>
    <t>Дренажный насос ARTVORT Q400B</t>
  </si>
  <si>
    <t>7 076.00 руб.</t>
  </si>
  <si>
    <t>UNI-101550</t>
  </si>
  <si>
    <t>Дренажный насос ARTVORT Q550B</t>
  </si>
  <si>
    <t>8 300.00 руб.</t>
  </si>
  <si>
    <t>UNI-101551</t>
  </si>
  <si>
    <t>Дренажный насос ARTVORT Q750B</t>
  </si>
  <si>
    <t>8 898.00 руб.</t>
  </si>
  <si>
    <t>UNI-101552</t>
  </si>
  <si>
    <t>Дренажный насос ARTVORT Q900B</t>
  </si>
  <si>
    <t>10 280.00 руб.</t>
  </si>
  <si>
    <t>UNI-101553</t>
  </si>
  <si>
    <t>Дренажный насос FEKAPUMP V 1100F</t>
  </si>
  <si>
    <t>24 100.00 руб.</t>
  </si>
  <si>
    <t>UNI-101554</t>
  </si>
  <si>
    <t>Дренажный насос FEKAPUMP V 1500F</t>
  </si>
  <si>
    <t>29 153.00 руб.</t>
  </si>
  <si>
    <t>UNI-101555</t>
  </si>
  <si>
    <t>Дренажный насос FEKAPUMP V 2200F</t>
  </si>
  <si>
    <t>37 514.00 руб.</t>
  </si>
  <si>
    <t>UNI-101556</t>
  </si>
  <si>
    <t>Дренажный насос FEKAPUMP V 250F</t>
  </si>
  <si>
    <t>12 091.00 руб.</t>
  </si>
  <si>
    <t>UNI-101557</t>
  </si>
  <si>
    <t>Дренажный насос FEKAPUMP V 450F</t>
  </si>
  <si>
    <t>17 414.00 руб.</t>
  </si>
  <si>
    <t>UNI-101558</t>
  </si>
  <si>
    <t>Дренажный насос FEKAPUMP V 750F</t>
  </si>
  <si>
    <t>20 776.00 руб.</t>
  </si>
  <si>
    <t>UNI-101559</t>
  </si>
  <si>
    <t>Дренажный насос INOXPROF 10-11-0,75</t>
  </si>
  <si>
    <t>22 976.00 руб.</t>
  </si>
  <si>
    <t>UNI-101560</t>
  </si>
  <si>
    <t>Дренажный насос INOXPROF 12-13-1,1</t>
  </si>
  <si>
    <t>26 107.00 руб.</t>
  </si>
  <si>
    <t>UNI-101561</t>
  </si>
  <si>
    <t>Дренажный насос INOXPROF 15-15-1,5</t>
  </si>
  <si>
    <t>30 031.00 руб.</t>
  </si>
  <si>
    <t>UNI-101562</t>
  </si>
  <si>
    <t>Дренажный насос INOXPROF 6-16-0,75</t>
  </si>
  <si>
    <t>22 986.00 руб.</t>
  </si>
  <si>
    <t>UNI-101563</t>
  </si>
  <si>
    <t>Дренажный насос INOXVORT 1100 SW</t>
  </si>
  <si>
    <t>11 637.00 руб.</t>
  </si>
  <si>
    <t>UNI-101564</t>
  </si>
  <si>
    <t>Дренажный насос INOXVORT 400 SW</t>
  </si>
  <si>
    <t>9 121.00 руб.</t>
  </si>
  <si>
    <t>UNI-101565</t>
  </si>
  <si>
    <t>Дренажный насос SUB 209 P</t>
  </si>
  <si>
    <t>6 327.00 руб.</t>
  </si>
  <si>
    <t>UNI-101566</t>
  </si>
  <si>
    <t>Дренажный насос SUB 257 P</t>
  </si>
  <si>
    <t>6 682.00 руб.</t>
  </si>
  <si>
    <t>UNI-101567</t>
  </si>
  <si>
    <t>Дренажный насос SUB 407 P</t>
  </si>
  <si>
    <t>6 979.00 руб.</t>
  </si>
  <si>
    <t>UNI-101568</t>
  </si>
  <si>
    <t>Дренажный насос SUB 557 P</t>
  </si>
  <si>
    <t>8 462.00 руб.</t>
  </si>
  <si>
    <t>UNI-101569</t>
  </si>
  <si>
    <t>Дренажный насос VORT 1101 PW</t>
  </si>
  <si>
    <t>9 537.00 руб.</t>
  </si>
  <si>
    <t>UNI-101570</t>
  </si>
  <si>
    <t>Дренажный насос VORT 401 PW</t>
  </si>
  <si>
    <t>6 847.00 руб.</t>
  </si>
  <si>
    <t>UNI-101571</t>
  </si>
  <si>
    <t>Дренажный насос VORT 851 PW</t>
  </si>
  <si>
    <t>8 883.00 руб.</t>
  </si>
  <si>
    <t>UNI-101572</t>
  </si>
  <si>
    <t>Дренажный насос VORTPRO 1600</t>
  </si>
  <si>
    <t>18 361.00 руб.</t>
  </si>
  <si>
    <t>UNI-101573</t>
  </si>
  <si>
    <t>Дренажный насос VORTPRO 2000</t>
  </si>
  <si>
    <t>21 503.00 руб.</t>
  </si>
  <si>
    <t>UNI-101574</t>
  </si>
  <si>
    <t>Многост. дренажный насос MULTISUB 1000</t>
  </si>
  <si>
    <t>14 041.00 руб.</t>
  </si>
  <si>
    <t>UNI-101575</t>
  </si>
  <si>
    <t>Многост. дренажный насос MULTISUB 800</t>
  </si>
  <si>
    <t>13 029.00 руб.</t>
  </si>
  <si>
    <t>UNI-101576</t>
  </si>
  <si>
    <t>Садовый насос RAIN Q400</t>
  </si>
  <si>
    <t>6 667.00 руб.</t>
  </si>
  <si>
    <t>UNI-101577</t>
  </si>
  <si>
    <t>Садовый насос RAIN Q550M</t>
  </si>
  <si>
    <t>7 386.00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</si>
</sst>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2d372d_5f8f_11eb_822d_003048fd731b_59221639_11fe_11ef_a5b8_047c1617b1431.jpeg"/><Relationship Id="rId2" Type="http://schemas.openxmlformats.org/officeDocument/2006/relationships/image" Target="../media/41f65cf9_5ed3_11ee_a4ca_047c1617b143_5922163b_11fe_11ef_a5b8_047c1617b1432.jpeg"/><Relationship Id="rId3" Type="http://schemas.openxmlformats.org/officeDocument/2006/relationships/image" Target="../media/997aeb78_ce20_11eb_82ca_003048fd731b_a15553d8_602e_11ec_a20b_00259070b4873.jpeg"/><Relationship Id="rId4" Type="http://schemas.openxmlformats.org/officeDocument/2006/relationships/image" Target="../media/997aeb7a_ce20_11eb_82ca_003048fd731b_a15553d9_602e_11ec_a20b_00259070b4874.jpeg"/><Relationship Id="rId5" Type="http://schemas.openxmlformats.org/officeDocument/2006/relationships/image" Target="../media/997aeb7c_ce20_11eb_82ca_003048fd731b_a15553da_602e_11ec_a20b_00259070b4875.jpeg"/><Relationship Id="rId6" Type="http://schemas.openxmlformats.org/officeDocument/2006/relationships/image" Target="../media/997aeb7e_ce20_11eb_82ca_003048fd731b_a15553db_602e_11ec_a20b_00259070b4876.jpeg"/><Relationship Id="rId7" Type="http://schemas.openxmlformats.org/officeDocument/2006/relationships/image" Target="../media/997aeb80_ce20_11eb_82ca_003048fd731b_a15553dc_602e_11ec_a20b_00259070b4877.jpeg"/><Relationship Id="rId8" Type="http://schemas.openxmlformats.org/officeDocument/2006/relationships/image" Target="../media/997aeb82_ce20_11eb_82ca_003048fd731b_a15553dd_602e_11ec_a20b_00259070b4878.jpeg"/><Relationship Id="rId9" Type="http://schemas.openxmlformats.org/officeDocument/2006/relationships/image" Target="../media/997aeb84_ce20_11eb_82ca_003048fd731b_a15553de_602e_11ec_a20b_00259070b4879.jpeg"/><Relationship Id="rId10" Type="http://schemas.openxmlformats.org/officeDocument/2006/relationships/image" Target="../media/997aeb86_ce20_11eb_82ca_003048fd731b_a15553df_602e_11ec_a20b_00259070b48710.jpeg"/><Relationship Id="rId11" Type="http://schemas.openxmlformats.org/officeDocument/2006/relationships/image" Target="../media/997aeb88_ce20_11eb_82ca_003048fd731b_a15553e0_602e_11ec_a20b_00259070b48711.jpeg"/><Relationship Id="rId12" Type="http://schemas.openxmlformats.org/officeDocument/2006/relationships/image" Target="../media/997aeb8a_ce20_11eb_82ca_003048fd731b_a15553e1_602e_11ec_a20b_00259070b48712.jpeg"/><Relationship Id="rId13" Type="http://schemas.openxmlformats.org/officeDocument/2006/relationships/image" Target="../media/997aeb8c_ce20_11eb_82ca_003048fd731b_a15553e2_602e_11ec_a20b_00259070b48713.jpeg"/><Relationship Id="rId14" Type="http://schemas.openxmlformats.org/officeDocument/2006/relationships/image" Target="../media/997aeb8e_ce20_11eb_82ca_003048fd731b_a15553e3_602e_11ec_a20b_00259070b48714.jpeg"/><Relationship Id="rId15" Type="http://schemas.openxmlformats.org/officeDocument/2006/relationships/image" Target="../media/29b1cba1_3e5b_11ec_836e_003048fd731b_a15553e4_602e_11ec_a20b_00259070b48715.jpeg"/><Relationship Id="rId16" Type="http://schemas.openxmlformats.org/officeDocument/2006/relationships/image" Target="../media/2a13dee4_55f9_11ec_a208_00259070b487_aaacbe30_602e_11ec_a20b_00259070b48716.jpeg"/><Relationship Id="rId17" Type="http://schemas.openxmlformats.org/officeDocument/2006/relationships/image" Target="../media/7ca27a77_9ced_11ed_a3c6_047c1617b143_5922163c_11fe_11ef_a5b8_047c1617b14317.jpeg"/><Relationship Id="rId18" Type="http://schemas.openxmlformats.org/officeDocument/2006/relationships/image" Target="../media/7ca27a79_9ced_11ed_a3c6_047c1617b143_5922163e_11fe_11ef_a5b8_047c1617b14318.jpeg"/><Relationship Id="rId19" Type="http://schemas.openxmlformats.org/officeDocument/2006/relationships/image" Target="../media/7ca27a7b_9ced_11ed_a3c6_047c1617b143_5922163d_11fe_11ef_a5b8_047c1617b14319.jpeg"/><Relationship Id="rId20" Type="http://schemas.openxmlformats.org/officeDocument/2006/relationships/image" Target="../media/7ca27a7d_9ced_11ed_a3c6_047c1617b143_5922163f_11fe_11ef_a5b8_047c1617b14320.jpeg"/><Relationship Id="rId21" Type="http://schemas.openxmlformats.org/officeDocument/2006/relationships/image" Target="../media/7ca27a7f_9ced_11ed_a3c6_047c1617b143_59221640_11fe_11ef_a5b8_047c1617b14321.jpeg"/><Relationship Id="rId22" Type="http://schemas.openxmlformats.org/officeDocument/2006/relationships/image" Target="../media/7ca27a81_9ced_11ed_a3c6_047c1617b143_59221641_11fe_11ef_a5b8_047c1617b14322.jpeg"/><Relationship Id="rId23" Type="http://schemas.openxmlformats.org/officeDocument/2006/relationships/image" Target="../media/0d5e411c_d31e_11ed_a411_047c1617b143_5922163a_11fe_11ef_a5b8_047c1617b14323.jpeg"/><Relationship Id="rId24" Type="http://schemas.openxmlformats.org/officeDocument/2006/relationships/image" Target="../media/e7a442dc_c2d4_11ee_a54c_047c1617b143_59221649_11fe_11ef_a5b8_047c1617b14324.jpeg"/><Relationship Id="rId25" Type="http://schemas.openxmlformats.org/officeDocument/2006/relationships/image" Target="../media/e7a442de_c2d4_11ee_a54c_047c1617b143_5922164b_11fe_11ef_a5b8_047c1617b14325.jpeg"/><Relationship Id="rId26" Type="http://schemas.openxmlformats.org/officeDocument/2006/relationships/image" Target="../media/e7a442e0_c2d4_11ee_a54c_047c1617b143_5922164d_11fe_11ef_a5b8_047c1617b14326.jpeg"/><Relationship Id="rId27" Type="http://schemas.openxmlformats.org/officeDocument/2006/relationships/image" Target="../media/e7a442e2_c2d4_11ee_a54c_047c1617b143_5922164f_11fe_11ef_a5b8_047c1617b14327.jpeg"/><Relationship Id="rId28" Type="http://schemas.openxmlformats.org/officeDocument/2006/relationships/image" Target="../media/8718c7ce_43e5_11f1_a8b5_047c1617b143_bf5c2f15_7149_11f1_a8f1_047c1617b1432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882097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1</v>
      </c>
      <c r="H5" s="2">
        <v>0</v>
      </c>
      <c r="I5" s="1">
        <v>0</v>
      </c>
      <c r="J5" s="3" t="s">
        <v>17</v>
      </c>
      <c r="K5" s="2" t="str">
        <f>J5*4559.19</f>
        <v>0</v>
      </c>
      <c r="L5" s="5"/>
    </row>
    <row r="6" spans="1:12" customHeight="1" ht="105" outlineLevel="4">
      <c r="A6" s="1"/>
      <c r="B6" s="1">
        <v>879987</v>
      </c>
      <c r="C6" s="1" t="s">
        <v>18</v>
      </c>
      <c r="D6" s="1" t="s">
        <v>19</v>
      </c>
      <c r="E6" s="2" t="s">
        <v>20</v>
      </c>
      <c r="F6" s="2" t="s">
        <v>21</v>
      </c>
      <c r="G6" s="2" t="s">
        <v>22</v>
      </c>
      <c r="H6" s="2">
        <v>0</v>
      </c>
      <c r="I6" s="1">
        <v>0</v>
      </c>
      <c r="J6" s="3" t="s">
        <v>17</v>
      </c>
      <c r="K6" s="2" t="str">
        <f>J6*4294.72</f>
        <v>0</v>
      </c>
      <c r="L6" s="5"/>
    </row>
    <row r="7" spans="1:12" customHeight="1" ht="105" outlineLevel="4">
      <c r="A7" s="1"/>
      <c r="B7" s="1">
        <v>833378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3</v>
      </c>
      <c r="H7" s="2">
        <v>0</v>
      </c>
      <c r="I7" s="1">
        <v>0</v>
      </c>
      <c r="J7" s="3" t="s">
        <v>17</v>
      </c>
      <c r="K7" s="2" t="str">
        <f>J7*8697.90</f>
        <v>0</v>
      </c>
      <c r="L7" s="5"/>
    </row>
    <row r="8" spans="1:12" customHeight="1" ht="105" outlineLevel="4">
      <c r="A8" s="1"/>
      <c r="B8" s="1">
        <v>833379</v>
      </c>
      <c r="C8" s="1" t="s">
        <v>27</v>
      </c>
      <c r="D8" s="1" t="s">
        <v>28</v>
      </c>
      <c r="E8" s="2" t="s">
        <v>29</v>
      </c>
      <c r="F8" s="2" t="s">
        <v>30</v>
      </c>
      <c r="G8" s="2">
        <v>4</v>
      </c>
      <c r="H8" s="2">
        <v>0</v>
      </c>
      <c r="I8" s="1">
        <v>0</v>
      </c>
      <c r="J8" s="3" t="s">
        <v>17</v>
      </c>
      <c r="K8" s="2" t="str">
        <f>J8*10603.41</f>
        <v>0</v>
      </c>
      <c r="L8" s="5"/>
    </row>
    <row r="9" spans="1:12" customHeight="1" ht="105" outlineLevel="4">
      <c r="A9" s="1"/>
      <c r="B9" s="1">
        <v>833380</v>
      </c>
      <c r="C9" s="1" t="s">
        <v>31</v>
      </c>
      <c r="D9" s="1" t="s">
        <v>32</v>
      </c>
      <c r="E9" s="2" t="s">
        <v>33</v>
      </c>
      <c r="F9" s="2" t="s">
        <v>34</v>
      </c>
      <c r="G9" s="2">
        <v>4</v>
      </c>
      <c r="H9" s="2">
        <v>0</v>
      </c>
      <c r="I9" s="1">
        <v>0</v>
      </c>
      <c r="J9" s="3" t="s">
        <v>17</v>
      </c>
      <c r="K9" s="2" t="str">
        <f>J9*12265.93</f>
        <v>0</v>
      </c>
      <c r="L9" s="5"/>
    </row>
    <row r="10" spans="1:12" customHeight="1" ht="105" outlineLevel="4">
      <c r="A10" s="1"/>
      <c r="B10" s="1">
        <v>833381</v>
      </c>
      <c r="C10" s="1" t="s">
        <v>35</v>
      </c>
      <c r="D10" s="1" t="s">
        <v>36</v>
      </c>
      <c r="E10" s="2" t="s">
        <v>37</v>
      </c>
      <c r="F10" s="2" t="s">
        <v>38</v>
      </c>
      <c r="G10" s="2">
        <v>3</v>
      </c>
      <c r="H10" s="2">
        <v>0</v>
      </c>
      <c r="I10" s="1">
        <v>0</v>
      </c>
      <c r="J10" s="3" t="s">
        <v>17</v>
      </c>
      <c r="K10" s="2" t="str">
        <f>J10*13954.53</f>
        <v>0</v>
      </c>
      <c r="L10" s="5"/>
    </row>
    <row r="11" spans="1:12" customHeight="1" ht="105" outlineLevel="4">
      <c r="A11" s="1"/>
      <c r="B11" s="1">
        <v>833382</v>
      </c>
      <c r="C11" s="1" t="s">
        <v>39</v>
      </c>
      <c r="D11" s="1" t="s">
        <v>40</v>
      </c>
      <c r="E11" s="2" t="s">
        <v>41</v>
      </c>
      <c r="F11" s="2" t="s">
        <v>42</v>
      </c>
      <c r="G11" s="2">
        <v>1</v>
      </c>
      <c r="H11" s="2">
        <v>0</v>
      </c>
      <c r="I11" s="1">
        <v>0</v>
      </c>
      <c r="J11" s="3" t="s">
        <v>17</v>
      </c>
      <c r="K11" s="2" t="str">
        <f>J11*16918.46</f>
        <v>0</v>
      </c>
      <c r="L11" s="5"/>
    </row>
    <row r="12" spans="1:12" customHeight="1" ht="105" outlineLevel="4">
      <c r="A12" s="1"/>
      <c r="B12" s="1">
        <v>833383</v>
      </c>
      <c r="C12" s="1" t="s">
        <v>43</v>
      </c>
      <c r="D12" s="1" t="s">
        <v>44</v>
      </c>
      <c r="E12" s="2" t="s">
        <v>45</v>
      </c>
      <c r="F12" s="2" t="s">
        <v>46</v>
      </c>
      <c r="G12" s="2">
        <v>2</v>
      </c>
      <c r="H12" s="2">
        <v>0</v>
      </c>
      <c r="I12" s="1">
        <v>0</v>
      </c>
      <c r="J12" s="3" t="s">
        <v>17</v>
      </c>
      <c r="K12" s="2" t="str">
        <f>J12*8842.75</f>
        <v>0</v>
      </c>
      <c r="L12" s="5"/>
    </row>
    <row r="13" spans="1:12" customHeight="1" ht="105" outlineLevel="4">
      <c r="A13" s="1"/>
      <c r="B13" s="1">
        <v>833384</v>
      </c>
      <c r="C13" s="1" t="s">
        <v>47</v>
      </c>
      <c r="D13" s="1" t="s">
        <v>48</v>
      </c>
      <c r="E13" s="2" t="s">
        <v>49</v>
      </c>
      <c r="F13" s="2" t="s">
        <v>50</v>
      </c>
      <c r="G13" s="2">
        <v>0</v>
      </c>
      <c r="H13" s="2">
        <v>0</v>
      </c>
      <c r="I13" s="1">
        <v>0</v>
      </c>
      <c r="J13" s="3" t="s">
        <v>17</v>
      </c>
      <c r="K13" s="2" t="str">
        <f>J13*4061.23</f>
        <v>0</v>
      </c>
      <c r="L13" s="5"/>
    </row>
    <row r="14" spans="1:12" customHeight="1" ht="105" outlineLevel="4">
      <c r="A14" s="1"/>
      <c r="B14" s="1">
        <v>833385</v>
      </c>
      <c r="C14" s="1" t="s">
        <v>51</v>
      </c>
      <c r="D14" s="1" t="s">
        <v>52</v>
      </c>
      <c r="E14" s="2" t="s">
        <v>53</v>
      </c>
      <c r="F14" s="2" t="s">
        <v>54</v>
      </c>
      <c r="G14" s="2">
        <v>0</v>
      </c>
      <c r="H14" s="2">
        <v>0</v>
      </c>
      <c r="I14" s="1">
        <v>0</v>
      </c>
      <c r="J14" s="3" t="s">
        <v>17</v>
      </c>
      <c r="K14" s="2" t="str">
        <f>J14*4295.42</f>
        <v>0</v>
      </c>
      <c r="L14" s="5"/>
    </row>
    <row r="15" spans="1:12" customHeight="1" ht="105" outlineLevel="4">
      <c r="A15" s="1"/>
      <c r="B15" s="1">
        <v>833386</v>
      </c>
      <c r="C15" s="1" t="s">
        <v>55</v>
      </c>
      <c r="D15" s="1" t="s">
        <v>56</v>
      </c>
      <c r="E15" s="2" t="s">
        <v>57</v>
      </c>
      <c r="F15" s="2" t="s">
        <v>58</v>
      </c>
      <c r="G15" s="2">
        <v>0</v>
      </c>
      <c r="H15" s="2">
        <v>0</v>
      </c>
      <c r="I15" s="1">
        <v>0</v>
      </c>
      <c r="J15" s="3" t="s">
        <v>17</v>
      </c>
      <c r="K15" s="2" t="str">
        <f>J15*4774.85</f>
        <v>0</v>
      </c>
      <c r="L15" s="5"/>
    </row>
    <row r="16" spans="1:12" customHeight="1" ht="105" outlineLevel="4">
      <c r="A16" s="1"/>
      <c r="B16" s="1">
        <v>833387</v>
      </c>
      <c r="C16" s="1" t="s">
        <v>59</v>
      </c>
      <c r="D16" s="1" t="s">
        <v>60</v>
      </c>
      <c r="E16" s="2" t="s">
        <v>61</v>
      </c>
      <c r="F16" s="2" t="s">
        <v>62</v>
      </c>
      <c r="G16" s="2">
        <v>1</v>
      </c>
      <c r="H16" s="2">
        <v>0</v>
      </c>
      <c r="I16" s="1">
        <v>0</v>
      </c>
      <c r="J16" s="3" t="s">
        <v>17</v>
      </c>
      <c r="K16" s="2" t="str">
        <f>J16*3834.36</f>
        <v>0</v>
      </c>
      <c r="L16" s="5"/>
    </row>
    <row r="17" spans="1:12" customHeight="1" ht="105" outlineLevel="4">
      <c r="A17" s="1"/>
      <c r="B17" s="1">
        <v>833388</v>
      </c>
      <c r="C17" s="1" t="s">
        <v>63</v>
      </c>
      <c r="D17" s="1" t="s">
        <v>64</v>
      </c>
      <c r="E17" s="2" t="s">
        <v>65</v>
      </c>
      <c r="F17" s="2" t="s">
        <v>66</v>
      </c>
      <c r="G17" s="2" t="s">
        <v>22</v>
      </c>
      <c r="H17" s="2">
        <v>0</v>
      </c>
      <c r="I17" s="1">
        <v>0</v>
      </c>
      <c r="J17" s="3" t="s">
        <v>17</v>
      </c>
      <c r="K17" s="2" t="str">
        <f>J17*4221.84</f>
        <v>0</v>
      </c>
      <c r="L17" s="5"/>
    </row>
    <row r="18" spans="1:12" customHeight="1" ht="105" outlineLevel="4">
      <c r="A18" s="1"/>
      <c r="B18" s="1">
        <v>833389</v>
      </c>
      <c r="C18" s="1" t="s">
        <v>67</v>
      </c>
      <c r="D18" s="1" t="s">
        <v>68</v>
      </c>
      <c r="E18" s="2" t="s">
        <v>69</v>
      </c>
      <c r="F18" s="2" t="s">
        <v>70</v>
      </c>
      <c r="G18" s="2">
        <v>3</v>
      </c>
      <c r="H18" s="2">
        <v>0</v>
      </c>
      <c r="I18" s="1">
        <v>0</v>
      </c>
      <c r="J18" s="3" t="s">
        <v>17</v>
      </c>
      <c r="K18" s="2" t="str">
        <f>J18*4519.69</f>
        <v>0</v>
      </c>
      <c r="L18" s="5"/>
    </row>
    <row r="19" spans="1:12" customHeight="1" ht="105" outlineLevel="4">
      <c r="A19" s="1"/>
      <c r="B19" s="1">
        <v>837269</v>
      </c>
      <c r="C19" s="1" t="s">
        <v>71</v>
      </c>
      <c r="D19" s="1" t="s">
        <v>72</v>
      </c>
      <c r="E19" s="2" t="s">
        <v>73</v>
      </c>
      <c r="F19" s="2" t="s">
        <v>74</v>
      </c>
      <c r="G19" s="2">
        <v>0</v>
      </c>
      <c r="H19" s="2">
        <v>0</v>
      </c>
      <c r="I19" s="1">
        <v>0</v>
      </c>
      <c r="J19" s="3" t="s">
        <v>17</v>
      </c>
      <c r="K19" s="2" t="str">
        <f>J19*8983.76</f>
        <v>0</v>
      </c>
      <c r="L19" s="5"/>
    </row>
    <row r="20" spans="1:12" customHeight="1" ht="105" outlineLevel="4">
      <c r="A20" s="1"/>
      <c r="B20" s="1">
        <v>839076</v>
      </c>
      <c r="C20" s="1" t="s">
        <v>75</v>
      </c>
      <c r="D20" s="1" t="s">
        <v>76</v>
      </c>
      <c r="E20" s="2" t="s">
        <v>77</v>
      </c>
      <c r="F20" s="2" t="s">
        <v>78</v>
      </c>
      <c r="G20" s="2">
        <v>4</v>
      </c>
      <c r="H20" s="2">
        <v>0</v>
      </c>
      <c r="I20" s="1">
        <v>0</v>
      </c>
      <c r="J20" s="3" t="s">
        <v>17</v>
      </c>
      <c r="K20" s="2" t="str">
        <f>J20*10710.26</f>
        <v>0</v>
      </c>
      <c r="L20" s="5"/>
    </row>
    <row r="21" spans="1:12" customHeight="1" ht="105" outlineLevel="4">
      <c r="A21" s="1"/>
      <c r="B21" s="1">
        <v>874005</v>
      </c>
      <c r="C21" s="1" t="s">
        <v>79</v>
      </c>
      <c r="D21" s="1" t="s">
        <v>80</v>
      </c>
      <c r="E21" s="2" t="s">
        <v>81</v>
      </c>
      <c r="F21" s="2" t="s">
        <v>82</v>
      </c>
      <c r="G21" s="2">
        <v>0</v>
      </c>
      <c r="H21" s="2">
        <v>0</v>
      </c>
      <c r="I21" s="1">
        <v>0</v>
      </c>
      <c r="J21" s="3" t="s">
        <v>17</v>
      </c>
      <c r="K21" s="2" t="str">
        <f>J21*4293.87</f>
        <v>0</v>
      </c>
      <c r="L21" s="5"/>
    </row>
    <row r="22" spans="1:12" customHeight="1" ht="105" outlineLevel="4">
      <c r="A22" s="1"/>
      <c r="B22" s="1">
        <v>874006</v>
      </c>
      <c r="C22" s="1" t="s">
        <v>83</v>
      </c>
      <c r="D22" s="1" t="s">
        <v>84</v>
      </c>
      <c r="E22" s="2" t="s">
        <v>85</v>
      </c>
      <c r="F22" s="2" t="s">
        <v>86</v>
      </c>
      <c r="G22" s="2">
        <v>3</v>
      </c>
      <c r="H22" s="2">
        <v>0</v>
      </c>
      <c r="I22" s="1">
        <v>0</v>
      </c>
      <c r="J22" s="3" t="s">
        <v>17</v>
      </c>
      <c r="K22" s="2" t="str">
        <f>J22*4172.11</f>
        <v>0</v>
      </c>
      <c r="L22" s="5"/>
    </row>
    <row r="23" spans="1:12" customHeight="1" ht="105" outlineLevel="4">
      <c r="A23" s="1"/>
      <c r="B23" s="1">
        <v>874007</v>
      </c>
      <c r="C23" s="1" t="s">
        <v>87</v>
      </c>
      <c r="D23" s="1" t="s">
        <v>88</v>
      </c>
      <c r="E23" s="2" t="s">
        <v>89</v>
      </c>
      <c r="F23" s="2" t="s">
        <v>90</v>
      </c>
      <c r="G23" s="2" t="s">
        <v>91</v>
      </c>
      <c r="H23" s="2">
        <v>0</v>
      </c>
      <c r="I23" s="1">
        <v>0</v>
      </c>
      <c r="J23" s="3" t="s">
        <v>17</v>
      </c>
      <c r="K23" s="2" t="str">
        <f>J23*4388.30</f>
        <v>0</v>
      </c>
      <c r="L23" s="5"/>
    </row>
    <row r="24" spans="1:12" customHeight="1" ht="105" outlineLevel="4">
      <c r="A24" s="1"/>
      <c r="B24" s="1">
        <v>874008</v>
      </c>
      <c r="C24" s="1" t="s">
        <v>92</v>
      </c>
      <c r="D24" s="1" t="s">
        <v>93</v>
      </c>
      <c r="E24" s="2" t="s">
        <v>94</v>
      </c>
      <c r="F24" s="2" t="s">
        <v>95</v>
      </c>
      <c r="G24" s="2">
        <v>0</v>
      </c>
      <c r="H24" s="2">
        <v>0</v>
      </c>
      <c r="I24" s="1">
        <v>0</v>
      </c>
      <c r="J24" s="3" t="s">
        <v>17</v>
      </c>
      <c r="K24" s="2" t="str">
        <f>J24*4831.77</f>
        <v>0</v>
      </c>
      <c r="L24" s="5"/>
    </row>
    <row r="25" spans="1:12" customHeight="1" ht="105" outlineLevel="4">
      <c r="A25" s="1"/>
      <c r="B25" s="1">
        <v>874009</v>
      </c>
      <c r="C25" s="1" t="s">
        <v>96</v>
      </c>
      <c r="D25" s="1" t="s">
        <v>97</v>
      </c>
      <c r="E25" s="2" t="s">
        <v>98</v>
      </c>
      <c r="F25" s="2" t="s">
        <v>99</v>
      </c>
      <c r="G25" s="2" t="s">
        <v>22</v>
      </c>
      <c r="H25" s="2">
        <v>0</v>
      </c>
      <c r="I25" s="1">
        <v>0</v>
      </c>
      <c r="J25" s="3" t="s">
        <v>17</v>
      </c>
      <c r="K25" s="2" t="str">
        <f>J25*5099.78</f>
        <v>0</v>
      </c>
      <c r="L25" s="5"/>
    </row>
    <row r="26" spans="1:12" customHeight="1" ht="105" outlineLevel="4">
      <c r="A26" s="1"/>
      <c r="B26" s="1">
        <v>874010</v>
      </c>
      <c r="C26" s="1" t="s">
        <v>100</v>
      </c>
      <c r="D26" s="1" t="s">
        <v>101</v>
      </c>
      <c r="E26" s="2" t="s">
        <v>102</v>
      </c>
      <c r="F26" s="2" t="s">
        <v>103</v>
      </c>
      <c r="G26" s="2">
        <v>8</v>
      </c>
      <c r="H26" s="2">
        <v>0</v>
      </c>
      <c r="I26" s="1">
        <v>0</v>
      </c>
      <c r="J26" s="3" t="s">
        <v>17</v>
      </c>
      <c r="K26" s="2" t="str">
        <f>J26*5214.27</f>
        <v>0</v>
      </c>
      <c r="L26" s="5"/>
    </row>
    <row r="27" spans="1:12" customHeight="1" ht="105" outlineLevel="4">
      <c r="A27" s="1"/>
      <c r="B27" s="1">
        <v>877763</v>
      </c>
      <c r="C27" s="1" t="s">
        <v>104</v>
      </c>
      <c r="D27" s="1" t="s">
        <v>105</v>
      </c>
      <c r="E27" s="2" t="s">
        <v>106</v>
      </c>
      <c r="F27" s="2" t="s">
        <v>107</v>
      </c>
      <c r="G27" s="2">
        <v>2</v>
      </c>
      <c r="H27" s="2">
        <v>0</v>
      </c>
      <c r="I27" s="1">
        <v>0</v>
      </c>
      <c r="J27" s="3" t="s">
        <v>17</v>
      </c>
      <c r="K27" s="2" t="str">
        <f>J27*11031.74</f>
        <v>0</v>
      </c>
      <c r="L27" s="5"/>
    </row>
    <row r="28" spans="1:12" customHeight="1" ht="105" outlineLevel="4">
      <c r="A28" s="1"/>
      <c r="B28" s="1">
        <v>882305</v>
      </c>
      <c r="C28" s="1" t="s">
        <v>108</v>
      </c>
      <c r="D28" s="1" t="s">
        <v>109</v>
      </c>
      <c r="E28" s="2" t="s">
        <v>110</v>
      </c>
      <c r="F28" s="2" t="s">
        <v>111</v>
      </c>
      <c r="G28" s="2">
        <v>1</v>
      </c>
      <c r="H28" s="2">
        <v>0</v>
      </c>
      <c r="I28" s="1">
        <v>0</v>
      </c>
      <c r="J28" s="3" t="s">
        <v>17</v>
      </c>
      <c r="K28" s="2" t="str">
        <f>J28*6516.23</f>
        <v>0</v>
      </c>
      <c r="L28" s="5"/>
    </row>
    <row r="29" spans="1:12" customHeight="1" ht="105" outlineLevel="4">
      <c r="A29" s="1"/>
      <c r="B29" s="1">
        <v>882306</v>
      </c>
      <c r="C29" s="1" t="s">
        <v>112</v>
      </c>
      <c r="D29" s="1" t="s">
        <v>113</v>
      </c>
      <c r="E29" s="2" t="s">
        <v>114</v>
      </c>
      <c r="F29" s="2" t="s">
        <v>115</v>
      </c>
      <c r="G29" s="2">
        <v>1</v>
      </c>
      <c r="H29" s="2">
        <v>0</v>
      </c>
      <c r="I29" s="1">
        <v>0</v>
      </c>
      <c r="J29" s="3" t="s">
        <v>17</v>
      </c>
      <c r="K29" s="2" t="str">
        <f>J29*7069.15</f>
        <v>0</v>
      </c>
      <c r="L29" s="5"/>
    </row>
    <row r="30" spans="1:12" customHeight="1" ht="105" outlineLevel="4">
      <c r="A30" s="1"/>
      <c r="B30" s="1">
        <v>882307</v>
      </c>
      <c r="C30" s="1" t="s">
        <v>116</v>
      </c>
      <c r="D30" s="1" t="s">
        <v>117</v>
      </c>
      <c r="E30" s="2" t="s">
        <v>118</v>
      </c>
      <c r="F30" s="2" t="s">
        <v>119</v>
      </c>
      <c r="G30" s="2">
        <v>2</v>
      </c>
      <c r="H30" s="2">
        <v>0</v>
      </c>
      <c r="I30" s="1">
        <v>0</v>
      </c>
      <c r="J30" s="3" t="s">
        <v>17</v>
      </c>
      <c r="K30" s="2" t="str">
        <f>J30*8274.50</f>
        <v>0</v>
      </c>
      <c r="L30" s="5"/>
    </row>
    <row r="31" spans="1:12" customHeight="1" ht="105" outlineLevel="4">
      <c r="A31" s="1"/>
      <c r="B31" s="1">
        <v>882308</v>
      </c>
      <c r="C31" s="1" t="s">
        <v>120</v>
      </c>
      <c r="D31" s="1" t="s">
        <v>121</v>
      </c>
      <c r="E31" s="2" t="s">
        <v>122</v>
      </c>
      <c r="F31" s="2" t="s">
        <v>123</v>
      </c>
      <c r="G31" s="2">
        <v>1</v>
      </c>
      <c r="H31" s="2">
        <v>0</v>
      </c>
      <c r="I31" s="1">
        <v>0</v>
      </c>
      <c r="J31" s="3" t="s">
        <v>17</v>
      </c>
      <c r="K31" s="2" t="str">
        <f>J31*9701.88</f>
        <v>0</v>
      </c>
      <c r="L31" s="5"/>
    </row>
    <row r="32" spans="1:12" outlineLevel="4">
      <c r="A32" s="1"/>
      <c r="B32" s="1">
        <v>956580</v>
      </c>
      <c r="C32" s="1" t="s">
        <v>124</v>
      </c>
      <c r="D32" s="1" t="s">
        <v>125</v>
      </c>
      <c r="E32" s="2" t="s">
        <v>126</v>
      </c>
      <c r="F32" s="2" t="s">
        <v>127</v>
      </c>
      <c r="G32" s="2">
        <v>0</v>
      </c>
      <c r="H32" s="2">
        <v>0</v>
      </c>
      <c r="I32" s="1">
        <v>0</v>
      </c>
      <c r="J32" s="3" t="s">
        <v>17</v>
      </c>
      <c r="K32" s="2" t="str">
        <f>J32*12910.54</f>
        <v>0</v>
      </c>
      <c r="L32" s="5"/>
    </row>
    <row r="33" spans="1:12" customHeight="1" ht="105" outlineLevel="4">
      <c r="A33" s="1"/>
      <c r="B33" s="1">
        <v>956620</v>
      </c>
      <c r="C33" s="1" t="s">
        <v>128</v>
      </c>
      <c r="D33" s="1" t="s">
        <v>129</v>
      </c>
      <c r="E33" s="2" t="s">
        <v>130</v>
      </c>
      <c r="F33" s="2" t="s">
        <v>131</v>
      </c>
      <c r="G33" s="2">
        <v>1</v>
      </c>
      <c r="H33" s="2">
        <v>0</v>
      </c>
      <c r="I33" s="1">
        <v>0</v>
      </c>
      <c r="J33" s="3" t="s">
        <v>17</v>
      </c>
      <c r="K33" s="2" t="str">
        <f>J33*19563.79</f>
        <v>0</v>
      </c>
      <c r="L33" s="5"/>
    </row>
    <row r="34" spans="1:12" outlineLevel="2">
      <c r="A34" s="8" t="s">
        <v>132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5"/>
    </row>
    <row r="35" spans="1:12" outlineLevel="4">
      <c r="A35" s="1"/>
      <c r="B35" s="1">
        <v>958768</v>
      </c>
      <c r="C35" s="1" t="s">
        <v>133</v>
      </c>
      <c r="D35" s="1">
        <v>99749</v>
      </c>
      <c r="E35" s="2" t="s">
        <v>134</v>
      </c>
      <c r="F35" s="2" t="s">
        <v>135</v>
      </c>
      <c r="G35" s="2">
        <v>0</v>
      </c>
      <c r="H35" s="2">
        <v>0</v>
      </c>
      <c r="I35" s="1">
        <v>0</v>
      </c>
      <c r="J35" s="3" t="s">
        <v>17</v>
      </c>
      <c r="K35" s="2" t="str">
        <f>J35*7226.00</f>
        <v>0</v>
      </c>
      <c r="L35" s="5"/>
    </row>
    <row r="36" spans="1:12" outlineLevel="4">
      <c r="A36" s="1"/>
      <c r="B36" s="1">
        <v>958769</v>
      </c>
      <c r="C36" s="1" t="s">
        <v>136</v>
      </c>
      <c r="D36" s="1">
        <v>11601</v>
      </c>
      <c r="E36" s="2" t="s">
        <v>137</v>
      </c>
      <c r="F36" s="2" t="s">
        <v>138</v>
      </c>
      <c r="G36" s="2">
        <v>0</v>
      </c>
      <c r="H36" s="2">
        <v>0</v>
      </c>
      <c r="I36" s="1">
        <v>0</v>
      </c>
      <c r="J36" s="3" t="s">
        <v>17</v>
      </c>
      <c r="K36" s="2" t="str">
        <f>J36*7369.00</f>
        <v>0</v>
      </c>
      <c r="L36" s="5"/>
    </row>
    <row r="37" spans="1:12" outlineLevel="4">
      <c r="A37" s="1"/>
      <c r="B37" s="1">
        <v>958770</v>
      </c>
      <c r="C37" s="1" t="s">
        <v>139</v>
      </c>
      <c r="D37" s="1">
        <v>69295</v>
      </c>
      <c r="E37" s="2" t="s">
        <v>140</v>
      </c>
      <c r="F37" s="2" t="s">
        <v>141</v>
      </c>
      <c r="G37" s="2">
        <v>0</v>
      </c>
      <c r="H37" s="2">
        <v>0</v>
      </c>
      <c r="I37" s="1">
        <v>0</v>
      </c>
      <c r="J37" s="3" t="s">
        <v>17</v>
      </c>
      <c r="K37" s="2" t="str">
        <f>J37*7826.00</f>
        <v>0</v>
      </c>
      <c r="L37" s="5"/>
    </row>
    <row r="38" spans="1:12" outlineLevel="4">
      <c r="A38" s="1"/>
      <c r="B38" s="1">
        <v>958771</v>
      </c>
      <c r="C38" s="1" t="s">
        <v>142</v>
      </c>
      <c r="D38" s="1">
        <v>98030</v>
      </c>
      <c r="E38" s="2" t="s">
        <v>143</v>
      </c>
      <c r="F38" s="2" t="s">
        <v>144</v>
      </c>
      <c r="G38" s="2">
        <v>0</v>
      </c>
      <c r="H38" s="2">
        <v>0</v>
      </c>
      <c r="I38" s="1">
        <v>0</v>
      </c>
      <c r="J38" s="3" t="s">
        <v>17</v>
      </c>
      <c r="K38" s="2" t="str">
        <f>J38*7992.00</f>
        <v>0</v>
      </c>
      <c r="L38" s="5"/>
    </row>
    <row r="39" spans="1:12" outlineLevel="4">
      <c r="A39" s="1"/>
      <c r="B39" s="1">
        <v>958772</v>
      </c>
      <c r="C39" s="1" t="s">
        <v>145</v>
      </c>
      <c r="D39" s="1">
        <v>22148</v>
      </c>
      <c r="E39" s="2" t="s">
        <v>146</v>
      </c>
      <c r="F39" s="2" t="s">
        <v>147</v>
      </c>
      <c r="G39" s="2">
        <v>0</v>
      </c>
      <c r="H39" s="2">
        <v>0</v>
      </c>
      <c r="I39" s="1">
        <v>0</v>
      </c>
      <c r="J39" s="3" t="s">
        <v>17</v>
      </c>
      <c r="K39" s="2" t="str">
        <f>J39*8355.00</f>
        <v>0</v>
      </c>
      <c r="L39" s="5"/>
    </row>
    <row r="40" spans="1:12" outlineLevel="4">
      <c r="A40" s="1"/>
      <c r="B40" s="1">
        <v>958773</v>
      </c>
      <c r="C40" s="1" t="s">
        <v>148</v>
      </c>
      <c r="D40" s="1">
        <v>59670</v>
      </c>
      <c r="E40" s="2" t="s">
        <v>149</v>
      </c>
      <c r="F40" s="2" t="s">
        <v>150</v>
      </c>
      <c r="G40" s="2">
        <v>-3</v>
      </c>
      <c r="H40" s="2">
        <v>0</v>
      </c>
      <c r="I40" s="1">
        <v>0</v>
      </c>
      <c r="J40" s="3" t="s">
        <v>17</v>
      </c>
      <c r="K40" s="2" t="str">
        <f>J40*7076.00</f>
        <v>0</v>
      </c>
      <c r="L40" s="5"/>
    </row>
    <row r="41" spans="1:12" outlineLevel="4">
      <c r="A41" s="1"/>
      <c r="B41" s="1">
        <v>958774</v>
      </c>
      <c r="C41" s="1" t="s">
        <v>151</v>
      </c>
      <c r="D41" s="1">
        <v>22300</v>
      </c>
      <c r="E41" s="2" t="s">
        <v>152</v>
      </c>
      <c r="F41" s="2" t="s">
        <v>153</v>
      </c>
      <c r="G41" s="2">
        <v>-3</v>
      </c>
      <c r="H41" s="2">
        <v>0</v>
      </c>
      <c r="I41" s="1">
        <v>0</v>
      </c>
      <c r="J41" s="3" t="s">
        <v>17</v>
      </c>
      <c r="K41" s="2" t="str">
        <f>J41*8300.00</f>
        <v>0</v>
      </c>
      <c r="L41" s="5"/>
    </row>
    <row r="42" spans="1:12" outlineLevel="4">
      <c r="A42" s="1"/>
      <c r="B42" s="1">
        <v>958775</v>
      </c>
      <c r="C42" s="1" t="s">
        <v>154</v>
      </c>
      <c r="D42" s="1">
        <v>42529</v>
      </c>
      <c r="E42" s="2" t="s">
        <v>155</v>
      </c>
      <c r="F42" s="2" t="s">
        <v>156</v>
      </c>
      <c r="G42" s="2">
        <v>0</v>
      </c>
      <c r="H42" s="2">
        <v>0</v>
      </c>
      <c r="I42" s="1">
        <v>0</v>
      </c>
      <c r="J42" s="3" t="s">
        <v>17</v>
      </c>
      <c r="K42" s="2" t="str">
        <f>J42*8898.00</f>
        <v>0</v>
      </c>
      <c r="L42" s="5"/>
    </row>
    <row r="43" spans="1:12" outlineLevel="4">
      <c r="A43" s="1"/>
      <c r="B43" s="1">
        <v>958776</v>
      </c>
      <c r="C43" s="1" t="s">
        <v>157</v>
      </c>
      <c r="D43" s="1">
        <v>71075</v>
      </c>
      <c r="E43" s="2" t="s">
        <v>158</v>
      </c>
      <c r="F43" s="2" t="s">
        <v>159</v>
      </c>
      <c r="G43" s="2">
        <v>0</v>
      </c>
      <c r="H43" s="2">
        <v>0</v>
      </c>
      <c r="I43" s="1">
        <v>0</v>
      </c>
      <c r="J43" s="3" t="s">
        <v>17</v>
      </c>
      <c r="K43" s="2" t="str">
        <f>J43*10280.00</f>
        <v>0</v>
      </c>
      <c r="L43" s="5"/>
    </row>
    <row r="44" spans="1:12" outlineLevel="4">
      <c r="A44" s="1"/>
      <c r="B44" s="1">
        <v>958777</v>
      </c>
      <c r="C44" s="1" t="s">
        <v>160</v>
      </c>
      <c r="D44" s="1">
        <v>33422</v>
      </c>
      <c r="E44" s="2" t="s">
        <v>161</v>
      </c>
      <c r="F44" s="2" t="s">
        <v>162</v>
      </c>
      <c r="G44" s="2">
        <v>0</v>
      </c>
      <c r="H44" s="2">
        <v>0</v>
      </c>
      <c r="I44" s="1">
        <v>0</v>
      </c>
      <c r="J44" s="3" t="s">
        <v>17</v>
      </c>
      <c r="K44" s="2" t="str">
        <f>J44*24100.00</f>
        <v>0</v>
      </c>
      <c r="L44" s="5"/>
    </row>
    <row r="45" spans="1:12" outlineLevel="4">
      <c r="A45" s="1"/>
      <c r="B45" s="1">
        <v>958778</v>
      </c>
      <c r="C45" s="1" t="s">
        <v>163</v>
      </c>
      <c r="D45" s="1">
        <v>89415</v>
      </c>
      <c r="E45" s="2" t="s">
        <v>164</v>
      </c>
      <c r="F45" s="2" t="s">
        <v>165</v>
      </c>
      <c r="G45" s="2">
        <v>0</v>
      </c>
      <c r="H45" s="2">
        <v>0</v>
      </c>
      <c r="I45" s="1">
        <v>0</v>
      </c>
      <c r="J45" s="3" t="s">
        <v>17</v>
      </c>
      <c r="K45" s="2" t="str">
        <f>J45*29153.00</f>
        <v>0</v>
      </c>
      <c r="L45" s="5"/>
    </row>
    <row r="46" spans="1:12" outlineLevel="4">
      <c r="A46" s="1"/>
      <c r="B46" s="1">
        <v>958779</v>
      </c>
      <c r="C46" s="1" t="s">
        <v>166</v>
      </c>
      <c r="D46" s="1">
        <v>62127</v>
      </c>
      <c r="E46" s="2" t="s">
        <v>167</v>
      </c>
      <c r="F46" s="2" t="s">
        <v>168</v>
      </c>
      <c r="G46" s="2">
        <v>0</v>
      </c>
      <c r="H46" s="2">
        <v>0</v>
      </c>
      <c r="I46" s="1">
        <v>0</v>
      </c>
      <c r="J46" s="3" t="s">
        <v>17</v>
      </c>
      <c r="K46" s="2" t="str">
        <f>J46*37514.00</f>
        <v>0</v>
      </c>
      <c r="L46" s="5"/>
    </row>
    <row r="47" spans="1:12" outlineLevel="4">
      <c r="A47" s="1"/>
      <c r="B47" s="1">
        <v>958780</v>
      </c>
      <c r="C47" s="1" t="s">
        <v>169</v>
      </c>
      <c r="D47" s="1">
        <v>92986</v>
      </c>
      <c r="E47" s="2" t="s">
        <v>170</v>
      </c>
      <c r="F47" s="2" t="s">
        <v>171</v>
      </c>
      <c r="G47" s="2">
        <v>0</v>
      </c>
      <c r="H47" s="2">
        <v>0</v>
      </c>
      <c r="I47" s="1">
        <v>0</v>
      </c>
      <c r="J47" s="3" t="s">
        <v>17</v>
      </c>
      <c r="K47" s="2" t="str">
        <f>J47*12091.00</f>
        <v>0</v>
      </c>
      <c r="L47" s="5"/>
    </row>
    <row r="48" spans="1:12" outlineLevel="4">
      <c r="A48" s="1"/>
      <c r="B48" s="1">
        <v>958781</v>
      </c>
      <c r="C48" s="1" t="s">
        <v>172</v>
      </c>
      <c r="D48" s="1">
        <v>52156</v>
      </c>
      <c r="E48" s="2" t="s">
        <v>173</v>
      </c>
      <c r="F48" s="2" t="s">
        <v>174</v>
      </c>
      <c r="G48" s="2">
        <v>0</v>
      </c>
      <c r="H48" s="2">
        <v>0</v>
      </c>
      <c r="I48" s="1">
        <v>0</v>
      </c>
      <c r="J48" s="3" t="s">
        <v>17</v>
      </c>
      <c r="K48" s="2" t="str">
        <f>J48*17414.00</f>
        <v>0</v>
      </c>
      <c r="L48" s="5"/>
    </row>
    <row r="49" spans="1:12" outlineLevel="4">
      <c r="A49" s="1"/>
      <c r="B49" s="1">
        <v>958782</v>
      </c>
      <c r="C49" s="1" t="s">
        <v>175</v>
      </c>
      <c r="D49" s="1">
        <v>65702</v>
      </c>
      <c r="E49" s="2" t="s">
        <v>176</v>
      </c>
      <c r="F49" s="2" t="s">
        <v>177</v>
      </c>
      <c r="G49" s="2">
        <v>0</v>
      </c>
      <c r="H49" s="2">
        <v>0</v>
      </c>
      <c r="I49" s="1">
        <v>0</v>
      </c>
      <c r="J49" s="3" t="s">
        <v>17</v>
      </c>
      <c r="K49" s="2" t="str">
        <f>J49*20776.00</f>
        <v>0</v>
      </c>
      <c r="L49" s="5"/>
    </row>
    <row r="50" spans="1:12" outlineLevel="4">
      <c r="A50" s="1"/>
      <c r="B50" s="1">
        <v>958783</v>
      </c>
      <c r="C50" s="1" t="s">
        <v>178</v>
      </c>
      <c r="D50" s="1">
        <v>25316</v>
      </c>
      <c r="E50" s="2" t="s">
        <v>179</v>
      </c>
      <c r="F50" s="2" t="s">
        <v>180</v>
      </c>
      <c r="G50" s="2">
        <v>0</v>
      </c>
      <c r="H50" s="2">
        <v>0</v>
      </c>
      <c r="I50" s="1">
        <v>0</v>
      </c>
      <c r="J50" s="3" t="s">
        <v>17</v>
      </c>
      <c r="K50" s="2" t="str">
        <f>J50*22976.00</f>
        <v>0</v>
      </c>
      <c r="L50" s="5"/>
    </row>
    <row r="51" spans="1:12" outlineLevel="4">
      <c r="A51" s="1"/>
      <c r="B51" s="1">
        <v>958784</v>
      </c>
      <c r="C51" s="1" t="s">
        <v>181</v>
      </c>
      <c r="D51" s="1">
        <v>11296</v>
      </c>
      <c r="E51" s="2" t="s">
        <v>182</v>
      </c>
      <c r="F51" s="2" t="s">
        <v>183</v>
      </c>
      <c r="G51" s="2">
        <v>0</v>
      </c>
      <c r="H51" s="2">
        <v>0</v>
      </c>
      <c r="I51" s="1">
        <v>0</v>
      </c>
      <c r="J51" s="3" t="s">
        <v>17</v>
      </c>
      <c r="K51" s="2" t="str">
        <f>J51*26107.00</f>
        <v>0</v>
      </c>
      <c r="L51" s="5"/>
    </row>
    <row r="52" spans="1:12" outlineLevel="4">
      <c r="A52" s="1"/>
      <c r="B52" s="1">
        <v>958785</v>
      </c>
      <c r="C52" s="1" t="s">
        <v>184</v>
      </c>
      <c r="D52" s="1">
        <v>72805</v>
      </c>
      <c r="E52" s="2" t="s">
        <v>185</v>
      </c>
      <c r="F52" s="2" t="s">
        <v>186</v>
      </c>
      <c r="G52" s="2">
        <v>0</v>
      </c>
      <c r="H52" s="2">
        <v>0</v>
      </c>
      <c r="I52" s="1">
        <v>0</v>
      </c>
      <c r="J52" s="3" t="s">
        <v>17</v>
      </c>
      <c r="K52" s="2" t="str">
        <f>J52*30031.00</f>
        <v>0</v>
      </c>
      <c r="L52" s="5"/>
    </row>
    <row r="53" spans="1:12" outlineLevel="4">
      <c r="A53" s="1"/>
      <c r="B53" s="1">
        <v>958786</v>
      </c>
      <c r="C53" s="1" t="s">
        <v>187</v>
      </c>
      <c r="D53" s="1">
        <v>38319</v>
      </c>
      <c r="E53" s="2" t="s">
        <v>188</v>
      </c>
      <c r="F53" s="2" t="s">
        <v>189</v>
      </c>
      <c r="G53" s="2">
        <v>0</v>
      </c>
      <c r="H53" s="2">
        <v>0</v>
      </c>
      <c r="I53" s="1">
        <v>0</v>
      </c>
      <c r="J53" s="3" t="s">
        <v>17</v>
      </c>
      <c r="K53" s="2" t="str">
        <f>J53*22986.00</f>
        <v>0</v>
      </c>
      <c r="L53" s="5"/>
    </row>
    <row r="54" spans="1:12" outlineLevel="4">
      <c r="A54" s="1"/>
      <c r="B54" s="1">
        <v>958787</v>
      </c>
      <c r="C54" s="1" t="s">
        <v>190</v>
      </c>
      <c r="D54" s="1">
        <v>74613</v>
      </c>
      <c r="E54" s="2" t="s">
        <v>191</v>
      </c>
      <c r="F54" s="2" t="s">
        <v>192</v>
      </c>
      <c r="G54" s="2">
        <v>0</v>
      </c>
      <c r="H54" s="2">
        <v>0</v>
      </c>
      <c r="I54" s="1">
        <v>0</v>
      </c>
      <c r="J54" s="3" t="s">
        <v>17</v>
      </c>
      <c r="K54" s="2" t="str">
        <f>J54*11637.00</f>
        <v>0</v>
      </c>
      <c r="L54" s="5"/>
    </row>
    <row r="55" spans="1:12" outlineLevel="4">
      <c r="A55" s="1"/>
      <c r="B55" s="1">
        <v>958788</v>
      </c>
      <c r="C55" s="1" t="s">
        <v>193</v>
      </c>
      <c r="D55" s="1">
        <v>78684</v>
      </c>
      <c r="E55" s="2" t="s">
        <v>194</v>
      </c>
      <c r="F55" s="2" t="s">
        <v>195</v>
      </c>
      <c r="G55" s="2">
        <v>-1</v>
      </c>
      <c r="H55" s="2">
        <v>0</v>
      </c>
      <c r="I55" s="1">
        <v>0</v>
      </c>
      <c r="J55" s="3" t="s">
        <v>17</v>
      </c>
      <c r="K55" s="2" t="str">
        <f>J55*9121.00</f>
        <v>0</v>
      </c>
      <c r="L55" s="5"/>
    </row>
    <row r="56" spans="1:12" outlineLevel="4">
      <c r="A56" s="1"/>
      <c r="B56" s="1">
        <v>958789</v>
      </c>
      <c r="C56" s="1" t="s">
        <v>196</v>
      </c>
      <c r="D56" s="1">
        <v>77522</v>
      </c>
      <c r="E56" s="2" t="s">
        <v>197</v>
      </c>
      <c r="F56" s="2" t="s">
        <v>198</v>
      </c>
      <c r="G56" s="2">
        <v>0</v>
      </c>
      <c r="H56" s="2">
        <v>0</v>
      </c>
      <c r="I56" s="1">
        <v>0</v>
      </c>
      <c r="J56" s="3" t="s">
        <v>17</v>
      </c>
      <c r="K56" s="2" t="str">
        <f>J56*6327.00</f>
        <v>0</v>
      </c>
      <c r="L56" s="5"/>
    </row>
    <row r="57" spans="1:12" outlineLevel="4">
      <c r="A57" s="1"/>
      <c r="B57" s="1">
        <v>958790</v>
      </c>
      <c r="C57" s="1" t="s">
        <v>199</v>
      </c>
      <c r="D57" s="1">
        <v>63302</v>
      </c>
      <c r="E57" s="2" t="s">
        <v>200</v>
      </c>
      <c r="F57" s="2" t="s">
        <v>201</v>
      </c>
      <c r="G57" s="2">
        <v>0</v>
      </c>
      <c r="H57" s="2">
        <v>0</v>
      </c>
      <c r="I57" s="1">
        <v>0</v>
      </c>
      <c r="J57" s="3" t="s">
        <v>17</v>
      </c>
      <c r="K57" s="2" t="str">
        <f>J57*6682.00</f>
        <v>0</v>
      </c>
      <c r="L57" s="5"/>
    </row>
    <row r="58" spans="1:12" outlineLevel="4">
      <c r="A58" s="1"/>
      <c r="B58" s="1">
        <v>958791</v>
      </c>
      <c r="C58" s="1" t="s">
        <v>202</v>
      </c>
      <c r="D58" s="1">
        <v>20419</v>
      </c>
      <c r="E58" s="2" t="s">
        <v>203</v>
      </c>
      <c r="F58" s="2" t="s">
        <v>204</v>
      </c>
      <c r="G58" s="2">
        <v>0</v>
      </c>
      <c r="H58" s="2">
        <v>0</v>
      </c>
      <c r="I58" s="1">
        <v>0</v>
      </c>
      <c r="J58" s="3" t="s">
        <v>17</v>
      </c>
      <c r="K58" s="2" t="str">
        <f>J58*6979.00</f>
        <v>0</v>
      </c>
      <c r="L58" s="5"/>
    </row>
    <row r="59" spans="1:12" outlineLevel="4">
      <c r="A59" s="1"/>
      <c r="B59" s="1">
        <v>958792</v>
      </c>
      <c r="C59" s="1" t="s">
        <v>205</v>
      </c>
      <c r="D59" s="1">
        <v>23696</v>
      </c>
      <c r="E59" s="2" t="s">
        <v>206</v>
      </c>
      <c r="F59" s="2" t="s">
        <v>207</v>
      </c>
      <c r="G59" s="2">
        <v>0</v>
      </c>
      <c r="H59" s="2">
        <v>0</v>
      </c>
      <c r="I59" s="1">
        <v>0</v>
      </c>
      <c r="J59" s="3" t="s">
        <v>17</v>
      </c>
      <c r="K59" s="2" t="str">
        <f>J59*8462.00</f>
        <v>0</v>
      </c>
      <c r="L59" s="5"/>
    </row>
    <row r="60" spans="1:12" outlineLevel="4">
      <c r="A60" s="1"/>
      <c r="B60" s="1">
        <v>958793</v>
      </c>
      <c r="C60" s="1" t="s">
        <v>208</v>
      </c>
      <c r="D60" s="1">
        <v>45525</v>
      </c>
      <c r="E60" s="2" t="s">
        <v>209</v>
      </c>
      <c r="F60" s="2" t="s">
        <v>210</v>
      </c>
      <c r="G60" s="2">
        <v>0</v>
      </c>
      <c r="H60" s="2">
        <v>0</v>
      </c>
      <c r="I60" s="1">
        <v>0</v>
      </c>
      <c r="J60" s="3" t="s">
        <v>17</v>
      </c>
      <c r="K60" s="2" t="str">
        <f>J60*9537.00</f>
        <v>0</v>
      </c>
      <c r="L60" s="5"/>
    </row>
    <row r="61" spans="1:12" outlineLevel="4">
      <c r="A61" s="1"/>
      <c r="B61" s="1">
        <v>958794</v>
      </c>
      <c r="C61" s="1" t="s">
        <v>211</v>
      </c>
      <c r="D61" s="1">
        <v>95526</v>
      </c>
      <c r="E61" s="2" t="s">
        <v>212</v>
      </c>
      <c r="F61" s="2" t="s">
        <v>213</v>
      </c>
      <c r="G61" s="2">
        <v>-2</v>
      </c>
      <c r="H61" s="2">
        <v>0</v>
      </c>
      <c r="I61" s="1">
        <v>0</v>
      </c>
      <c r="J61" s="3" t="s">
        <v>17</v>
      </c>
      <c r="K61" s="2" t="str">
        <f>J61*6847.00</f>
        <v>0</v>
      </c>
      <c r="L61" s="5"/>
    </row>
    <row r="62" spans="1:12" outlineLevel="4">
      <c r="A62" s="1"/>
      <c r="B62" s="1">
        <v>958795</v>
      </c>
      <c r="C62" s="1" t="s">
        <v>214</v>
      </c>
      <c r="D62" s="1">
        <v>20559</v>
      </c>
      <c r="E62" s="2" t="s">
        <v>215</v>
      </c>
      <c r="F62" s="2" t="s">
        <v>216</v>
      </c>
      <c r="G62" s="2">
        <v>-3</v>
      </c>
      <c r="H62" s="2">
        <v>0</v>
      </c>
      <c r="I62" s="1">
        <v>0</v>
      </c>
      <c r="J62" s="3" t="s">
        <v>17</v>
      </c>
      <c r="K62" s="2" t="str">
        <f>J62*8883.00</f>
        <v>0</v>
      </c>
      <c r="L62" s="5"/>
    </row>
    <row r="63" spans="1:12" outlineLevel="4">
      <c r="A63" s="1"/>
      <c r="B63" s="1">
        <v>958796</v>
      </c>
      <c r="C63" s="1" t="s">
        <v>217</v>
      </c>
      <c r="D63" s="1">
        <v>87884</v>
      </c>
      <c r="E63" s="2" t="s">
        <v>218</v>
      </c>
      <c r="F63" s="2" t="s">
        <v>219</v>
      </c>
      <c r="G63" s="2">
        <v>0</v>
      </c>
      <c r="H63" s="2">
        <v>0</v>
      </c>
      <c r="I63" s="1">
        <v>0</v>
      </c>
      <c r="J63" s="3" t="s">
        <v>17</v>
      </c>
      <c r="K63" s="2" t="str">
        <f>J63*18361.00</f>
        <v>0</v>
      </c>
      <c r="L63" s="5"/>
    </row>
    <row r="64" spans="1:12" outlineLevel="4">
      <c r="A64" s="1"/>
      <c r="B64" s="1">
        <v>958797</v>
      </c>
      <c r="C64" s="1" t="s">
        <v>220</v>
      </c>
      <c r="D64" s="1">
        <v>74449</v>
      </c>
      <c r="E64" s="2" t="s">
        <v>221</v>
      </c>
      <c r="F64" s="2" t="s">
        <v>222</v>
      </c>
      <c r="G64" s="2">
        <v>0</v>
      </c>
      <c r="H64" s="2">
        <v>0</v>
      </c>
      <c r="I64" s="1">
        <v>0</v>
      </c>
      <c r="J64" s="3" t="s">
        <v>17</v>
      </c>
      <c r="K64" s="2" t="str">
        <f>J64*21503.00</f>
        <v>0</v>
      </c>
      <c r="L64" s="5"/>
    </row>
    <row r="65" spans="1:12" outlineLevel="4">
      <c r="A65" s="1"/>
      <c r="B65" s="1">
        <v>958798</v>
      </c>
      <c r="C65" s="1" t="s">
        <v>223</v>
      </c>
      <c r="D65" s="1">
        <v>56225</v>
      </c>
      <c r="E65" s="2" t="s">
        <v>224</v>
      </c>
      <c r="F65" s="2" t="s">
        <v>225</v>
      </c>
      <c r="G65" s="2">
        <v>0</v>
      </c>
      <c r="H65" s="2">
        <v>0</v>
      </c>
      <c r="I65" s="1">
        <v>0</v>
      </c>
      <c r="J65" s="3" t="s">
        <v>17</v>
      </c>
      <c r="K65" s="2" t="str">
        <f>J65*14041.00</f>
        <v>0</v>
      </c>
      <c r="L65" s="5"/>
    </row>
    <row r="66" spans="1:12" outlineLevel="4">
      <c r="A66" s="1"/>
      <c r="B66" s="1">
        <v>958799</v>
      </c>
      <c r="C66" s="1" t="s">
        <v>226</v>
      </c>
      <c r="D66" s="1">
        <v>21961</v>
      </c>
      <c r="E66" s="2" t="s">
        <v>227</v>
      </c>
      <c r="F66" s="2" t="s">
        <v>228</v>
      </c>
      <c r="G66" s="2">
        <v>0</v>
      </c>
      <c r="H66" s="2">
        <v>0</v>
      </c>
      <c r="I66" s="1">
        <v>0</v>
      </c>
      <c r="J66" s="3" t="s">
        <v>17</v>
      </c>
      <c r="K66" s="2" t="str">
        <f>J66*13029.00</f>
        <v>0</v>
      </c>
      <c r="L66" s="5"/>
    </row>
    <row r="67" spans="1:12" outlineLevel="4">
      <c r="A67" s="1"/>
      <c r="B67" s="1">
        <v>958800</v>
      </c>
      <c r="C67" s="1" t="s">
        <v>229</v>
      </c>
      <c r="D67" s="1">
        <v>11313</v>
      </c>
      <c r="E67" s="2" t="s">
        <v>230</v>
      </c>
      <c r="F67" s="2" t="s">
        <v>231</v>
      </c>
      <c r="G67" s="2">
        <v>0</v>
      </c>
      <c r="H67" s="2">
        <v>0</v>
      </c>
      <c r="I67" s="1">
        <v>0</v>
      </c>
      <c r="J67" s="3" t="s">
        <v>17</v>
      </c>
      <c r="K67" s="2" t="str">
        <f>J67*6667.00</f>
        <v>0</v>
      </c>
      <c r="L67" s="5"/>
    </row>
    <row r="68" spans="1:12" outlineLevel="4">
      <c r="A68" s="1"/>
      <c r="B68" s="1">
        <v>958801</v>
      </c>
      <c r="C68" s="1" t="s">
        <v>232</v>
      </c>
      <c r="D68" s="1">
        <v>59898</v>
      </c>
      <c r="E68" s="2" t="s">
        <v>233</v>
      </c>
      <c r="F68" s="2" t="s">
        <v>234</v>
      </c>
      <c r="G68" s="2">
        <v>0</v>
      </c>
      <c r="H68" s="2">
        <v>0</v>
      </c>
      <c r="I68" s="1">
        <v>0</v>
      </c>
      <c r="J68" s="3" t="s">
        <v>17</v>
      </c>
      <c r="K68" s="2" t="str">
        <f>J68*7386.00</f>
        <v>0</v>
      </c>
      <c r="L6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34:K3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2026-09-21T11:35:24+03:00</dcterms:created>
  <dcterms:modified xsi:type="dcterms:W3CDTF">2026-09-21T11:35:24+03:00</dcterms:modified>
  <dc:title>Untitled Spreadsheet</dc:title>
  <dc:description/>
  <dc:subject/>
  <cp:keywords/>
  <cp:category/>
</cp:coreProperties>
</file>