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<sst xmlns="http://schemas.openxmlformats.org/spreadsheetml/2006/main" uniqueCount="287">
  <si>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</si>
  <si>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</si>
  <si>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</si>
  <si>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</si>
  <si>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</si>
  <si>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</si>
  <si>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</si>
  <si>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</si>
  <si>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</si>
  <si>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</si>
  <si>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</si>
  <si>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</si>
  <si>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</si>
  <si>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</si>
  <si>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</si>
  <si>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</si>
  <si>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1 105.44 руб.</t>
  </si>
  <si>
    <t>шт</t>
  </si>
  <si>
    <t>PSK-220007</t>
  </si>
  <si>
    <t>VR2034</t>
  </si>
  <si>
    <t>Кран для полотенцесушителя 1/2M*3/4F  VR (2/40шт)</t>
  </si>
  <si>
    <t>1 068.69 руб.</t>
  </si>
  <si>
    <t>PSK-220008</t>
  </si>
  <si>
    <t>VR2034A</t>
  </si>
  <si>
    <t>Кран для полотенцесушителя 1/2M*3/4F VR (2/40шт)</t>
  </si>
  <si>
    <t>1 052.52 руб.</t>
  </si>
  <si>
    <t>PSK-220009</t>
  </si>
  <si>
    <t>VR2034B</t>
  </si>
  <si>
    <t>1 258.32 руб.</t>
  </si>
  <si>
    <t>PSK-220010</t>
  </si>
  <si>
    <t>VR2035</t>
  </si>
  <si>
    <t>Кран для полотенцесушителя 1/2F*1F VR (2/60шт)</t>
  </si>
  <si>
    <t>1 123.08 руб.</t>
  </si>
  <si>
    <t>PSK-220011</t>
  </si>
  <si>
    <t>VR2045</t>
  </si>
  <si>
    <t>Кран для полотенцесушителя3/4F*1  VR (2/2шт)</t>
  </si>
  <si>
    <t>1 106.91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</si>
  <si>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</si>
  <si>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</si>
  <si>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</si>
  <si>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</si>
  <si>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</si>
  <si>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</si>
  <si>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1 071.63 руб.</t>
  </si>
  <si>
    <t>PSK-220014</t>
  </si>
  <si>
    <t>VR2035B</t>
  </si>
  <si>
    <t>Кран для полотенцесушителя 1/2M*1F  VR (2/60шт)</t>
  </si>
  <si>
    <t>1 195.11 руб.</t>
  </si>
  <si>
    <t>PSK-220015</t>
  </si>
  <si>
    <t>VR2045B</t>
  </si>
  <si>
    <t>Кран для полотенцесушителя 3/4M*1F  VR (2/60шт)</t>
  </si>
  <si>
    <t>1 240.68 руб.</t>
  </si>
  <si>
    <t>PSK-220016</t>
  </si>
  <si>
    <t>VR2046A</t>
  </si>
  <si>
    <t>Кран для полотенцесушителя 3/4F*1F VR (2/60шт)</t>
  </si>
  <si>
    <t>1 162.77 руб.</t>
  </si>
  <si>
    <t>PSK-220017</t>
  </si>
  <si>
    <t>VR2046</t>
  </si>
  <si>
    <t>990.78 руб.</t>
  </si>
  <si>
    <t>PSK-220018</t>
  </si>
  <si>
    <t>VR2035C</t>
  </si>
  <si>
    <t>1 181.88 руб.</t>
  </si>
  <si>
    <t>PSK-220019</t>
  </si>
  <si>
    <t>VR2045C</t>
  </si>
  <si>
    <t>Кран для полотенцесушителя 3/4M*1F VR (2/60шт)</t>
  </si>
  <si>
    <t>1 253.91 руб.</t>
  </si>
  <si>
    <t>PSK-220020</t>
  </si>
  <si>
    <t>VR2035D</t>
  </si>
  <si>
    <t>959.91 руб.</t>
  </si>
  <si>
    <t>PSK-220021</t>
  </si>
  <si>
    <t>VR2045D</t>
  </si>
  <si>
    <t>961.38 руб.</t>
  </si>
  <si>
    <t>PSK-220022</t>
  </si>
  <si>
    <t>VR2055D</t>
  </si>
  <si>
    <t>Кран для ПС 1F*1F  VR (2/60шт)</t>
  </si>
  <si>
    <t>1 018.71 руб.</t>
  </si>
  <si>
    <t>PSK-220023</t>
  </si>
  <si>
    <t>VR2035E</t>
  </si>
  <si>
    <t>Кран для ПС 1/2F*1F  VR (2/60шт)</t>
  </si>
  <si>
    <t>PSK-220024</t>
  </si>
  <si>
    <t>VR2045E</t>
  </si>
  <si>
    <t>Кран для ПС 3/4F*1F  VR (2/60шт)</t>
  </si>
  <si>
    <t>1 109.85 руб.</t>
  </si>
  <si>
    <t>PSK-220025</t>
  </si>
  <si>
    <t>VR2055E</t>
  </si>
  <si>
    <t>1 221.57 руб.</t>
  </si>
  <si>
    <t>&gt;25</t>
  </si>
  <si>
    <t>PSK-220026</t>
  </si>
  <si>
    <t>VR2035F</t>
  </si>
  <si>
    <t>Кран для ПС 1/2M*1F  VR (2/60шт)</t>
  </si>
  <si>
    <t>1 161.30 руб.</t>
  </si>
  <si>
    <t>PSK-220027</t>
  </si>
  <si>
    <t>VR2045F</t>
  </si>
  <si>
    <t>Кран для ПС 3/4M*1F  VR (2/60шт)</t>
  </si>
  <si>
    <t>1 262.73 руб.</t>
  </si>
  <si>
    <t>PSK-220028</t>
  </si>
  <si>
    <t>VR2035G</t>
  </si>
  <si>
    <t>1 167.18 руб.</t>
  </si>
  <si>
    <t>PSK-220029</t>
  </si>
  <si>
    <t>VR2045G</t>
  </si>
  <si>
    <t>1 250.97 руб.</t>
  </si>
  <si>
    <t>PSK-220030</t>
  </si>
  <si>
    <t>VLF44</t>
  </si>
  <si>
    <t>Угловые соединения гайка-гайка L 3/4F*3/4F  VR (1/40пар)</t>
  </si>
  <si>
    <t>848.19 руб.</t>
  </si>
  <si>
    <t>пара</t>
  </si>
  <si>
    <t>PSK-220031</t>
  </si>
  <si>
    <t>VLF53</t>
  </si>
  <si>
    <t>Угловые соединения гайка-гайка L1F*1/2F VR (1/40пар)</t>
  </si>
  <si>
    <t>1 027.53 руб.</t>
  </si>
  <si>
    <t>&gt;10</t>
  </si>
  <si>
    <t>PSK-220032</t>
  </si>
  <si>
    <t>VLF54</t>
  </si>
  <si>
    <t>Угловые соединения гайка-гайка L1F*3/4F  VR (1/40пар)</t>
  </si>
  <si>
    <t>1 121.61 руб.</t>
  </si>
  <si>
    <t>PSK-220033</t>
  </si>
  <si>
    <t>VLF55</t>
  </si>
  <si>
    <t>Угловые соединения гайка-гайка L1F*1F  VR (1/30пар)</t>
  </si>
  <si>
    <t>1 230.39 руб.</t>
  </si>
  <si>
    <t>PSK-220034</t>
  </si>
  <si>
    <t>VLFH43</t>
  </si>
  <si>
    <t>Угловые соедин. гайка-штуцер L3/4F*1/2M   VR  (1/40пар)</t>
  </si>
  <si>
    <t>884.94 руб.</t>
  </si>
  <si>
    <t>PSK-220035</t>
  </si>
  <si>
    <t>VLFH44</t>
  </si>
  <si>
    <t>Угловые соедин.гайка-штуцер L3/4F*3/4M  VR (1/40пар)</t>
  </si>
  <si>
    <t>1 224.51 руб.</t>
  </si>
  <si>
    <t>PSK-220036</t>
  </si>
  <si>
    <t>VLFH53</t>
  </si>
  <si>
    <t>Уголок соедин. гайка-штуцер L1F*1/2M    VR (1/40пар)</t>
  </si>
  <si>
    <t>1 083.39 руб.</t>
  </si>
  <si>
    <t>PSK-220037</t>
  </si>
  <si>
    <t>VLFH54</t>
  </si>
  <si>
    <t>Угловые соедин. гайка-штуцер L1F*3/4M  VR (1/40пар)</t>
  </si>
  <si>
    <t>1 334.76 руб.</t>
  </si>
  <si>
    <t>PSK-220038</t>
  </si>
  <si>
    <t>VLFH55</t>
  </si>
  <si>
    <t>Угловые соединения гайка-штуцер L1F*1M   VR (1/30пар)</t>
  </si>
  <si>
    <t>1 480.29 руб.</t>
  </si>
  <si>
    <t>PSK-220039</t>
  </si>
  <si>
    <t>VSF44</t>
  </si>
  <si>
    <t>Соединение прямое гайка-гайка S3/4F*3/4F VR (1/40пар)</t>
  </si>
  <si>
    <t>833.49 руб.</t>
  </si>
  <si>
    <t>PSK-220040</t>
  </si>
  <si>
    <t>VSF53</t>
  </si>
  <si>
    <t>Соединение прямое гайка-гайка S1F*1/2F  VR (1/40пар)</t>
  </si>
  <si>
    <t>951.09 руб.</t>
  </si>
  <si>
    <t>PSK-220041</t>
  </si>
  <si>
    <t>VSF54</t>
  </si>
  <si>
    <t>Соединение прямое гайка-гайка S1F*3/4"F   (1/40пар)</t>
  </si>
  <si>
    <t>968.73 руб.</t>
  </si>
  <si>
    <t>PSK-220042</t>
  </si>
  <si>
    <t>VSF55</t>
  </si>
  <si>
    <t>Соединение прямое гайка-гайка S1F*1F  VR  (1/40пар)</t>
  </si>
  <si>
    <t>1 165.71 руб.</t>
  </si>
  <si>
    <t>PSK-220043</t>
  </si>
  <si>
    <t>VSFH43</t>
  </si>
  <si>
    <t>Соедин. прямое гайка-штуцер S3/4F*1/2M VR  (1/50пар)</t>
  </si>
  <si>
    <t>614.46 руб.</t>
  </si>
  <si>
    <t>PSK-220044</t>
  </si>
  <si>
    <t>VSFH44</t>
  </si>
  <si>
    <t>Соедин. прямое гайка-штуцер S3/4F*3/4M  VR (1/30пар)</t>
  </si>
  <si>
    <t>635.04 руб.</t>
  </si>
  <si>
    <t>PSK-220045</t>
  </si>
  <si>
    <t>VSFH53</t>
  </si>
  <si>
    <t>Соедин. прямое гайка-штуцерS1F*1/2M  VR (1/50пар)</t>
  </si>
  <si>
    <t>809.97 руб.</t>
  </si>
  <si>
    <t>PSK-220046</t>
  </si>
  <si>
    <t>VSFH54</t>
  </si>
  <si>
    <t>Соедин. прямое гайка-штуцер S1F*3/4M   VR (1/40пар)</t>
  </si>
  <si>
    <t>934.92 руб.</t>
  </si>
  <si>
    <t>PSK-220047</t>
  </si>
  <si>
    <t>VSFH55</t>
  </si>
  <si>
    <t>Соединение прямое гайка-штуцер S1F*1M  VR(1/40пар)</t>
  </si>
  <si>
    <t>1 093.68 руб.</t>
  </si>
  <si>
    <t>PSK-220048</t>
  </si>
  <si>
    <t>VSFH60</t>
  </si>
  <si>
    <t>Соединение поворотное  VR (1/30пар)</t>
  </si>
  <si>
    <t>PSK-220049</t>
  </si>
  <si>
    <t>VSFF5K</t>
  </si>
  <si>
    <t>Соединение заглушка с краном маевским для П/С 1F VR  (1/50пар)</t>
  </si>
  <si>
    <t>PSK-220099</t>
  </si>
  <si>
    <t>VSFF5A</t>
  </si>
  <si>
    <t>Наконечник с краном маевского и с кольцом под кронштейн 1F  ViEiR   (50пар)</t>
  </si>
  <si>
    <t>717.36 руб.</t>
  </si>
  <si>
    <t>PSK-220155</t>
  </si>
  <si>
    <t>VRT25</t>
  </si>
  <si>
    <t>Тен для полотенцесушителя (1/20шт)</t>
  </si>
  <si>
    <t>3 966.06 руб.</t>
  </si>
  <si>
    <t>VER-000631</t>
  </si>
  <si>
    <t>VR2033-C</t>
  </si>
  <si>
    <t>Кран для полотенцесушителя 1/2M*1/2M (60/2шт)</t>
  </si>
  <si>
    <t>1 159.83 руб.</t>
  </si>
  <si>
    <t>VER-000632</t>
  </si>
  <si>
    <t>VR2033-F</t>
  </si>
  <si>
    <t>VER-000633</t>
  </si>
  <si>
    <t>VR2034-C</t>
  </si>
  <si>
    <t>Кран для полотенцесушителя 1/2M*3/4F (60/2шт)</t>
  </si>
  <si>
    <t>1 074.57 руб.</t>
  </si>
  <si>
    <t>VER-000634</t>
  </si>
  <si>
    <t>VR2034-F</t>
  </si>
  <si>
    <t>VER-000635</t>
  </si>
  <si>
    <t>VR2035-C</t>
  </si>
  <si>
    <t>Кран для полотенцесушителя 1/2F*1F (60/2шт)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</si>
  <si>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</si>
  <si>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</si>
  <si>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</si>
  <si>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</si>
  <si>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</si>
  <si>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</si>
  <si>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1 114.26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</si>
  <si>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</si>
  <si>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</si>
  <si>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</si>
  <si>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</si>
  <si>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</si>
  <si>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</si>
  <si>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3 632.37 руб.</t>
  </si>
  <si>
    <t>VER-000904</t>
  </si>
  <si>
    <t>VRT27</t>
  </si>
  <si>
    <t>3 147.27 руб.</t>
  </si>
  <si>
    <t>VER-000905</t>
  </si>
  <si>
    <t>VRT28</t>
  </si>
  <si>
    <t>3 963.12 руб.</t>
  </si>
  <si>
    <t>VER-000931</t>
  </si>
  <si>
    <t>VR2135-F</t>
  </si>
  <si>
    <t>1 029.00 руб.</t>
  </si>
  <si>
    <t>VER-001374</t>
  </si>
  <si>
    <t>VR2048-33</t>
  </si>
  <si>
    <t>Соединение угловое декоративное с накидной гайкой 1/2"Fx1/2"M (100шт)</t>
  </si>
  <si>
    <t>536.55 руб.</t>
  </si>
  <si>
    <t>VER-001375</t>
  </si>
  <si>
    <t>VR2048-43</t>
  </si>
  <si>
    <t>Соединение угловое декоративное с накидной гайкой 3/4"Fx1/2"M (100шт)</t>
  </si>
  <si>
    <t>630.63 руб.</t>
  </si>
  <si>
    <t>VER-001376</t>
  </si>
  <si>
    <t>VR2049-44</t>
  </si>
  <si>
    <t>Муфта стяжная для полотенцесушителя 3/4"F x 3/4"F (100шт)</t>
  </si>
  <si>
    <t>398.37 руб.</t>
  </si>
  <si>
    <t>VER-001377</t>
  </si>
  <si>
    <t>VR2049-53</t>
  </si>
  <si>
    <t>Муфта стяжная для полотенцесушителя 1"F x 1/2"F (100шт)</t>
  </si>
  <si>
    <t>754.11 руб.</t>
  </si>
  <si>
    <t>VER-001378</t>
  </si>
  <si>
    <t>VR2049-54</t>
  </si>
  <si>
    <t>Муфта стяжная для полотенцесушителя 1"Fx3/4"F (100шт)</t>
  </si>
  <si>
    <t>664.44 руб.</t>
  </si>
  <si>
    <t>VER-001379</t>
  </si>
  <si>
    <t>VR2049-55</t>
  </si>
  <si>
    <t>Муфта стяжная для полотенцесушителя 1"Fx1"F (100шт)</t>
  </si>
  <si>
    <t>585.06 руб.</t>
  </si>
  <si>
    <t>VER-001380</t>
  </si>
  <si>
    <t>VR2047-34</t>
  </si>
  <si>
    <t>Эксцентрик с накидной гайкой, хром 1/2"M x 3/4"F (100шт)</t>
  </si>
  <si>
    <t>442.47 руб.</t>
  </si>
  <si>
    <t>VER-001381</t>
  </si>
  <si>
    <t>VR2047-35</t>
  </si>
  <si>
    <t>Эксцентрик с накидной гайкой, хром 1/2"M x 1"F (100шт)</t>
  </si>
  <si>
    <t>524.79 руб.</t>
  </si>
  <si>
    <t>VER-001382</t>
  </si>
  <si>
    <t>VR2047-45</t>
  </si>
  <si>
    <t>Эксцентрик с накидной гайкой, хром 3/4"M x 1"F (100шт)</t>
  </si>
  <si>
    <t>589.47 руб.</t>
  </si>
  <si>
    <t>VER-001571</t>
  </si>
  <si>
    <t>VR2045-01S</t>
  </si>
  <si>
    <t>Кран для полотенцесушителя золото 3/4"F x1"F (60/2шт)</t>
  </si>
  <si>
    <t>1 252.44 руб.</t>
  </si>
  <si>
    <t>VER-001572</t>
  </si>
  <si>
    <t>VR2045-01G</t>
  </si>
  <si>
    <t>Кран для полотенцесушителя графит 3/4"F x1"F (60/2шт)</t>
  </si>
  <si>
    <t>1 220.10 руб.</t>
  </si>
  <si>
    <t>VER-001573</t>
  </si>
  <si>
    <t>VR2034-01S</t>
  </si>
  <si>
    <t>Кран для полотенцесушителя золото 1/2"M x3/4"F (60/2шт)</t>
  </si>
  <si>
    <t>1 281.84 руб.</t>
  </si>
  <si>
    <t>VER-001574</t>
  </si>
  <si>
    <t>VR2034-01G</t>
  </si>
  <si>
    <t>Кран для полотенцесушителя графит 1/2"M x3/4"F (60/2шт)</t>
  </si>
  <si>
    <t>1 233.33 руб.</t>
  </si>
  <si>
    <t>VER-001577</t>
  </si>
  <si>
    <t>VR2034B-01S</t>
  </si>
  <si>
    <t>VER-001578</t>
  </si>
  <si>
    <t>VR2034B-01C</t>
  </si>
  <si>
    <t>Кран для полотенцесушителя черный 1/2"M x3/4"F (60/2шт)</t>
  </si>
  <si>
    <t>1 437.66 руб.</t>
  </si>
  <si>
    <t>VER-001579</t>
  </si>
  <si>
    <t>VR2034B-01G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</si>
</sst>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828f24a_d541_11e9_8109_003048fd731b_4829b0dd_0627_11ea_810d_003048fd731b1.png"/><Relationship Id="rId2" Type="http://schemas.openxmlformats.org/officeDocument/2006/relationships/image" Target="../media/a828f24c_d541_11e9_8109_003048fd731b_4829b0de_0627_11ea_810d_003048fd731b2.jpeg"/><Relationship Id="rId3" Type="http://schemas.openxmlformats.org/officeDocument/2006/relationships/image" Target="../media/a828f24e_d541_11e9_8109_003048fd731b_4829b0df_0627_11ea_810d_003048fd731b3.jpeg"/><Relationship Id="rId4" Type="http://schemas.openxmlformats.org/officeDocument/2006/relationships/image" Target="../media/a828f250_d541_11e9_8109_003048fd731b_4829b0e0_0627_11ea_810d_003048fd731b4.png"/><Relationship Id="rId5" Type="http://schemas.openxmlformats.org/officeDocument/2006/relationships/image" Target="../media/a828f252_d541_11e9_8109_003048fd731b_4829b0e1_0627_11ea_810d_003048fd731b5.jpeg"/><Relationship Id="rId6" Type="http://schemas.openxmlformats.org/officeDocument/2006/relationships/image" Target="../media/a828f254_d541_11e9_8109_003048fd731b_4829b0e2_0627_11ea_810d_003048fd731b6.jpeg"/><Relationship Id="rId7" Type="http://schemas.openxmlformats.org/officeDocument/2006/relationships/image" Target="../media/a828f256_d541_11e9_8109_003048fd731b_4829b0e3_0627_11ea_810d_003048fd731b7.jpeg"/><Relationship Id="rId8" Type="http://schemas.openxmlformats.org/officeDocument/2006/relationships/image" Target="../media/a828f258_d541_11e9_8109_003048fd731b_4829b0e4_0627_11ea_810d_003048fd731b8.jpeg"/><Relationship Id="rId9" Type="http://schemas.openxmlformats.org/officeDocument/2006/relationships/image" Target="../media/a828f25a_d541_11e9_8109_003048fd731b_4829b0e5_0627_11ea_810d_003048fd731b9.jpeg"/><Relationship Id="rId10" Type="http://schemas.openxmlformats.org/officeDocument/2006/relationships/image" Target="../media/a828f25c_d541_11e9_8109_003048fd731b_4829b0e6_0627_11ea_810d_003048fd731b10.jpeg"/><Relationship Id="rId11" Type="http://schemas.openxmlformats.org/officeDocument/2006/relationships/image" Target="../media/a828f25e_d541_11e9_8109_003048fd731b_4829b0e7_0627_11ea_810d_003048fd731b11.jpeg"/><Relationship Id="rId12" Type="http://schemas.openxmlformats.org/officeDocument/2006/relationships/image" Target="../media/a828f260_d541_11e9_8109_003048fd731b_4829b0e8_0627_11ea_810d_003048fd731b12.jpeg"/><Relationship Id="rId13" Type="http://schemas.openxmlformats.org/officeDocument/2006/relationships/image" Target="../media/a828f262_d541_11e9_8109_003048fd731b_4829b0e9_0627_11ea_810d_003048fd731b13.jpeg"/><Relationship Id="rId14" Type="http://schemas.openxmlformats.org/officeDocument/2006/relationships/image" Target="../media/a828f264_d541_11e9_8109_003048fd731b_4829b0ea_0627_11ea_810d_003048fd731b14.jpeg"/><Relationship Id="rId15" Type="http://schemas.openxmlformats.org/officeDocument/2006/relationships/image" Target="../media/a828f266_d541_11e9_8109_003048fd731b_4829b0eb_0627_11ea_810d_003048fd731b15.jpeg"/><Relationship Id="rId16" Type="http://schemas.openxmlformats.org/officeDocument/2006/relationships/image" Target="../media/a828f268_d541_11e9_8109_003048fd731b_4829b0ec_0627_11ea_810d_003048fd731b16.jpeg"/><Relationship Id="rId17" Type="http://schemas.openxmlformats.org/officeDocument/2006/relationships/image" Target="../media/a828f26a_d541_11e9_8109_003048fd731b_4829b0ed_0627_11ea_810d_003048fd731b17.jpeg"/><Relationship Id="rId18" Type="http://schemas.openxmlformats.org/officeDocument/2006/relationships/image" Target="../media/a828f26c_d541_11e9_8109_003048fd731b_4829b0ee_0627_11ea_810d_003048fd731b18.jpeg"/><Relationship Id="rId19" Type="http://schemas.openxmlformats.org/officeDocument/2006/relationships/image" Target="../media/a828f26e_d541_11e9_8109_003048fd731b_4829b0ef_0627_11ea_810d_003048fd731b19.jpeg"/><Relationship Id="rId20" Type="http://schemas.openxmlformats.org/officeDocument/2006/relationships/image" Target="../media/a828f270_d541_11e9_8109_003048fd731b_4829b0f0_0627_11ea_810d_003048fd731b20.jpeg"/><Relationship Id="rId21" Type="http://schemas.openxmlformats.org/officeDocument/2006/relationships/image" Target="../media/a828f272_d541_11e9_8109_003048fd731b_4829b0f1_0627_11ea_810d_003048fd731b21.jpeg"/><Relationship Id="rId22" Type="http://schemas.openxmlformats.org/officeDocument/2006/relationships/image" Target="../media/a828f274_d541_11e9_8109_003048fd731b_4829b0f2_0627_11ea_810d_003048fd731b22.jpeg"/><Relationship Id="rId23" Type="http://schemas.openxmlformats.org/officeDocument/2006/relationships/image" Target="../media/a828f276_d541_11e9_8109_003048fd731b_4829b0f3_0627_11ea_810d_003048fd731b23.jpeg"/><Relationship Id="rId24" Type="http://schemas.openxmlformats.org/officeDocument/2006/relationships/image" Target="../media/a828f278_d541_11e9_8109_003048fd731b_4829b0f4_0627_11ea_810d_003048fd731b24.jpeg"/><Relationship Id="rId25" Type="http://schemas.openxmlformats.org/officeDocument/2006/relationships/image" Target="../media/a828f27b_d541_11e9_8109_003048fd731b_4829b0f5_0627_11ea_810d_003048fd731b25.jpeg"/><Relationship Id="rId26" Type="http://schemas.openxmlformats.org/officeDocument/2006/relationships/image" Target="../media/a828f27d_d541_11e9_8109_003048fd731b_4829b0f6_0627_11ea_810d_003048fd731b26.jpeg"/><Relationship Id="rId27" Type="http://schemas.openxmlformats.org/officeDocument/2006/relationships/image" Target="../media/a828f27f_d541_11e9_8109_003048fd731b_4829b0f7_0627_11ea_810d_003048fd731b27.jpeg"/><Relationship Id="rId28" Type="http://schemas.openxmlformats.org/officeDocument/2006/relationships/image" Target="../media/6873aea8_d543_11e9_8109_003048fd731b_4829b0f8_0627_11ea_810d_003048fd731b28.jpeg"/><Relationship Id="rId29" Type="http://schemas.openxmlformats.org/officeDocument/2006/relationships/image" Target="../media/6873aeaa_d543_11e9_8109_003048fd731b_4829b0f9_0627_11ea_810d_003048fd731b29.jpeg"/><Relationship Id="rId30" Type="http://schemas.openxmlformats.org/officeDocument/2006/relationships/image" Target="../media/6873aeac_d543_11e9_8109_003048fd731b_4829b0fa_0627_11ea_810d_003048fd731b30.jpeg"/><Relationship Id="rId31" Type="http://schemas.openxmlformats.org/officeDocument/2006/relationships/image" Target="../media/6873aeae_d543_11e9_8109_003048fd731b_4829b0fb_0627_11ea_810d_003048fd731b31.jpeg"/><Relationship Id="rId32" Type="http://schemas.openxmlformats.org/officeDocument/2006/relationships/image" Target="../media/6873aeb0_d543_11e9_8109_003048fd731b_4829b0fc_0627_11ea_810d_003048fd731b32.jpeg"/><Relationship Id="rId33" Type="http://schemas.openxmlformats.org/officeDocument/2006/relationships/image" Target="../media/6873aeb2_d543_11e9_8109_003048fd731b_4829b0fd_0627_11ea_810d_003048fd731b33.jpeg"/><Relationship Id="rId34" Type="http://schemas.openxmlformats.org/officeDocument/2006/relationships/image" Target="../media/6873aeb4_d543_11e9_8109_003048fd731b_4829b0fe_0627_11ea_810d_003048fd731b34.jpeg"/><Relationship Id="rId35" Type="http://schemas.openxmlformats.org/officeDocument/2006/relationships/image" Target="../media/6873aeb6_d543_11e9_8109_003048fd731b_4829b0ff_0627_11ea_810d_003048fd731b35.jpeg"/><Relationship Id="rId36" Type="http://schemas.openxmlformats.org/officeDocument/2006/relationships/image" Target="../media/6873aeb8_d543_11e9_8109_003048fd731b_4829b100_0627_11ea_810d_003048fd731b36.jpeg"/><Relationship Id="rId37" Type="http://schemas.openxmlformats.org/officeDocument/2006/relationships/image" Target="../media/6873aeba_d543_11e9_8109_003048fd731b_4829b101_0627_11ea_810d_003048fd731b37.jpeg"/><Relationship Id="rId38" Type="http://schemas.openxmlformats.org/officeDocument/2006/relationships/image" Target="../media/6873aebc_d543_11e9_8109_003048fd731b_4829b102_0627_11ea_810d_003048fd731b38.jpeg"/><Relationship Id="rId39" Type="http://schemas.openxmlformats.org/officeDocument/2006/relationships/image" Target="../media/6873aebe_d543_11e9_8109_003048fd731b_4829b103_0627_11ea_810d_003048fd731b39.jpeg"/><Relationship Id="rId40" Type="http://schemas.openxmlformats.org/officeDocument/2006/relationships/image" Target="../media/6873aec0_d543_11e9_8109_003048fd731b_4829b104_0627_11ea_810d_003048fd731b40.jpeg"/><Relationship Id="rId41" Type="http://schemas.openxmlformats.org/officeDocument/2006/relationships/image" Target="../media/6873aec2_d543_11e9_8109_003048fd731b_4829b105_0627_11ea_810d_003048fd731b41.jpeg"/><Relationship Id="rId42" Type="http://schemas.openxmlformats.org/officeDocument/2006/relationships/image" Target="../media/6873aec4_d543_11e9_8109_003048fd731b_4829b106_0627_11ea_810d_003048fd731b42.jpeg"/><Relationship Id="rId43" Type="http://schemas.openxmlformats.org/officeDocument/2006/relationships/image" Target="../media/6873aec6_d543_11e9_8109_003048fd731b_4829b107_0627_11ea_810d_003048fd731b43.png"/><Relationship Id="rId44" Type="http://schemas.openxmlformats.org/officeDocument/2006/relationships/image" Target="../media/6873aec8_d543_11e9_8109_003048fd731b_4829b108_0627_11ea_810d_003048fd731b44.png"/><Relationship Id="rId45" Type="http://schemas.openxmlformats.org/officeDocument/2006/relationships/image" Target="../media/1fcb30a8_5f91_11eb_822d_003048fd731b_d92286c0_f1db_11ef_a6e1_047c1617b14345.jpeg"/><Relationship Id="rId46" Type="http://schemas.openxmlformats.org/officeDocument/2006/relationships/image" Target="../media/9238bc96_0c3e_11eb_81bc_003048fd731b_83eb9681_5d58_11f0_a779_047c1617b14346.jpeg"/><Relationship Id="rId47" Type="http://schemas.openxmlformats.org/officeDocument/2006/relationships/image" Target="../media/efe0498a_729c_11ee_a4e3_047c1617b143_d92286c5_f1db_11ef_a6e1_047c1617b14347.jpeg"/><Relationship Id="rId48" Type="http://schemas.openxmlformats.org/officeDocument/2006/relationships/image" Target="../media/efe0498c_729c_11ee_a4e3_047c1617b143_d92286c6_f1db_11ef_a6e1_047c1617b14348.jpeg"/><Relationship Id="rId49" Type="http://schemas.openxmlformats.org/officeDocument/2006/relationships/image" Target="../media/efe0498e_729c_11ee_a4e3_047c1617b143_d92286c7_f1db_11ef_a6e1_047c1617b14349.jpeg"/><Relationship Id="rId50" Type="http://schemas.openxmlformats.org/officeDocument/2006/relationships/image" Target="../media/efe04990_729c_11ee_a4e3_047c1617b143_d92286c8_f1db_11ef_a6e1_047c1617b14350.jpeg"/><Relationship Id="rId51" Type="http://schemas.openxmlformats.org/officeDocument/2006/relationships/image" Target="../media/efe04992_729c_11ee_a4e3_047c1617b143_d92286c9_f1db_11ef_a6e1_047c1617b14351.jpeg"/><Relationship Id="rId52" Type="http://schemas.openxmlformats.org/officeDocument/2006/relationships/image" Target="../media/efe04994_729c_11ee_a4e3_047c1617b143_703303ee_d01e_11f0_a810_047c1617b14352.jpeg"/><Relationship Id="rId53" Type="http://schemas.openxmlformats.org/officeDocument/2006/relationships/image" Target="../media/be281c78_f776_11ee_a595_047c1617b143_703303f0_d01e_11f0_a810_047c1617b14353.jpeg"/><Relationship Id="rId54" Type="http://schemas.openxmlformats.org/officeDocument/2006/relationships/image" Target="../media/be281c7a_f776_11ee_a595_047c1617b143_703303ef_d01e_11f0_a810_047c1617b14354.jpeg"/><Relationship Id="rId55" Type="http://schemas.openxmlformats.org/officeDocument/2006/relationships/image" Target="../media/1f13c3bf_37d2_11ef_a5e9_047c1617b143_64c8bba6_5a46_11f0_a775_047c1617b14355.jpeg"/><Relationship Id="rId56" Type="http://schemas.openxmlformats.org/officeDocument/2006/relationships/image" Target="../media/1f13c3c1_37d2_11ef_a5e9_047c1617b143_64c8bba7_5a46_11f0_a775_047c1617b14356.jpeg"/><Relationship Id="rId57" Type="http://schemas.openxmlformats.org/officeDocument/2006/relationships/image" Target="../media/1f13c3c3_37d2_11ef_a5e9_047c1617b143_64c8bba8_5a46_11f0_a775_047c1617b14357.jpeg"/><Relationship Id="rId58" Type="http://schemas.openxmlformats.org/officeDocument/2006/relationships/image" Target="../media/1f13c3f7_37d2_11ef_a5e9_047c1617b143_64c8bba3_5a46_11f0_a775_047c1617b14358.jpeg"/><Relationship Id="rId59" Type="http://schemas.openxmlformats.org/officeDocument/2006/relationships/image" Target="../media/9182be08_eeb6_11ef_a6dd_047c1617b143_ab7d8f85_d05b_11f0_a810_047c1617b14359.jpeg"/><Relationship Id="rId60" Type="http://schemas.openxmlformats.org/officeDocument/2006/relationships/image" Target="../media/9182be0a_eeb6_11ef_a6dd_047c1617b143_ab7d8f87_d05b_11f0_a810_047c1617b14360.jpeg"/><Relationship Id="rId61" Type="http://schemas.openxmlformats.org/officeDocument/2006/relationships/image" Target="../media/9182be0c_eeb6_11ef_a6dd_047c1617b143_ab7d8f7f_d05b_11f0_a810_047c1617b14361.jpeg"/><Relationship Id="rId62" Type="http://schemas.openxmlformats.org/officeDocument/2006/relationships/image" Target="../media/9182be0e_eeb6_11ef_a6dd_047c1617b143_ab7d8f79_d05b_11f0_a810_047c1617b14362.jpeg"/><Relationship Id="rId63" Type="http://schemas.openxmlformats.org/officeDocument/2006/relationships/image" Target="../media/9182be10_eeb6_11ef_a6dd_047c1617b143_ab7d8f7d_d05b_11f0_a810_047c1617b14363.jpeg"/><Relationship Id="rId64" Type="http://schemas.openxmlformats.org/officeDocument/2006/relationships/image" Target="../media/9182be12_eeb6_11ef_a6dd_047c1617b143_ab7d8f7b_d05b_11f0_a810_047c1617b14364.jpeg"/><Relationship Id="rId65" Type="http://schemas.openxmlformats.org/officeDocument/2006/relationships/image" Target="../media/9182be14_eeb6_11ef_a6dd_047c1617b143_781c644b_5a46_11f0_a775_047c1617b14365.jpeg"/><Relationship Id="rId66" Type="http://schemas.openxmlformats.org/officeDocument/2006/relationships/image" Target="../media/9182be16_eeb6_11ef_a6dd_047c1617b143_781c644c_5a46_11f0_a775_047c1617b14366.jpeg"/><Relationship Id="rId67" Type="http://schemas.openxmlformats.org/officeDocument/2006/relationships/image" Target="../media/9182be18_eeb6_11ef_a6dd_047c1617b143_781c644d_5a46_11f0_a775_047c1617b14367.jpeg"/><Relationship Id="rId68" Type="http://schemas.openxmlformats.org/officeDocument/2006/relationships/image" Target="../media/cba617ae_7e57_11f0_a7a6_047c1617b143_ab7d8fa4_d05b_11f0_a810_047c1617b14368.jpeg"/><Relationship Id="rId69" Type="http://schemas.openxmlformats.org/officeDocument/2006/relationships/image" Target="../media/cba617b0_7e57_11f0_a7a6_047c1617b143_ab7d8fa1_d05b_11f0_a810_047c1617b14369.jpeg"/><Relationship Id="rId70" Type="http://schemas.openxmlformats.org/officeDocument/2006/relationships/image" Target="../media/cba617b2_7e57_11f0_a7a6_047c1617b143_ab7d8fa2_d05b_11f0_a810_047c1617b14370.jpeg"/><Relationship Id="rId71" Type="http://schemas.openxmlformats.org/officeDocument/2006/relationships/image" Target="../media/cba617b4_7e57_11f0_a7a6_047c1617b143_ab7d8f9f_d05b_11f0_a810_047c1617b14371.jpeg"/><Relationship Id="rId72" Type="http://schemas.openxmlformats.org/officeDocument/2006/relationships/image" Target="../media/cba617ba_7e57_11f0_a7a6_047c1617b143_ab7d8fa3_d05b_11f0_a810_047c1617b14372.jpeg"/><Relationship Id="rId73" Type="http://schemas.openxmlformats.org/officeDocument/2006/relationships/image" Target="../media/28a1d0d6_7e77_11f0_a7a6_047c1617b143_ab7d8fa5_d05b_11f0_a810_047c1617b14373.jpeg"/><Relationship Id="rId74" Type="http://schemas.openxmlformats.org/officeDocument/2006/relationships/image" Target="../media/28a1d0d8_7e77_11f0_a7a6_047c1617b143_ab7d8fa0_d05b_11f0_a810_047c1617b14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823247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J5*1105.44</f>
        <v>0</v>
      </c>
      <c r="L5" s="5"/>
    </row>
    <row r="6" spans="1:12" customHeight="1" ht="105" outlineLevel="4">
      <c r="A6" s="1"/>
      <c r="B6" s="1">
        <v>823248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J6*1068.69</f>
        <v>0</v>
      </c>
      <c r="L6" s="5"/>
    </row>
    <row r="7" spans="1:12" customHeight="1" ht="105" outlineLevel="4">
      <c r="A7" s="1"/>
      <c r="B7" s="1">
        <v>823249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J7*1052.52</f>
        <v>0</v>
      </c>
      <c r="L7" s="5"/>
    </row>
    <row r="8" spans="1:12" customHeight="1" ht="105" outlineLevel="4">
      <c r="A8" s="1"/>
      <c r="B8" s="1">
        <v>823250</v>
      </c>
      <c r="C8" s="1" t="s">
        <v>26</v>
      </c>
      <c r="D8" s="1" t="s">
        <v>27</v>
      </c>
      <c r="E8" s="2" t="s">
        <v>24</v>
      </c>
      <c r="F8" s="2" t="s">
        <v>28</v>
      </c>
      <c r="G8" s="2">
        <v>4</v>
      </c>
      <c r="H8" s="2">
        <v>0</v>
      </c>
      <c r="I8" s="1">
        <v>0</v>
      </c>
      <c r="J8" s="3" t="s">
        <v>17</v>
      </c>
      <c r="K8" s="2" t="str">
        <f>J8*1258.32</f>
        <v>0</v>
      </c>
      <c r="L8" s="5"/>
    </row>
    <row r="9" spans="1:12" customHeight="1" ht="105" outlineLevel="4">
      <c r="A9" s="1"/>
      <c r="B9" s="1">
        <v>823251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6</v>
      </c>
      <c r="H9" s="2">
        <v>0</v>
      </c>
      <c r="I9" s="1">
        <v>0</v>
      </c>
      <c r="J9" s="3" t="s">
        <v>17</v>
      </c>
      <c r="K9" s="2" t="str">
        <f>J9*1123.08</f>
        <v>0</v>
      </c>
      <c r="L9" s="5"/>
    </row>
    <row r="10" spans="1:12" customHeight="1" ht="105" outlineLevel="4">
      <c r="A10" s="1"/>
      <c r="B10" s="1">
        <v>823252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2</v>
      </c>
      <c r="H10" s="2">
        <v>0</v>
      </c>
      <c r="I10" s="1">
        <v>0</v>
      </c>
      <c r="J10" s="3" t="s">
        <v>17</v>
      </c>
      <c r="K10" s="2" t="str">
        <f>J10*1106.91</f>
        <v>0</v>
      </c>
      <c r="L10" s="5"/>
    </row>
    <row r="11" spans="1:12" customHeight="1" ht="105" outlineLevel="4">
      <c r="A11" s="1"/>
      <c r="B11" s="1">
        <v>823253</v>
      </c>
      <c r="C11" s="1" t="s">
        <v>37</v>
      </c>
      <c r="D11" s="1" t="s">
        <v>38</v>
      </c>
      <c r="E11" s="2" t="s">
        <v>39</v>
      </c>
      <c r="F11" s="2" t="s">
        <v>25</v>
      </c>
      <c r="G11" s="2">
        <v>2</v>
      </c>
      <c r="H11" s="2">
        <v>0</v>
      </c>
      <c r="I11" s="1">
        <v>0</v>
      </c>
      <c r="J11" s="3" t="s">
        <v>17</v>
      </c>
      <c r="K11" s="2" t="str">
        <f>J11*1052.52</f>
        <v>0</v>
      </c>
      <c r="L11" s="5"/>
    </row>
    <row r="12" spans="1:12" customHeight="1" ht="105" outlineLevel="4">
      <c r="A12" s="1"/>
      <c r="B12" s="1">
        <v>823254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7</v>
      </c>
      <c r="H12" s="2">
        <v>0</v>
      </c>
      <c r="I12" s="1">
        <v>0</v>
      </c>
      <c r="J12" s="3" t="s">
        <v>17</v>
      </c>
      <c r="K12" s="2" t="str">
        <f>J12*1071.63</f>
        <v>0</v>
      </c>
      <c r="L12" s="5"/>
    </row>
    <row r="13" spans="1:12" customHeight="1" ht="105" outlineLevel="4">
      <c r="A13" s="1"/>
      <c r="B13" s="1">
        <v>823255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6</v>
      </c>
      <c r="H13" s="2">
        <v>0</v>
      </c>
      <c r="I13" s="1">
        <v>0</v>
      </c>
      <c r="J13" s="3" t="s">
        <v>17</v>
      </c>
      <c r="K13" s="2" t="str">
        <f>J13*1195.11</f>
        <v>0</v>
      </c>
      <c r="L13" s="5"/>
    </row>
    <row r="14" spans="1:12" customHeight="1" ht="105" outlineLevel="4">
      <c r="A14" s="1"/>
      <c r="B14" s="1">
        <v>823256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6</v>
      </c>
      <c r="H14" s="2">
        <v>0</v>
      </c>
      <c r="I14" s="1">
        <v>0</v>
      </c>
      <c r="J14" s="3" t="s">
        <v>17</v>
      </c>
      <c r="K14" s="2" t="str">
        <f>J14*1240.68</f>
        <v>0</v>
      </c>
      <c r="L14" s="5"/>
    </row>
    <row r="15" spans="1:12" customHeight="1" ht="105" outlineLevel="4">
      <c r="A15" s="1"/>
      <c r="B15" s="1">
        <v>823257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4</v>
      </c>
      <c r="H15" s="2">
        <v>0</v>
      </c>
      <c r="I15" s="1">
        <v>0</v>
      </c>
      <c r="J15" s="3" t="s">
        <v>17</v>
      </c>
      <c r="K15" s="2" t="str">
        <f>J15*1162.77</f>
        <v>0</v>
      </c>
      <c r="L15" s="5"/>
    </row>
    <row r="16" spans="1:12" customHeight="1" ht="105" outlineLevel="4">
      <c r="A16" s="1"/>
      <c r="B16" s="1">
        <v>823258</v>
      </c>
      <c r="C16" s="1" t="s">
        <v>56</v>
      </c>
      <c r="D16" s="1" t="s">
        <v>57</v>
      </c>
      <c r="E16" s="2" t="s">
        <v>54</v>
      </c>
      <c r="F16" s="2" t="s">
        <v>58</v>
      </c>
      <c r="G16" s="2">
        <v>4</v>
      </c>
      <c r="H16" s="2">
        <v>0</v>
      </c>
      <c r="I16" s="1">
        <v>0</v>
      </c>
      <c r="J16" s="3" t="s">
        <v>17</v>
      </c>
      <c r="K16" s="2" t="str">
        <f>J16*990.78</f>
        <v>0</v>
      </c>
      <c r="L16" s="5"/>
    </row>
    <row r="17" spans="1:12" customHeight="1" ht="105" outlineLevel="4">
      <c r="A17" s="1"/>
      <c r="B17" s="1">
        <v>823259</v>
      </c>
      <c r="C17" s="1" t="s">
        <v>59</v>
      </c>
      <c r="D17" s="1" t="s">
        <v>60</v>
      </c>
      <c r="E17" s="2" t="s">
        <v>46</v>
      </c>
      <c r="F17" s="2" t="s">
        <v>61</v>
      </c>
      <c r="G17" s="2">
        <v>4</v>
      </c>
      <c r="H17" s="2">
        <v>0</v>
      </c>
      <c r="I17" s="1">
        <v>0</v>
      </c>
      <c r="J17" s="3" t="s">
        <v>17</v>
      </c>
      <c r="K17" s="2" t="str">
        <f>J17*1181.88</f>
        <v>0</v>
      </c>
      <c r="L17" s="5"/>
    </row>
    <row r="18" spans="1:12" customHeight="1" ht="105" outlineLevel="4">
      <c r="A18" s="1"/>
      <c r="B18" s="1">
        <v>823260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6</v>
      </c>
      <c r="H18" s="2">
        <v>0</v>
      </c>
      <c r="I18" s="1">
        <v>0</v>
      </c>
      <c r="J18" s="3" t="s">
        <v>17</v>
      </c>
      <c r="K18" s="2" t="str">
        <f>J18*1253.91</f>
        <v>0</v>
      </c>
      <c r="L18" s="5"/>
    </row>
    <row r="19" spans="1:12" customHeight="1" ht="105" outlineLevel="4">
      <c r="A19" s="1"/>
      <c r="B19" s="1">
        <v>823261</v>
      </c>
      <c r="C19" s="1" t="s">
        <v>66</v>
      </c>
      <c r="D19" s="1" t="s">
        <v>67</v>
      </c>
      <c r="E19" s="2" t="s">
        <v>31</v>
      </c>
      <c r="F19" s="2" t="s">
        <v>68</v>
      </c>
      <c r="G19" s="2">
        <v>4</v>
      </c>
      <c r="H19" s="2">
        <v>0</v>
      </c>
      <c r="I19" s="1">
        <v>0</v>
      </c>
      <c r="J19" s="3" t="s">
        <v>17</v>
      </c>
      <c r="K19" s="2" t="str">
        <f>J19*959.91</f>
        <v>0</v>
      </c>
      <c r="L19" s="5"/>
    </row>
    <row r="20" spans="1:12" customHeight="1" ht="105" outlineLevel="4">
      <c r="A20" s="1"/>
      <c r="B20" s="1">
        <v>823262</v>
      </c>
      <c r="C20" s="1" t="s">
        <v>69</v>
      </c>
      <c r="D20" s="1" t="s">
        <v>70</v>
      </c>
      <c r="E20" s="2" t="s">
        <v>54</v>
      </c>
      <c r="F20" s="2" t="s">
        <v>71</v>
      </c>
      <c r="G20" s="2">
        <v>4</v>
      </c>
      <c r="H20" s="2">
        <v>0</v>
      </c>
      <c r="I20" s="1">
        <v>0</v>
      </c>
      <c r="J20" s="3" t="s">
        <v>17</v>
      </c>
      <c r="K20" s="2" t="str">
        <f>J20*961.38</f>
        <v>0</v>
      </c>
      <c r="L20" s="5"/>
    </row>
    <row r="21" spans="1:12" customHeight="1" ht="105" outlineLevel="4">
      <c r="A21" s="1"/>
      <c r="B21" s="1">
        <v>823263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4</v>
      </c>
      <c r="H21" s="2">
        <v>0</v>
      </c>
      <c r="I21" s="1">
        <v>0</v>
      </c>
      <c r="J21" s="3" t="s">
        <v>17</v>
      </c>
      <c r="K21" s="2" t="str">
        <f>J21*1018.71</f>
        <v>0</v>
      </c>
      <c r="L21" s="5"/>
    </row>
    <row r="22" spans="1:12" customHeight="1" ht="105" outlineLevel="4">
      <c r="A22" s="1"/>
      <c r="B22" s="1">
        <v>823264</v>
      </c>
      <c r="C22" s="1" t="s">
        <v>76</v>
      </c>
      <c r="D22" s="1" t="s">
        <v>77</v>
      </c>
      <c r="E22" s="2" t="s">
        <v>78</v>
      </c>
      <c r="F22" s="2" t="s">
        <v>21</v>
      </c>
      <c r="G22" s="2">
        <v>2</v>
      </c>
      <c r="H22" s="2">
        <v>0</v>
      </c>
      <c r="I22" s="1">
        <v>0</v>
      </c>
      <c r="J22" s="3" t="s">
        <v>17</v>
      </c>
      <c r="K22" s="2" t="str">
        <f>J22*1068.69</f>
        <v>0</v>
      </c>
      <c r="L22" s="5"/>
    </row>
    <row r="23" spans="1:12" customHeight="1" ht="105" outlineLevel="4">
      <c r="A23" s="1"/>
      <c r="B23" s="1">
        <v>823265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4</v>
      </c>
      <c r="H23" s="2">
        <v>0</v>
      </c>
      <c r="I23" s="1">
        <v>0</v>
      </c>
      <c r="J23" s="3" t="s">
        <v>17</v>
      </c>
      <c r="K23" s="2" t="str">
        <f>J23*1109.85</f>
        <v>0</v>
      </c>
      <c r="L23" s="5"/>
    </row>
    <row r="24" spans="1:12" customHeight="1" ht="105" outlineLevel="4">
      <c r="A24" s="1"/>
      <c r="B24" s="1">
        <v>823266</v>
      </c>
      <c r="C24" s="1" t="s">
        <v>83</v>
      </c>
      <c r="D24" s="1" t="s">
        <v>84</v>
      </c>
      <c r="E24" s="2" t="s">
        <v>74</v>
      </c>
      <c r="F24" s="2" t="s">
        <v>85</v>
      </c>
      <c r="G24" s="2" t="s">
        <v>86</v>
      </c>
      <c r="H24" s="2">
        <v>0</v>
      </c>
      <c r="I24" s="1">
        <v>0</v>
      </c>
      <c r="J24" s="3" t="s">
        <v>17</v>
      </c>
      <c r="K24" s="2" t="str">
        <f>J24*1221.57</f>
        <v>0</v>
      </c>
      <c r="L24" s="5"/>
    </row>
    <row r="25" spans="1:12" customHeight="1" ht="105" outlineLevel="4">
      <c r="A25" s="1"/>
      <c r="B25" s="1">
        <v>823267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4</v>
      </c>
      <c r="H25" s="2">
        <v>0</v>
      </c>
      <c r="I25" s="1">
        <v>0</v>
      </c>
      <c r="J25" s="3" t="s">
        <v>17</v>
      </c>
      <c r="K25" s="2" t="str">
        <f>J25*1161.30</f>
        <v>0</v>
      </c>
      <c r="L25" s="5"/>
    </row>
    <row r="26" spans="1:12" customHeight="1" ht="105" outlineLevel="4">
      <c r="A26" s="1"/>
      <c r="B26" s="1">
        <v>823268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8</v>
      </c>
      <c r="H26" s="2">
        <v>0</v>
      </c>
      <c r="I26" s="1">
        <v>0</v>
      </c>
      <c r="J26" s="3" t="s">
        <v>17</v>
      </c>
      <c r="K26" s="2" t="str">
        <f>J26*1262.73</f>
        <v>0</v>
      </c>
      <c r="L26" s="5"/>
    </row>
    <row r="27" spans="1:12" customHeight="1" ht="105" outlineLevel="4">
      <c r="A27" s="1"/>
      <c r="B27" s="1">
        <v>823269</v>
      </c>
      <c r="C27" s="1" t="s">
        <v>95</v>
      </c>
      <c r="D27" s="1" t="s">
        <v>96</v>
      </c>
      <c r="E27" s="2" t="s">
        <v>89</v>
      </c>
      <c r="F27" s="2" t="s">
        <v>97</v>
      </c>
      <c r="G27" s="2">
        <v>4</v>
      </c>
      <c r="H27" s="2">
        <v>0</v>
      </c>
      <c r="I27" s="1">
        <v>0</v>
      </c>
      <c r="J27" s="3" t="s">
        <v>17</v>
      </c>
      <c r="K27" s="2" t="str">
        <f>J27*1167.18</f>
        <v>0</v>
      </c>
      <c r="L27" s="5"/>
    </row>
    <row r="28" spans="1:12" customHeight="1" ht="105" outlineLevel="4">
      <c r="A28" s="1"/>
      <c r="B28" s="1">
        <v>823270</v>
      </c>
      <c r="C28" s="1" t="s">
        <v>98</v>
      </c>
      <c r="D28" s="1" t="s">
        <v>99</v>
      </c>
      <c r="E28" s="2" t="s">
        <v>93</v>
      </c>
      <c r="F28" s="2" t="s">
        <v>100</v>
      </c>
      <c r="G28" s="2">
        <v>4</v>
      </c>
      <c r="H28" s="2">
        <v>0</v>
      </c>
      <c r="I28" s="1">
        <v>0</v>
      </c>
      <c r="J28" s="3" t="s">
        <v>17</v>
      </c>
      <c r="K28" s="2" t="str">
        <f>J28*1250.97</f>
        <v>0</v>
      </c>
      <c r="L28" s="5"/>
    </row>
    <row r="29" spans="1:12" customHeight="1" ht="105" outlineLevel="4">
      <c r="A29" s="1"/>
      <c r="B29" s="1">
        <v>823271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10</v>
      </c>
      <c r="H29" s="2">
        <v>0</v>
      </c>
      <c r="I29" s="1">
        <v>0</v>
      </c>
      <c r="J29" s="3" t="s">
        <v>105</v>
      </c>
      <c r="K29" s="2" t="str">
        <f>J29*848.19</f>
        <v>0</v>
      </c>
      <c r="L29" s="5"/>
    </row>
    <row r="30" spans="1:12" customHeight="1" ht="105" outlineLevel="4">
      <c r="A30" s="1"/>
      <c r="B30" s="1">
        <v>823272</v>
      </c>
      <c r="C30" s="1" t="s">
        <v>106</v>
      </c>
      <c r="D30" s="1" t="s">
        <v>107</v>
      </c>
      <c r="E30" s="2" t="s">
        <v>108</v>
      </c>
      <c r="F30" s="2" t="s">
        <v>109</v>
      </c>
      <c r="G30" s="2" t="s">
        <v>110</v>
      </c>
      <c r="H30" s="2">
        <v>0</v>
      </c>
      <c r="I30" s="1">
        <v>0</v>
      </c>
      <c r="J30" s="3" t="s">
        <v>105</v>
      </c>
      <c r="K30" s="2" t="str">
        <f>J30*1027.53</f>
        <v>0</v>
      </c>
      <c r="L30" s="5"/>
    </row>
    <row r="31" spans="1:12" customHeight="1" ht="105" outlineLevel="4">
      <c r="A31" s="1"/>
      <c r="B31" s="1">
        <v>823273</v>
      </c>
      <c r="C31" s="1" t="s">
        <v>111</v>
      </c>
      <c r="D31" s="1" t="s">
        <v>112</v>
      </c>
      <c r="E31" s="2" t="s">
        <v>113</v>
      </c>
      <c r="F31" s="2" t="s">
        <v>114</v>
      </c>
      <c r="G31" s="2">
        <v>7</v>
      </c>
      <c r="H31" s="2">
        <v>0</v>
      </c>
      <c r="I31" s="1">
        <v>0</v>
      </c>
      <c r="J31" s="3" t="s">
        <v>105</v>
      </c>
      <c r="K31" s="2" t="str">
        <f>J31*1121.61</f>
        <v>0</v>
      </c>
      <c r="L31" s="5"/>
    </row>
    <row r="32" spans="1:12" customHeight="1" ht="105" outlineLevel="4">
      <c r="A32" s="1"/>
      <c r="B32" s="1">
        <v>823274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3</v>
      </c>
      <c r="H32" s="2">
        <v>0</v>
      </c>
      <c r="I32" s="1">
        <v>0</v>
      </c>
      <c r="J32" s="3" t="s">
        <v>105</v>
      </c>
      <c r="K32" s="2" t="str">
        <f>J32*1230.39</f>
        <v>0</v>
      </c>
      <c r="L32" s="5"/>
    </row>
    <row r="33" spans="1:12" customHeight="1" ht="105" outlineLevel="4">
      <c r="A33" s="1"/>
      <c r="B33" s="1">
        <v>823275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8</v>
      </c>
      <c r="H33" s="2">
        <v>0</v>
      </c>
      <c r="I33" s="1">
        <v>0</v>
      </c>
      <c r="J33" s="3" t="s">
        <v>105</v>
      </c>
      <c r="K33" s="2" t="str">
        <f>J33*884.94</f>
        <v>0</v>
      </c>
      <c r="L33" s="5"/>
    </row>
    <row r="34" spans="1:12" customHeight="1" ht="105" outlineLevel="4">
      <c r="A34" s="1"/>
      <c r="B34" s="1">
        <v>823276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4</v>
      </c>
      <c r="H34" s="2">
        <v>0</v>
      </c>
      <c r="I34" s="1">
        <v>0</v>
      </c>
      <c r="J34" s="3" t="s">
        <v>105</v>
      </c>
      <c r="K34" s="2" t="str">
        <f>J34*1224.51</f>
        <v>0</v>
      </c>
      <c r="L34" s="5"/>
    </row>
    <row r="35" spans="1:12" customHeight="1" ht="105" outlineLevel="4">
      <c r="A35" s="1"/>
      <c r="B35" s="1">
        <v>823277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10</v>
      </c>
      <c r="H35" s="2">
        <v>0</v>
      </c>
      <c r="I35" s="1">
        <v>0</v>
      </c>
      <c r="J35" s="3" t="s">
        <v>105</v>
      </c>
      <c r="K35" s="2" t="str">
        <f>J35*1083.39</f>
        <v>0</v>
      </c>
      <c r="L35" s="5"/>
    </row>
    <row r="36" spans="1:12" customHeight="1" ht="105" outlineLevel="4">
      <c r="A36" s="1"/>
      <c r="B36" s="1">
        <v>823278</v>
      </c>
      <c r="C36" s="1" t="s">
        <v>131</v>
      </c>
      <c r="D36" s="1" t="s">
        <v>132</v>
      </c>
      <c r="E36" s="2" t="s">
        <v>133</v>
      </c>
      <c r="F36" s="2" t="s">
        <v>134</v>
      </c>
      <c r="G36" s="2">
        <v>10</v>
      </c>
      <c r="H36" s="2">
        <v>0</v>
      </c>
      <c r="I36" s="1">
        <v>0</v>
      </c>
      <c r="J36" s="3" t="s">
        <v>105</v>
      </c>
      <c r="K36" s="2" t="str">
        <f>J36*1334.76</f>
        <v>0</v>
      </c>
      <c r="L36" s="5"/>
    </row>
    <row r="37" spans="1:12" customHeight="1" ht="105" outlineLevel="4">
      <c r="A37" s="1"/>
      <c r="B37" s="1">
        <v>823279</v>
      </c>
      <c r="C37" s="1" t="s">
        <v>135</v>
      </c>
      <c r="D37" s="1" t="s">
        <v>136</v>
      </c>
      <c r="E37" s="2" t="s">
        <v>137</v>
      </c>
      <c r="F37" s="2" t="s">
        <v>138</v>
      </c>
      <c r="G37" s="2">
        <v>5</v>
      </c>
      <c r="H37" s="2">
        <v>0</v>
      </c>
      <c r="I37" s="1">
        <v>0</v>
      </c>
      <c r="J37" s="3" t="s">
        <v>105</v>
      </c>
      <c r="K37" s="2" t="str">
        <f>J37*1480.29</f>
        <v>0</v>
      </c>
      <c r="L37" s="5"/>
    </row>
    <row r="38" spans="1:12" customHeight="1" ht="105" outlineLevel="4">
      <c r="A38" s="1"/>
      <c r="B38" s="1">
        <v>823280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3</v>
      </c>
      <c r="H38" s="2">
        <v>0</v>
      </c>
      <c r="I38" s="1">
        <v>0</v>
      </c>
      <c r="J38" s="3" t="s">
        <v>105</v>
      </c>
      <c r="K38" s="2" t="str">
        <f>J38*833.49</f>
        <v>0</v>
      </c>
      <c r="L38" s="5"/>
    </row>
    <row r="39" spans="1:12" customHeight="1" ht="105" outlineLevel="4">
      <c r="A39" s="1"/>
      <c r="B39" s="1">
        <v>823281</v>
      </c>
      <c r="C39" s="1" t="s">
        <v>143</v>
      </c>
      <c r="D39" s="1" t="s">
        <v>144</v>
      </c>
      <c r="E39" s="2" t="s">
        <v>145</v>
      </c>
      <c r="F39" s="2" t="s">
        <v>146</v>
      </c>
      <c r="G39" s="2" t="s">
        <v>110</v>
      </c>
      <c r="H39" s="2">
        <v>0</v>
      </c>
      <c r="I39" s="1">
        <v>0</v>
      </c>
      <c r="J39" s="3" t="s">
        <v>105</v>
      </c>
      <c r="K39" s="2" t="str">
        <f>J39*951.09</f>
        <v>0</v>
      </c>
      <c r="L39" s="5"/>
    </row>
    <row r="40" spans="1:12" customHeight="1" ht="105" outlineLevel="4">
      <c r="A40" s="1"/>
      <c r="B40" s="1">
        <v>823282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10</v>
      </c>
      <c r="H40" s="2">
        <v>0</v>
      </c>
      <c r="I40" s="1">
        <v>0</v>
      </c>
      <c r="J40" s="3" t="s">
        <v>105</v>
      </c>
      <c r="K40" s="2" t="str">
        <f>J40*968.73</f>
        <v>0</v>
      </c>
      <c r="L40" s="5"/>
    </row>
    <row r="41" spans="1:12" customHeight="1" ht="105" outlineLevel="4">
      <c r="A41" s="1"/>
      <c r="B41" s="1">
        <v>823283</v>
      </c>
      <c r="C41" s="1" t="s">
        <v>151</v>
      </c>
      <c r="D41" s="1" t="s">
        <v>152</v>
      </c>
      <c r="E41" s="2" t="s">
        <v>153</v>
      </c>
      <c r="F41" s="2" t="s">
        <v>154</v>
      </c>
      <c r="G41" s="2">
        <v>3</v>
      </c>
      <c r="H41" s="2">
        <v>0</v>
      </c>
      <c r="I41" s="1">
        <v>0</v>
      </c>
      <c r="J41" s="3" t="s">
        <v>105</v>
      </c>
      <c r="K41" s="2" t="str">
        <f>J41*1165.71</f>
        <v>0</v>
      </c>
      <c r="L41" s="5"/>
    </row>
    <row r="42" spans="1:12" customHeight="1" ht="105" outlineLevel="4">
      <c r="A42" s="1"/>
      <c r="B42" s="1">
        <v>823284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0</v>
      </c>
      <c r="H42" s="2">
        <v>0</v>
      </c>
      <c r="I42" s="1">
        <v>0</v>
      </c>
      <c r="J42" s="3" t="s">
        <v>105</v>
      </c>
      <c r="K42" s="2" t="str">
        <f>J42*614.46</f>
        <v>0</v>
      </c>
      <c r="L42" s="5"/>
    </row>
    <row r="43" spans="1:12" customHeight="1" ht="105" outlineLevel="4">
      <c r="A43" s="1"/>
      <c r="B43" s="1">
        <v>823285</v>
      </c>
      <c r="C43" s="1" t="s">
        <v>159</v>
      </c>
      <c r="D43" s="1" t="s">
        <v>160</v>
      </c>
      <c r="E43" s="2" t="s">
        <v>161</v>
      </c>
      <c r="F43" s="2" t="s">
        <v>162</v>
      </c>
      <c r="G43" s="2">
        <v>4</v>
      </c>
      <c r="H43" s="2">
        <v>0</v>
      </c>
      <c r="I43" s="1">
        <v>0</v>
      </c>
      <c r="J43" s="3" t="s">
        <v>105</v>
      </c>
      <c r="K43" s="2" t="str">
        <f>J43*635.04</f>
        <v>0</v>
      </c>
      <c r="L43" s="5"/>
    </row>
    <row r="44" spans="1:12" customHeight="1" ht="105" outlineLevel="4">
      <c r="A44" s="1"/>
      <c r="B44" s="1">
        <v>823286</v>
      </c>
      <c r="C44" s="1" t="s">
        <v>163</v>
      </c>
      <c r="D44" s="1" t="s">
        <v>164</v>
      </c>
      <c r="E44" s="2" t="s">
        <v>165</v>
      </c>
      <c r="F44" s="2" t="s">
        <v>166</v>
      </c>
      <c r="G44" s="2" t="s">
        <v>110</v>
      </c>
      <c r="H44" s="2">
        <v>0</v>
      </c>
      <c r="I44" s="1">
        <v>0</v>
      </c>
      <c r="J44" s="3" t="s">
        <v>105</v>
      </c>
      <c r="K44" s="2" t="str">
        <f>J44*809.97</f>
        <v>0</v>
      </c>
      <c r="L44" s="5"/>
    </row>
    <row r="45" spans="1:12" customHeight="1" ht="105" outlineLevel="4">
      <c r="A45" s="1"/>
      <c r="B45" s="1">
        <v>823287</v>
      </c>
      <c r="C45" s="1" t="s">
        <v>167</v>
      </c>
      <c r="D45" s="1" t="s">
        <v>168</v>
      </c>
      <c r="E45" s="2" t="s">
        <v>169</v>
      </c>
      <c r="F45" s="2" t="s">
        <v>170</v>
      </c>
      <c r="G45" s="2" t="s">
        <v>110</v>
      </c>
      <c r="H45" s="2">
        <v>0</v>
      </c>
      <c r="I45" s="1">
        <v>0</v>
      </c>
      <c r="J45" s="3" t="s">
        <v>105</v>
      </c>
      <c r="K45" s="2" t="str">
        <f>J45*934.92</f>
        <v>0</v>
      </c>
      <c r="L45" s="5"/>
    </row>
    <row r="46" spans="1:12" customHeight="1" ht="105" outlineLevel="4">
      <c r="A46" s="1"/>
      <c r="B46" s="1">
        <v>823288</v>
      </c>
      <c r="C46" s="1" t="s">
        <v>171</v>
      </c>
      <c r="D46" s="1" t="s">
        <v>172</v>
      </c>
      <c r="E46" s="2" t="s">
        <v>173</v>
      </c>
      <c r="F46" s="2" t="s">
        <v>174</v>
      </c>
      <c r="G46" s="2">
        <v>10</v>
      </c>
      <c r="H46" s="2">
        <v>0</v>
      </c>
      <c r="I46" s="1">
        <v>0</v>
      </c>
      <c r="J46" s="3" t="s">
        <v>105</v>
      </c>
      <c r="K46" s="2" t="str">
        <f>J46*1093.68</f>
        <v>0</v>
      </c>
      <c r="L46" s="5"/>
    </row>
    <row r="47" spans="1:12" customHeight="1" ht="105" outlineLevel="4">
      <c r="A47" s="1"/>
      <c r="B47" s="1">
        <v>823289</v>
      </c>
      <c r="C47" s="1" t="s">
        <v>175</v>
      </c>
      <c r="D47" s="1" t="s">
        <v>176</v>
      </c>
      <c r="E47" s="2" t="s">
        <v>177</v>
      </c>
      <c r="F47" s="2" t="s">
        <v>97</v>
      </c>
      <c r="G47" s="2">
        <v>1</v>
      </c>
      <c r="H47" s="2">
        <v>0</v>
      </c>
      <c r="I47" s="1">
        <v>0</v>
      </c>
      <c r="J47" s="3" t="s">
        <v>105</v>
      </c>
      <c r="K47" s="2" t="str">
        <f>J47*1167.18</f>
        <v>0</v>
      </c>
      <c r="L47" s="5"/>
    </row>
    <row r="48" spans="1:12" customHeight="1" ht="105" outlineLevel="4">
      <c r="A48" s="1"/>
      <c r="B48" s="1">
        <v>823290</v>
      </c>
      <c r="C48" s="1" t="s">
        <v>178</v>
      </c>
      <c r="D48" s="1" t="s">
        <v>179</v>
      </c>
      <c r="E48" s="2" t="s">
        <v>180</v>
      </c>
      <c r="F48" s="2" t="s">
        <v>25</v>
      </c>
      <c r="G48" s="2">
        <v>9</v>
      </c>
      <c r="H48" s="2">
        <v>0</v>
      </c>
      <c r="I48" s="1">
        <v>0</v>
      </c>
      <c r="J48" s="3" t="s">
        <v>105</v>
      </c>
      <c r="K48" s="2" t="str">
        <f>J48*1052.52</f>
        <v>0</v>
      </c>
      <c r="L48" s="5"/>
    </row>
    <row r="49" spans="1:12" customHeight="1" ht="105" outlineLevel="4">
      <c r="A49" s="1"/>
      <c r="B49" s="1">
        <v>834438</v>
      </c>
      <c r="C49" s="1" t="s">
        <v>181</v>
      </c>
      <c r="D49" s="1" t="s">
        <v>182</v>
      </c>
      <c r="E49" s="2" t="s">
        <v>183</v>
      </c>
      <c r="F49" s="2" t="s">
        <v>184</v>
      </c>
      <c r="G49" s="2">
        <v>0</v>
      </c>
      <c r="H49" s="2">
        <v>0</v>
      </c>
      <c r="I49" s="1">
        <v>0</v>
      </c>
      <c r="J49" s="3" t="s">
        <v>17</v>
      </c>
      <c r="K49" s="2" t="str">
        <f>J49*717.36</f>
        <v>0</v>
      </c>
      <c r="L49" s="5"/>
    </row>
    <row r="50" spans="1:12" customHeight="1" ht="105" outlineLevel="4">
      <c r="A50" s="1"/>
      <c r="B50" s="1">
        <v>828504</v>
      </c>
      <c r="C50" s="1" t="s">
        <v>185</v>
      </c>
      <c r="D50" s="1" t="s">
        <v>186</v>
      </c>
      <c r="E50" s="2" t="s">
        <v>187</v>
      </c>
      <c r="F50" s="2" t="s">
        <v>188</v>
      </c>
      <c r="G50" s="2">
        <v>0</v>
      </c>
      <c r="H50" s="2">
        <v>0</v>
      </c>
      <c r="I50" s="1">
        <v>0</v>
      </c>
      <c r="J50" s="3" t="s">
        <v>17</v>
      </c>
      <c r="K50" s="2" t="str">
        <f>J50*3966.06</f>
        <v>0</v>
      </c>
      <c r="L50" s="5"/>
    </row>
    <row r="51" spans="1:12" customHeight="1" ht="105" outlineLevel="4">
      <c r="A51" s="1"/>
      <c r="B51" s="1">
        <v>880041</v>
      </c>
      <c r="C51" s="1" t="s">
        <v>189</v>
      </c>
      <c r="D51" s="1" t="s">
        <v>190</v>
      </c>
      <c r="E51" s="2" t="s">
        <v>191</v>
      </c>
      <c r="F51" s="2" t="s">
        <v>192</v>
      </c>
      <c r="G51" s="2">
        <v>3</v>
      </c>
      <c r="H51" s="2">
        <v>0</v>
      </c>
      <c r="I51" s="1">
        <v>0</v>
      </c>
      <c r="J51" s="3" t="s">
        <v>17</v>
      </c>
      <c r="K51" s="2" t="str">
        <f>J51*1159.83</f>
        <v>0</v>
      </c>
      <c r="L51" s="5"/>
    </row>
    <row r="52" spans="1:12" customHeight="1" ht="105" outlineLevel="4">
      <c r="A52" s="1"/>
      <c r="B52" s="1">
        <v>880042</v>
      </c>
      <c r="C52" s="1" t="s">
        <v>193</v>
      </c>
      <c r="D52" s="1" t="s">
        <v>194</v>
      </c>
      <c r="E52" s="2" t="s">
        <v>191</v>
      </c>
      <c r="F52" s="2" t="s">
        <v>192</v>
      </c>
      <c r="G52" s="2">
        <v>3</v>
      </c>
      <c r="H52" s="2">
        <v>0</v>
      </c>
      <c r="I52" s="1">
        <v>0</v>
      </c>
      <c r="J52" s="3" t="s">
        <v>17</v>
      </c>
      <c r="K52" s="2" t="str">
        <f>J52*1159.83</f>
        <v>0</v>
      </c>
      <c r="L52" s="5"/>
    </row>
    <row r="53" spans="1:12" customHeight="1" ht="105" outlineLevel="4">
      <c r="A53" s="1"/>
      <c r="B53" s="1">
        <v>880043</v>
      </c>
      <c r="C53" s="1" t="s">
        <v>195</v>
      </c>
      <c r="D53" s="1" t="s">
        <v>196</v>
      </c>
      <c r="E53" s="2" t="s">
        <v>197</v>
      </c>
      <c r="F53" s="2" t="s">
        <v>198</v>
      </c>
      <c r="G53" s="2">
        <v>3</v>
      </c>
      <c r="H53" s="2">
        <v>0</v>
      </c>
      <c r="I53" s="1">
        <v>0</v>
      </c>
      <c r="J53" s="3" t="s">
        <v>17</v>
      </c>
      <c r="K53" s="2" t="str">
        <f>J53*1074.57</f>
        <v>0</v>
      </c>
      <c r="L53" s="5"/>
    </row>
    <row r="54" spans="1:12" customHeight="1" ht="105" outlineLevel="4">
      <c r="A54" s="1"/>
      <c r="B54" s="1">
        <v>880044</v>
      </c>
      <c r="C54" s="1" t="s">
        <v>199</v>
      </c>
      <c r="D54" s="1" t="s">
        <v>200</v>
      </c>
      <c r="E54" s="2" t="s">
        <v>197</v>
      </c>
      <c r="F54" s="2" t="s">
        <v>198</v>
      </c>
      <c r="G54" s="2">
        <v>3</v>
      </c>
      <c r="H54" s="2">
        <v>0</v>
      </c>
      <c r="I54" s="1">
        <v>0</v>
      </c>
      <c r="J54" s="3" t="s">
        <v>17</v>
      </c>
      <c r="K54" s="2" t="str">
        <f>J54*1074.57</f>
        <v>0</v>
      </c>
      <c r="L54" s="5"/>
    </row>
    <row r="55" spans="1:12" customHeight="1" ht="105" outlineLevel="4">
      <c r="A55" s="1"/>
      <c r="B55" s="1">
        <v>880045</v>
      </c>
      <c r="C55" s="1" t="s">
        <v>201</v>
      </c>
      <c r="D55" s="1" t="s">
        <v>202</v>
      </c>
      <c r="E55" s="2" t="s">
        <v>203</v>
      </c>
      <c r="F55" s="2" t="s">
        <v>32</v>
      </c>
      <c r="G55" s="2">
        <v>3</v>
      </c>
      <c r="H55" s="2">
        <v>0</v>
      </c>
      <c r="I55" s="1">
        <v>0</v>
      </c>
      <c r="J55" s="3" t="s">
        <v>17</v>
      </c>
      <c r="K55" s="2" t="str">
        <f>J55*1123.08</f>
        <v>0</v>
      </c>
      <c r="L55" s="5"/>
    </row>
    <row r="56" spans="1:12" customHeight="1" ht="105" outlineLevel="4">
      <c r="A56" s="1"/>
      <c r="B56" s="1">
        <v>880046</v>
      </c>
      <c r="C56" s="1" t="s">
        <v>204</v>
      </c>
      <c r="D56" s="1" t="s">
        <v>205</v>
      </c>
      <c r="E56" s="2" t="s">
        <v>206</v>
      </c>
      <c r="F56" s="2" t="s">
        <v>32</v>
      </c>
      <c r="G56" s="2">
        <v>3</v>
      </c>
      <c r="H56" s="2">
        <v>0</v>
      </c>
      <c r="I56" s="1">
        <v>0</v>
      </c>
      <c r="J56" s="3" t="s">
        <v>17</v>
      </c>
      <c r="K56" s="2" t="str">
        <f>J56*1123.08</f>
        <v>0</v>
      </c>
      <c r="L56" s="5"/>
    </row>
    <row r="57" spans="1:12" customHeight="1" ht="105" outlineLevel="4">
      <c r="A57" s="1"/>
      <c r="B57" s="1">
        <v>884634</v>
      </c>
      <c r="C57" s="1" t="s">
        <v>207</v>
      </c>
      <c r="D57" s="1" t="s">
        <v>208</v>
      </c>
      <c r="E57" s="2" t="s">
        <v>209</v>
      </c>
      <c r="F57" s="2" t="s">
        <v>210</v>
      </c>
      <c r="G57" s="2">
        <v>8</v>
      </c>
      <c r="H57" s="2">
        <v>0</v>
      </c>
      <c r="I57" s="1">
        <v>0</v>
      </c>
      <c r="J57" s="3" t="s">
        <v>17</v>
      </c>
      <c r="K57" s="2" t="str">
        <f>J57*1114.26</f>
        <v>0</v>
      </c>
      <c r="L57" s="5"/>
    </row>
    <row r="58" spans="1:12" customHeight="1" ht="105" outlineLevel="4">
      <c r="A58" s="1"/>
      <c r="B58" s="1">
        <v>884635</v>
      </c>
      <c r="C58" s="1" t="s">
        <v>211</v>
      </c>
      <c r="D58" s="1" t="s">
        <v>212</v>
      </c>
      <c r="E58" s="2" t="s">
        <v>213</v>
      </c>
      <c r="F58" s="2" t="s">
        <v>210</v>
      </c>
      <c r="G58" s="2">
        <v>8</v>
      </c>
      <c r="H58" s="2">
        <v>0</v>
      </c>
      <c r="I58" s="1">
        <v>0</v>
      </c>
      <c r="J58" s="3" t="s">
        <v>17</v>
      </c>
      <c r="K58" s="2" t="str">
        <f>J58*1114.26</f>
        <v>0</v>
      </c>
      <c r="L58" s="5"/>
    </row>
    <row r="59" spans="1:12" customHeight="1" ht="105" outlineLevel="4">
      <c r="A59" s="1"/>
      <c r="B59" s="1">
        <v>884651</v>
      </c>
      <c r="C59" s="1" t="s">
        <v>214</v>
      </c>
      <c r="D59" s="1" t="s">
        <v>215</v>
      </c>
      <c r="E59" s="2" t="s">
        <v>216</v>
      </c>
      <c r="F59" s="2" t="s">
        <v>217</v>
      </c>
      <c r="G59" s="2">
        <v>1</v>
      </c>
      <c r="H59" s="2">
        <v>0</v>
      </c>
      <c r="I59" s="1">
        <v>0</v>
      </c>
      <c r="J59" s="3" t="s">
        <v>17</v>
      </c>
      <c r="K59" s="2" t="str">
        <f>J59*3632.37</f>
        <v>0</v>
      </c>
      <c r="L59" s="5"/>
    </row>
    <row r="60" spans="1:12" customHeight="1" ht="105" outlineLevel="4">
      <c r="A60" s="1"/>
      <c r="B60" s="1">
        <v>884652</v>
      </c>
      <c r="C60" s="1" t="s">
        <v>218</v>
      </c>
      <c r="D60" s="1" t="s">
        <v>219</v>
      </c>
      <c r="E60" s="2" t="s">
        <v>216</v>
      </c>
      <c r="F60" s="2" t="s">
        <v>220</v>
      </c>
      <c r="G60" s="2">
        <v>1</v>
      </c>
      <c r="H60" s="2">
        <v>0</v>
      </c>
      <c r="I60" s="1">
        <v>0</v>
      </c>
      <c r="J60" s="3" t="s">
        <v>17</v>
      </c>
      <c r="K60" s="2" t="str">
        <f>J60*3147.27</f>
        <v>0</v>
      </c>
      <c r="L60" s="5"/>
    </row>
    <row r="61" spans="1:12" customHeight="1" ht="105" outlineLevel="4">
      <c r="A61" s="1"/>
      <c r="B61" s="1">
        <v>884653</v>
      </c>
      <c r="C61" s="1" t="s">
        <v>221</v>
      </c>
      <c r="D61" s="1" t="s">
        <v>222</v>
      </c>
      <c r="E61" s="2" t="s">
        <v>216</v>
      </c>
      <c r="F61" s="2" t="s">
        <v>223</v>
      </c>
      <c r="G61" s="2">
        <v>1</v>
      </c>
      <c r="H61" s="2">
        <v>0</v>
      </c>
      <c r="I61" s="1">
        <v>0</v>
      </c>
      <c r="J61" s="3" t="s">
        <v>17</v>
      </c>
      <c r="K61" s="2" t="str">
        <f>J61*3963.12</f>
        <v>0</v>
      </c>
      <c r="L61" s="5"/>
    </row>
    <row r="62" spans="1:12" customHeight="1" ht="105" outlineLevel="4">
      <c r="A62" s="1"/>
      <c r="B62" s="1">
        <v>884656</v>
      </c>
      <c r="C62" s="1" t="s">
        <v>224</v>
      </c>
      <c r="D62" s="1" t="s">
        <v>225</v>
      </c>
      <c r="E62" s="2" t="s">
        <v>206</v>
      </c>
      <c r="F62" s="2" t="s">
        <v>226</v>
      </c>
      <c r="G62" s="2">
        <v>7</v>
      </c>
      <c r="H62" s="2">
        <v>0</v>
      </c>
      <c r="I62" s="1">
        <v>0</v>
      </c>
      <c r="J62" s="3" t="s">
        <v>17</v>
      </c>
      <c r="K62" s="2" t="str">
        <f>J62*1029.00</f>
        <v>0</v>
      </c>
      <c r="L62" s="5"/>
    </row>
    <row r="63" spans="1:12" customHeight="1" ht="105" outlineLevel="4">
      <c r="A63" s="1"/>
      <c r="B63" s="1">
        <v>955706</v>
      </c>
      <c r="C63" s="1" t="s">
        <v>227</v>
      </c>
      <c r="D63" s="1" t="s">
        <v>228</v>
      </c>
      <c r="E63" s="2" t="s">
        <v>229</v>
      </c>
      <c r="F63" s="2" t="s">
        <v>230</v>
      </c>
      <c r="G63" s="2">
        <v>0</v>
      </c>
      <c r="H63" s="2">
        <v>0</v>
      </c>
      <c r="I63" s="1">
        <v>0</v>
      </c>
      <c r="J63" s="3" t="s">
        <v>17</v>
      </c>
      <c r="K63" s="2" t="str">
        <f>J63*536.55</f>
        <v>0</v>
      </c>
      <c r="L63" s="5"/>
    </row>
    <row r="64" spans="1:12" customHeight="1" ht="105" outlineLevel="4">
      <c r="A64" s="1"/>
      <c r="B64" s="1">
        <v>955707</v>
      </c>
      <c r="C64" s="1" t="s">
        <v>231</v>
      </c>
      <c r="D64" s="1" t="s">
        <v>232</v>
      </c>
      <c r="E64" s="2" t="s">
        <v>233</v>
      </c>
      <c r="F64" s="2" t="s">
        <v>234</v>
      </c>
      <c r="G64" s="2">
        <v>0</v>
      </c>
      <c r="H64" s="2">
        <v>0</v>
      </c>
      <c r="I64" s="1">
        <v>0</v>
      </c>
      <c r="J64" s="3" t="s">
        <v>17</v>
      </c>
      <c r="K64" s="2" t="str">
        <f>J64*630.63</f>
        <v>0</v>
      </c>
      <c r="L64" s="5"/>
    </row>
    <row r="65" spans="1:12" customHeight="1" ht="105" outlineLevel="4">
      <c r="A65" s="1"/>
      <c r="B65" s="1">
        <v>955708</v>
      </c>
      <c r="C65" s="1" t="s">
        <v>235</v>
      </c>
      <c r="D65" s="1" t="s">
        <v>236</v>
      </c>
      <c r="E65" s="2" t="s">
        <v>237</v>
      </c>
      <c r="F65" s="2" t="s">
        <v>238</v>
      </c>
      <c r="G65" s="2">
        <v>0</v>
      </c>
      <c r="H65" s="2">
        <v>0</v>
      </c>
      <c r="I65" s="1">
        <v>0</v>
      </c>
      <c r="J65" s="3" t="s">
        <v>17</v>
      </c>
      <c r="K65" s="2" t="str">
        <f>J65*398.37</f>
        <v>0</v>
      </c>
      <c r="L65" s="5"/>
    </row>
    <row r="66" spans="1:12" customHeight="1" ht="105" outlineLevel="4">
      <c r="A66" s="1"/>
      <c r="B66" s="1">
        <v>955709</v>
      </c>
      <c r="C66" s="1" t="s">
        <v>239</v>
      </c>
      <c r="D66" s="1" t="s">
        <v>240</v>
      </c>
      <c r="E66" s="2" t="s">
        <v>241</v>
      </c>
      <c r="F66" s="2" t="s">
        <v>242</v>
      </c>
      <c r="G66" s="2">
        <v>0</v>
      </c>
      <c r="H66" s="2">
        <v>0</v>
      </c>
      <c r="I66" s="1">
        <v>0</v>
      </c>
      <c r="J66" s="3" t="s">
        <v>17</v>
      </c>
      <c r="K66" s="2" t="str">
        <f>J66*754.11</f>
        <v>0</v>
      </c>
      <c r="L66" s="5"/>
    </row>
    <row r="67" spans="1:12" customHeight="1" ht="105" outlineLevel="4">
      <c r="A67" s="1"/>
      <c r="B67" s="1">
        <v>955710</v>
      </c>
      <c r="C67" s="1" t="s">
        <v>243</v>
      </c>
      <c r="D67" s="1" t="s">
        <v>244</v>
      </c>
      <c r="E67" s="2" t="s">
        <v>245</v>
      </c>
      <c r="F67" s="2" t="s">
        <v>246</v>
      </c>
      <c r="G67" s="2">
        <v>0</v>
      </c>
      <c r="H67" s="2">
        <v>0</v>
      </c>
      <c r="I67" s="1">
        <v>0</v>
      </c>
      <c r="J67" s="3" t="s">
        <v>17</v>
      </c>
      <c r="K67" s="2" t="str">
        <f>J67*664.44</f>
        <v>0</v>
      </c>
      <c r="L67" s="5"/>
    </row>
    <row r="68" spans="1:12" customHeight="1" ht="105" outlineLevel="4">
      <c r="A68" s="1"/>
      <c r="B68" s="1">
        <v>955711</v>
      </c>
      <c r="C68" s="1" t="s">
        <v>247</v>
      </c>
      <c r="D68" s="1" t="s">
        <v>248</v>
      </c>
      <c r="E68" s="2" t="s">
        <v>249</v>
      </c>
      <c r="F68" s="2" t="s">
        <v>250</v>
      </c>
      <c r="G68" s="2">
        <v>0</v>
      </c>
      <c r="H68" s="2">
        <v>0</v>
      </c>
      <c r="I68" s="1">
        <v>0</v>
      </c>
      <c r="J68" s="3" t="s">
        <v>17</v>
      </c>
      <c r="K68" s="2" t="str">
        <f>J68*585.06</f>
        <v>0</v>
      </c>
      <c r="L68" s="5"/>
    </row>
    <row r="69" spans="1:12" customHeight="1" ht="105" outlineLevel="4">
      <c r="A69" s="1"/>
      <c r="B69" s="1">
        <v>955712</v>
      </c>
      <c r="C69" s="1" t="s">
        <v>251</v>
      </c>
      <c r="D69" s="1" t="s">
        <v>252</v>
      </c>
      <c r="E69" s="2" t="s">
        <v>253</v>
      </c>
      <c r="F69" s="2" t="s">
        <v>254</v>
      </c>
      <c r="G69" s="2">
        <v>0</v>
      </c>
      <c r="H69" s="2">
        <v>0</v>
      </c>
      <c r="I69" s="1">
        <v>0</v>
      </c>
      <c r="J69" s="3" t="s">
        <v>17</v>
      </c>
      <c r="K69" s="2" t="str">
        <f>J69*442.47</f>
        <v>0</v>
      </c>
      <c r="L69" s="5"/>
    </row>
    <row r="70" spans="1:12" customHeight="1" ht="105" outlineLevel="4">
      <c r="A70" s="1"/>
      <c r="B70" s="1">
        <v>955713</v>
      </c>
      <c r="C70" s="1" t="s">
        <v>255</v>
      </c>
      <c r="D70" s="1" t="s">
        <v>256</v>
      </c>
      <c r="E70" s="2" t="s">
        <v>257</v>
      </c>
      <c r="F70" s="2" t="s">
        <v>258</v>
      </c>
      <c r="G70" s="2">
        <v>0</v>
      </c>
      <c r="H70" s="2">
        <v>0</v>
      </c>
      <c r="I70" s="1">
        <v>0</v>
      </c>
      <c r="J70" s="3" t="s">
        <v>17</v>
      </c>
      <c r="K70" s="2" t="str">
        <f>J70*524.79</f>
        <v>0</v>
      </c>
      <c r="L70" s="5"/>
    </row>
    <row r="71" spans="1:12" customHeight="1" ht="105" outlineLevel="4">
      <c r="A71" s="1"/>
      <c r="B71" s="1">
        <v>955714</v>
      </c>
      <c r="C71" s="1" t="s">
        <v>259</v>
      </c>
      <c r="D71" s="1" t="s">
        <v>260</v>
      </c>
      <c r="E71" s="2" t="s">
        <v>261</v>
      </c>
      <c r="F71" s="2" t="s">
        <v>262</v>
      </c>
      <c r="G71" s="2">
        <v>0</v>
      </c>
      <c r="H71" s="2">
        <v>0</v>
      </c>
      <c r="I71" s="1">
        <v>0</v>
      </c>
      <c r="J71" s="3" t="s">
        <v>17</v>
      </c>
      <c r="K71" s="2" t="str">
        <f>J71*589.47</f>
        <v>0</v>
      </c>
      <c r="L71" s="5"/>
    </row>
    <row r="72" spans="1:12" customHeight="1" ht="105" outlineLevel="4">
      <c r="A72" s="1"/>
      <c r="B72" s="1">
        <v>955722</v>
      </c>
      <c r="C72" s="1" t="s">
        <v>263</v>
      </c>
      <c r="D72" s="1" t="s">
        <v>264</v>
      </c>
      <c r="E72" s="2" t="s">
        <v>265</v>
      </c>
      <c r="F72" s="2" t="s">
        <v>266</v>
      </c>
      <c r="G72" s="2">
        <v>5</v>
      </c>
      <c r="H72" s="2">
        <v>0</v>
      </c>
      <c r="I72" s="1">
        <v>0</v>
      </c>
      <c r="J72" s="3" t="s">
        <v>17</v>
      </c>
      <c r="K72" s="2" t="str">
        <f>J72*1252.44</f>
        <v>0</v>
      </c>
      <c r="L72" s="5"/>
    </row>
    <row r="73" spans="1:12" customHeight="1" ht="105" outlineLevel="4">
      <c r="A73" s="1"/>
      <c r="B73" s="1">
        <v>955723</v>
      </c>
      <c r="C73" s="1" t="s">
        <v>267</v>
      </c>
      <c r="D73" s="1" t="s">
        <v>268</v>
      </c>
      <c r="E73" s="2" t="s">
        <v>269</v>
      </c>
      <c r="F73" s="2" t="s">
        <v>270</v>
      </c>
      <c r="G73" s="2">
        <v>5</v>
      </c>
      <c r="H73" s="2">
        <v>0</v>
      </c>
      <c r="I73" s="1">
        <v>0</v>
      </c>
      <c r="J73" s="3" t="s">
        <v>17</v>
      </c>
      <c r="K73" s="2" t="str">
        <f>J73*1220.10</f>
        <v>0</v>
      </c>
      <c r="L73" s="5"/>
    </row>
    <row r="74" spans="1:12" customHeight="1" ht="105" outlineLevel="4">
      <c r="A74" s="1"/>
      <c r="B74" s="1">
        <v>955724</v>
      </c>
      <c r="C74" s="1" t="s">
        <v>271</v>
      </c>
      <c r="D74" s="1" t="s">
        <v>272</v>
      </c>
      <c r="E74" s="2" t="s">
        <v>273</v>
      </c>
      <c r="F74" s="2" t="s">
        <v>274</v>
      </c>
      <c r="G74" s="2">
        <v>5</v>
      </c>
      <c r="H74" s="2">
        <v>0</v>
      </c>
      <c r="I74" s="1">
        <v>0</v>
      </c>
      <c r="J74" s="3" t="s">
        <v>17</v>
      </c>
      <c r="K74" s="2" t="str">
        <f>J74*1281.84</f>
        <v>0</v>
      </c>
      <c r="L74" s="5"/>
    </row>
    <row r="75" spans="1:12" customHeight="1" ht="105" outlineLevel="4">
      <c r="A75" s="1"/>
      <c r="B75" s="1">
        <v>955725</v>
      </c>
      <c r="C75" s="1" t="s">
        <v>275</v>
      </c>
      <c r="D75" s="1" t="s">
        <v>276</v>
      </c>
      <c r="E75" s="2" t="s">
        <v>277</v>
      </c>
      <c r="F75" s="2" t="s">
        <v>278</v>
      </c>
      <c r="G75" s="2">
        <v>0</v>
      </c>
      <c r="H75" s="2">
        <v>0</v>
      </c>
      <c r="I75" s="1">
        <v>0</v>
      </c>
      <c r="J75" s="3" t="s">
        <v>17</v>
      </c>
      <c r="K75" s="2" t="str">
        <f>J75*1233.33</f>
        <v>0</v>
      </c>
      <c r="L75" s="5"/>
    </row>
    <row r="76" spans="1:12" customHeight="1" ht="105" outlineLevel="4">
      <c r="A76" s="1"/>
      <c r="B76" s="1">
        <v>955728</v>
      </c>
      <c r="C76" s="1" t="s">
        <v>279</v>
      </c>
      <c r="D76" s="1" t="s">
        <v>280</v>
      </c>
      <c r="E76" s="2" t="s">
        <v>273</v>
      </c>
      <c r="F76" s="2" t="s">
        <v>138</v>
      </c>
      <c r="G76" s="2">
        <v>6</v>
      </c>
      <c r="H76" s="2">
        <v>0</v>
      </c>
      <c r="I76" s="1">
        <v>0</v>
      </c>
      <c r="J76" s="3" t="s">
        <v>17</v>
      </c>
      <c r="K76" s="2" t="str">
        <f>J76*1480.29</f>
        <v>0</v>
      </c>
      <c r="L76" s="5"/>
    </row>
    <row r="77" spans="1:12" customHeight="1" ht="105" outlineLevel="4">
      <c r="A77" s="1"/>
      <c r="B77" s="1">
        <v>955729</v>
      </c>
      <c r="C77" s="1" t="s">
        <v>281</v>
      </c>
      <c r="D77" s="1" t="s">
        <v>282</v>
      </c>
      <c r="E77" s="2" t="s">
        <v>283</v>
      </c>
      <c r="F77" s="2" t="s">
        <v>284</v>
      </c>
      <c r="G77" s="2">
        <v>5</v>
      </c>
      <c r="H77" s="2">
        <v>0</v>
      </c>
      <c r="I77" s="1">
        <v>0</v>
      </c>
      <c r="J77" s="3" t="s">
        <v>17</v>
      </c>
      <c r="K77" s="2" t="str">
        <f>J77*1437.66</f>
        <v>0</v>
      </c>
      <c r="L77" s="5"/>
    </row>
    <row r="78" spans="1:12" customHeight="1" ht="105" outlineLevel="4">
      <c r="A78" s="1"/>
      <c r="B78" s="1">
        <v>955730</v>
      </c>
      <c r="C78" s="1" t="s">
        <v>285</v>
      </c>
      <c r="D78" s="1" t="s">
        <v>286</v>
      </c>
      <c r="E78" s="2" t="s">
        <v>277</v>
      </c>
      <c r="F78" s="2" t="s">
        <v>138</v>
      </c>
      <c r="G78" s="2">
        <v>5</v>
      </c>
      <c r="H78" s="2">
        <v>0</v>
      </c>
      <c r="I78" s="1">
        <v>0</v>
      </c>
      <c r="J78" s="3" t="s">
        <v>17</v>
      </c>
      <c r="K78" s="2" t="str">
        <f>J78*1480.29</f>
        <v>0</v>
      </c>
      <c r="L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2026-04-20T20:06:43+03:00</dcterms:created>
  <dcterms:modified xsi:type="dcterms:W3CDTF">2026-04-20T20:06:43+03:00</dcterms:modified>
  <dc:title>Untitled Spreadsheet</dc:title>
  <dc:description/>
  <dc:subject/>
  <cp:keywords/>
  <cp:category/>
</cp:coreProperties>
</file>