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<sst xmlns="http://schemas.openxmlformats.org/spreadsheetml/2006/main" uniqueCount="259">
  <si>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</si>
  <si>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</si>
  <si>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</si>
  <si>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</si>
  <si>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</si>
  <si>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</si>
  <si>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</si>
  <si>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</si>
  <si>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</si>
  <si>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</si>
  <si>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</si>
  <si>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</si>
  <si>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</si>
  <si>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</si>
  <si>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</si>
  <si>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</si>
  <si>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1 721.00 руб.</t>
  </si>
  <si>
    <t>&gt;10</t>
  </si>
  <si>
    <t>&gt;1000</t>
  </si>
  <si>
    <t>шт</t>
  </si>
  <si>
    <t>VLC-1144002</t>
  </si>
  <si>
    <t>VT.082.N.05</t>
  </si>
  <si>
    <t>Редуктор давления с фильтром и манометром, от 2 до 5 бар 3/4"</t>
  </si>
  <si>
    <t>3 326.00 руб.</t>
  </si>
  <si>
    <t>VLC-1144003</t>
  </si>
  <si>
    <t>VT.084.N.04</t>
  </si>
  <si>
    <t>Линейный редуктор -ограничитель расхода 1/2"  (1 /36шт)</t>
  </si>
  <si>
    <t>2 397.00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</si>
  <si>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</si>
  <si>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</si>
  <si>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</si>
  <si>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</si>
  <si>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</si>
  <si>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</si>
  <si>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</si>
  <si>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</si>
  <si>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</si>
  <si>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</si>
  <si>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</si>
  <si>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</si>
  <si>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</si>
  <si>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</si>
  <si>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</si>
  <si>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</si>
  <si>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</si>
  <si>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</si>
  <si>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</si>
  <si>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</si>
  <si>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</si>
  <si>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</si>
  <si>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</si>
  <si>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</si>
  <si>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</si>
  <si>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</si>
  <si>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</si>
  <si>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</si>
  <si>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</si>
  <si>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</si>
  <si>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</si>
  <si>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</si>
  <si>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</si>
  <si>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</si>
  <si>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</si>
  <si>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</si>
  <si>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</si>
  <si>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</si>
  <si>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</si>
  <si>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</si>
  <si>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</si>
  <si>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</si>
  <si>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</si>
  <si>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2 894.00 руб.</t>
  </si>
  <si>
    <t>&gt;100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</si>
  <si>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</si>
  <si>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</si>
  <si>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</si>
  <si>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</si>
  <si>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</si>
  <si>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1 078.00 руб.</t>
  </si>
  <si>
    <t>&gt;25</t>
  </si>
  <si>
    <t>VLC-900544</t>
  </si>
  <si>
    <t>VT.083.N.04</t>
  </si>
  <si>
    <t>Редуктор давления поршневой, от 1 до 6 бар 1/2"</t>
  </si>
  <si>
    <t>1 548.00 руб.</t>
  </si>
  <si>
    <t>VLC-900570</t>
  </si>
  <si>
    <t>VT.083.N.05</t>
  </si>
  <si>
    <t>Редуктор давления поршневой регулируемый от 1 до 6 бар, 3/4"</t>
  </si>
  <si>
    <t>1 594.00 руб.</t>
  </si>
  <si>
    <t>VLC-900571</t>
  </si>
  <si>
    <t>VT.089.N.04</t>
  </si>
  <si>
    <t>Редуктор давления мембранный регулируемый 1/2"</t>
  </si>
  <si>
    <t>1 174.00 руб.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</si>
  <si>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</si>
  <si>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</si>
  <si>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</si>
  <si>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</si>
  <si>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</si>
  <si>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</si>
  <si>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</si>
  <si>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1 442.00 руб.</t>
  </si>
  <si>
    <t>VLC-900574</t>
  </si>
  <si>
    <t>VT.089.N.07</t>
  </si>
  <si>
    <t>Редуктор давления мембранный регулируемый  1 1/4 "</t>
  </si>
  <si>
    <t>3 543.00 руб.</t>
  </si>
  <si>
    <t>VLC-900575</t>
  </si>
  <si>
    <t>VT.089.N.08</t>
  </si>
  <si>
    <t>Редуктор давления мембранный регулируемый 1 1/2"</t>
  </si>
  <si>
    <t>3 713.00 руб.</t>
  </si>
  <si>
    <t>VLC-900622</t>
  </si>
  <si>
    <t>VT.089.N.09</t>
  </si>
  <si>
    <t>Редуктор давления мембранный регулируемый 2"</t>
  </si>
  <si>
    <t>6 724.00 руб.</t>
  </si>
  <si>
    <t>VLC-900623</t>
  </si>
  <si>
    <t>VT.089.NH.06</t>
  </si>
  <si>
    <t>Редуктор давления мембранный регулируемый  с повышенным расходом, 1"</t>
  </si>
  <si>
    <t>1 934.00 руб.</t>
  </si>
  <si>
    <t>&gt;50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</si>
  <si>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</si>
  <si>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</si>
  <si>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</si>
  <si>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</si>
  <si>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</si>
  <si>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</si>
  <si>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</si>
  <si>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</si>
  <si>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</si>
  <si>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</si>
  <si>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</si>
  <si>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</si>
  <si>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</si>
  <si>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</si>
  <si>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</si>
  <si>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</si>
  <si>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</si>
  <si>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</si>
  <si>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</si>
  <si>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</si>
  <si>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</si>
  <si>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</si>
  <si>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</si>
  <si>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</si>
  <si>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</si>
  <si>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</si>
  <si>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</si>
  <si>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</si>
  <si>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</si>
  <si>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</si>
  <si>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</si>
  <si>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</si>
  <si>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</si>
  <si>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</si>
  <si>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</si>
  <si>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</si>
  <si>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</si>
  <si>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</si>
  <si>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</si>
  <si>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</si>
  <si>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</si>
  <si>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</si>
  <si>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</si>
  <si>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</si>
  <si>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2 078.04 руб.</t>
  </si>
  <si>
    <t>SOS-410004</t>
  </si>
  <si>
    <t>BL770</t>
  </si>
  <si>
    <t>Регулятор давления VR под манометр 3/4 (1/30шт)</t>
  </si>
  <si>
    <t>2 229.76 руб.</t>
  </si>
  <si>
    <t>SOS-410005</t>
  </si>
  <si>
    <t>BL771</t>
  </si>
  <si>
    <t>Регулятор давления VR под манометр 1 (1/30шт)</t>
  </si>
  <si>
    <t>3 592.31 руб.</t>
  </si>
  <si>
    <t>SOS-410006</t>
  </si>
  <si>
    <t>BL763</t>
  </si>
  <si>
    <t>Регулятор давления VR под манометр 1/2 (1/40шт)</t>
  </si>
  <si>
    <t>877.63 руб.</t>
  </si>
  <si>
    <t>SOS-410007</t>
  </si>
  <si>
    <t>BL764</t>
  </si>
  <si>
    <t>Регулятор давления VR под манометр 3/4 (1/40шт)</t>
  </si>
  <si>
    <t>1 048.69 руб.</t>
  </si>
  <si>
    <t>SOS-410008</t>
  </si>
  <si>
    <t>BL765</t>
  </si>
  <si>
    <t>1 133.48 руб.</t>
  </si>
  <si>
    <t>SOS-410009</t>
  </si>
  <si>
    <t>BL768</t>
  </si>
  <si>
    <t>Регулятор давления 1/2 под  манометр(1/40шт)</t>
  </si>
  <si>
    <t>1 221.24 руб.</t>
  </si>
  <si>
    <t>SOS-410011</t>
  </si>
  <si>
    <t>VR720</t>
  </si>
  <si>
    <t>Регулятор давления ( РЕДУКТОР) 1/2  "ViEiR" (80шт)</t>
  </si>
  <si>
    <t>660.45 руб.</t>
  </si>
  <si>
    <t>VER-000136</t>
  </si>
  <si>
    <t>BL775</t>
  </si>
  <si>
    <t>Регулятор давления поршневой под манометр 1/2  "ViEiR" (60шт)</t>
  </si>
  <si>
    <t>949.03 руб.</t>
  </si>
  <si>
    <t>VER-000137</t>
  </si>
  <si>
    <t>BL776</t>
  </si>
  <si>
    <t>Регулятор давления поршневой под манометр 3/4" "ViEiR" (60шт)</t>
  </si>
  <si>
    <t>1 014.48 руб.</t>
  </si>
  <si>
    <t>VER-000216</t>
  </si>
  <si>
    <t>VP53</t>
  </si>
  <si>
    <t>Регулятор давления (РЕДУКТОР) 1/2  "VER-PRO" (20шт)</t>
  </si>
  <si>
    <t>3 779.74 руб.</t>
  </si>
  <si>
    <t>VER-000646</t>
  </si>
  <si>
    <t>BL790</t>
  </si>
  <si>
    <t>Регулятор давления мембранный под манометр 1/2" "ViEiR" (30шт)</t>
  </si>
  <si>
    <t>2 647.75 руб.</t>
  </si>
  <si>
    <t>VER-000711</t>
  </si>
  <si>
    <t>VP65</t>
  </si>
  <si>
    <t>Редуктор давления поршневой 1/2" (60/1шт)</t>
  </si>
  <si>
    <t>1 148.35 руб.</t>
  </si>
  <si>
    <t>VER-000712</t>
  </si>
  <si>
    <t>VP66</t>
  </si>
  <si>
    <t>Редуктор давления поршневой 3/4" (60/1шт)</t>
  </si>
  <si>
    <t>1 248.01 руб.</t>
  </si>
  <si>
    <t>VER-001173</t>
  </si>
  <si>
    <t>VR721</t>
  </si>
  <si>
    <t>Редуктор давления с фильтром и манометром 1/2" (20/1шт)</t>
  </si>
  <si>
    <t>1 765.66 руб.</t>
  </si>
  <si>
    <t>VER-001174</t>
  </si>
  <si>
    <t>VR722</t>
  </si>
  <si>
    <t>Редуктор давления с фильтром и манометром 3/4" (20/1шт)</t>
  </si>
  <si>
    <t>2 536.19 руб.</t>
  </si>
  <si>
    <t>VER-001539</t>
  </si>
  <si>
    <t>BL772</t>
  </si>
  <si>
    <t>Редуктор давления под манометр 1 1/4" (8/1шт)</t>
  </si>
  <si>
    <t>7 087.94 руб.</t>
  </si>
  <si>
    <t>VER-001540</t>
  </si>
  <si>
    <t>BL773</t>
  </si>
  <si>
    <t>Редуктор давления под манометр 1 1/2" (8/1шт)</t>
  </si>
  <si>
    <t>7 447.91 руб.</t>
  </si>
  <si>
    <t>VER-001541</t>
  </si>
  <si>
    <t>BL774</t>
  </si>
  <si>
    <t>Редуктор давления под манометр 2" (6/1шт)</t>
  </si>
  <si>
    <t>10 948.00 руб.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</si>
  <si>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</si>
  <si>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</si>
  <si>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</si>
  <si>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</si>
  <si>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912.81 руб.</t>
  </si>
  <si>
    <t>ZGR-000108</t>
  </si>
  <si>
    <t>QS-3831</t>
  </si>
  <si>
    <t>Регулятор давления поршневой 3/4 ZEGOR регулир. 2-10бар с вых. под манометр (1/50шт)</t>
  </si>
  <si>
    <t>1 052.01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</si>
  <si>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</si>
  <si>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</si>
  <si>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</si>
  <si>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951.01 руб.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</si>
  <si>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</si>
  <si>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</si>
  <si>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</si>
  <si>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</si>
  <si>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1 311.98 руб.</t>
  </si>
  <si>
    <t>VER-000801</t>
  </si>
  <si>
    <t>VRQ12</t>
  </si>
  <si>
    <t>Регулятор давления газовый со встроенным фильтром DN20 - 3/4" (20/1шт)</t>
  </si>
  <si>
    <t>Редуктора давления GAPPO</t>
  </si>
  <si>
    <t>GAP-100982</t>
  </si>
  <si>
    <t>G1401.04.1</t>
  </si>
  <si>
    <t>Редуктор давления GAPPO 1/2" -3 бар (1/50шт)</t>
  </si>
  <si>
    <t>873.41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</si>
</sst>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d4_86a6_11e9_8101_003048fd731b_189ece34_a59f_11ee_a526_047c1617b1431.jpeg"/><Relationship Id="rId2" Type="http://schemas.openxmlformats.org/officeDocument/2006/relationships/image" Target="../media/211862d7_86a6_11e9_8101_003048fd731b_189ece38_a59f_11ee_a526_047c1617b1432.jpeg"/><Relationship Id="rId3" Type="http://schemas.openxmlformats.org/officeDocument/2006/relationships/image" Target="../media/211862d9_86a6_11e9_8101_003048fd731b_189ece3c_a59f_11ee_a526_047c1617b1433.jpeg"/><Relationship Id="rId4" Type="http://schemas.openxmlformats.org/officeDocument/2006/relationships/image" Target="../media/211862de_86a6_11e9_8101_003048fd731b_189ece44_a59f_11ee_a526_047c1617b1434.jpeg"/><Relationship Id="rId5" Type="http://schemas.openxmlformats.org/officeDocument/2006/relationships/image" Target="../media/211862e1_86a6_11e9_8101_003048fd731b_189ece48_a59f_11ee_a526_047c1617b1435.jpeg"/><Relationship Id="rId6" Type="http://schemas.openxmlformats.org/officeDocument/2006/relationships/image" Target="../media/27dd1e9d_86a6_11e9_8101_003048fd731b_189ece50_a59f_11ee_a526_047c1617b1436.jpeg"/><Relationship Id="rId7" Type="http://schemas.openxmlformats.org/officeDocument/2006/relationships/image" Target="../media/27dd1ea0_86a6_11e9_8101_003048fd731b_189ece54_a59f_11ee_a526_047c1617b1437.jpeg"/><Relationship Id="rId8" Type="http://schemas.openxmlformats.org/officeDocument/2006/relationships/image" Target="../media/27dd1ea3_86a6_11e9_8101_003048fd731b_189ece58_a59f_11ee_a526_047c1617b1438.jpeg"/><Relationship Id="rId9" Type="http://schemas.openxmlformats.org/officeDocument/2006/relationships/image" Target="../media/27dd1ea6_86a6_11e9_8101_003048fd731b_189ece5c_a59f_11ee_a526_047c1617b1439.jpeg"/><Relationship Id="rId10" Type="http://schemas.openxmlformats.org/officeDocument/2006/relationships/image" Target="../media/27dd1ea9_86a6_11e9_8101_003048fd731b_189ece60_a59f_11ee_a526_047c1617b14310.jpeg"/><Relationship Id="rId11" Type="http://schemas.openxmlformats.org/officeDocument/2006/relationships/image" Target="../media/27dd1eac_86a6_11e9_8101_003048fd731b_189ece64_a59f_11ee_a526_047c1617b14311.jpeg"/><Relationship Id="rId12" Type="http://schemas.openxmlformats.org/officeDocument/2006/relationships/image" Target="../media/27dd1eaf_86a6_11e9_8101_003048fd731b_189ece68_a59f_11ee_a526_047c1617b14312.jpeg"/><Relationship Id="rId13" Type="http://schemas.openxmlformats.org/officeDocument/2006/relationships/image" Target="../media/27dd1eba_86a6_11e9_8101_003048fd731b_189ece70_a59f_11ee_a526_047c1617b14313.jpeg"/><Relationship Id="rId14" Type="http://schemas.openxmlformats.org/officeDocument/2006/relationships/image" Target="../media/4687ac51_ffbc_11e9_810b_003048fd731b_189ece78_a59f_11ee_a526_047c1617b14314.jpeg"/><Relationship Id="rId15" Type="http://schemas.openxmlformats.org/officeDocument/2006/relationships/image" Target="../media/aff82a9c_1073_11ee_a463_047c1617b143_6f54f1b1_11fe_11ef_a5b8_047c1617b14315.jpeg"/><Relationship Id="rId16" Type="http://schemas.openxmlformats.org/officeDocument/2006/relationships/image" Target="../media/cadd875f_207c_11ee_a47a_047c1617b143_6f54f1b5_11fe_11ef_a5b8_047c1617b14316.jpeg"/><Relationship Id="rId17" Type="http://schemas.openxmlformats.org/officeDocument/2006/relationships/image" Target="../media/7571ec4d_f891_11ee_a597_047c1617b143_d9a6566d_f1e4_11ef_a6e1_047c1617b14317.jpeg"/><Relationship Id="rId18" Type="http://schemas.openxmlformats.org/officeDocument/2006/relationships/image" Target="../media/7571ec4f_f891_11ee_a597_047c1617b143_85119bff_fcc8_11ef_a6ef_047c1617b14318.jpeg"/><Relationship Id="rId19" Type="http://schemas.openxmlformats.org/officeDocument/2006/relationships/image" Target="../media/7571ec51_f891_11ee_a597_047c1617b143_85119c02_fcc8_11ef_a6ef_047c1617b14319.jpeg"/><Relationship Id="rId20" Type="http://schemas.openxmlformats.org/officeDocument/2006/relationships/image" Target="../media/7571ec53_f891_11ee_a597_047c1617b143_85119bfc_fcc8_11ef_a6ef_047c1617b14320.jpeg"/><Relationship Id="rId21" Type="http://schemas.openxmlformats.org/officeDocument/2006/relationships/image" Target="../media/7571ec55_f891_11ee_a597_047c1617b143_85119bf6_fcc8_11ef_a6ef_047c1617b14321.jpeg"/><Relationship Id="rId22" Type="http://schemas.openxmlformats.org/officeDocument/2006/relationships/image" Target="../media/7571ec57_f891_11ee_a597_047c1617b143_85119bf9_fcc8_11ef_a6ef_047c1617b14322.jpeg"/><Relationship Id="rId23" Type="http://schemas.openxmlformats.org/officeDocument/2006/relationships/image" Target="../media/54e1da64_3459_11ef_a5e4_047c1617b143_4e2a73fc_fcc7_11ef_a6ef_047c1617b14323.jpeg"/><Relationship Id="rId24" Type="http://schemas.openxmlformats.org/officeDocument/2006/relationships/image" Target="../media/54e1da66_3459_11ef_a5e4_047c1617b143_4e2a73f8_fcc7_11ef_a6ef_047c1617b14324.jpeg"/><Relationship Id="rId25" Type="http://schemas.openxmlformats.org/officeDocument/2006/relationships/image" Target="../media/3a76c3bd_0b65_11ec_831e_003048fd731b_189ece7c_a59f_11ee_a526_047c1617b14325.jpeg"/><Relationship Id="rId26" Type="http://schemas.openxmlformats.org/officeDocument/2006/relationships/image" Target="../media/3a76c3bf_0b65_11ec_831e_003048fd731b_189ece80_a59f_11ee_a526_047c1617b14326.jpeg"/><Relationship Id="rId27" Type="http://schemas.openxmlformats.org/officeDocument/2006/relationships/image" Target="../media/3a76c3c1_0b65_11ec_831e_003048fd731b_189ece84_a59f_11ee_a526_047c1617b14327.jpeg"/><Relationship Id="rId28" Type="http://schemas.openxmlformats.org/officeDocument/2006/relationships/image" Target="../media/3a76c3c3_0b65_11ec_831e_003048fd731b_189ece88_a59f_11ee_a526_047c1617b14328.jpeg"/><Relationship Id="rId29" Type="http://schemas.openxmlformats.org/officeDocument/2006/relationships/image" Target="../media/3a76c3c5_0b65_11ec_831e_003048fd731b_189ece8c_a59f_11ee_a526_047c1617b14329.jpeg"/><Relationship Id="rId30" Type="http://schemas.openxmlformats.org/officeDocument/2006/relationships/image" Target="../media/3a76c3c7_0b65_11ec_831e_003048fd731b_189ece90_a59f_11ee_a526_047c1617b14330.jpeg"/><Relationship Id="rId31" Type="http://schemas.openxmlformats.org/officeDocument/2006/relationships/image" Target="../media/3a76c3c9_0b65_11ec_831e_003048fd731b_189ece94_a59f_11ee_a526_047c1617b14331.jpeg"/><Relationship Id="rId32" Type="http://schemas.openxmlformats.org/officeDocument/2006/relationships/image" Target="../media/3a76c3cb_0b65_11ec_831e_003048fd731b_189ece98_a59f_11ee_a526_047c1617b14332.jpeg"/><Relationship Id="rId33" Type="http://schemas.openxmlformats.org/officeDocument/2006/relationships/image" Target="../media/211862bf_86a6_11e9_8101_003048fd731b_189ece28_a59f_11ee_a526_047c1617b14333.jpeg"/><Relationship Id="rId34" Type="http://schemas.openxmlformats.org/officeDocument/2006/relationships/image" Target="../media/211862c3_86a6_11e9_8101_003048fd731b_189ece29_a59f_11ee_a526_047c1617b14334.jpeg"/><Relationship Id="rId35" Type="http://schemas.openxmlformats.org/officeDocument/2006/relationships/image" Target="../media/211862c7_86a6_11e9_8101_003048fd731b_189ece2a_a59f_11ee_a526_047c1617b14335.jpeg"/><Relationship Id="rId36" Type="http://schemas.openxmlformats.org/officeDocument/2006/relationships/image" Target="../media/211862cb_86a6_11e9_8101_003048fd731b_189ece2b_a59f_11ee_a526_047c1617b14336.jpeg"/><Relationship Id="rId37" Type="http://schemas.openxmlformats.org/officeDocument/2006/relationships/image" Target="../media/211862cf_86a6_11e9_8101_003048fd731b_189ece2c_a59f_11ee_a526_047c1617b14337.jpeg"/><Relationship Id="rId38" Type="http://schemas.openxmlformats.org/officeDocument/2006/relationships/image" Target="../media/394360d9_c40a_11ea_8158_003048fd731b_189ece2d_a59f_11ee_a526_047c1617b14338.jpeg"/><Relationship Id="rId39" Type="http://schemas.openxmlformats.org/officeDocument/2006/relationships/image" Target="../media/1c9ed0ef_aad1_11ea_8138_003048fd731b_189ece2e_a59f_11ee_a526_047c1617b14339.jpeg"/><Relationship Id="rId40" Type="http://schemas.openxmlformats.org/officeDocument/2006/relationships/image" Target="../media/b3858dc1_8705_11ea_8112_003048fd731b_189ece2f_a59f_11ee_a526_047c1617b14340.jpeg"/><Relationship Id="rId41" Type="http://schemas.openxmlformats.org/officeDocument/2006/relationships/image" Target="../media/0ec51d6a_bcf8_11ea_814f_003048fd731b_189ece30_a59f_11ee_a526_047c1617b14341.jpeg"/><Relationship Id="rId42" Type="http://schemas.openxmlformats.org/officeDocument/2006/relationships/image" Target="../media/3650f782_f3c8_11eb_82ff_003048fd731b_189ece31_a59f_11ee_a526_047c1617b14342.jpeg"/><Relationship Id="rId43" Type="http://schemas.openxmlformats.org/officeDocument/2006/relationships/image" Target="../media/45f592a2_4009_11ec_8370_003048fd731b_6f54f1b9_11fe_11ef_a5b8_047c1617b14343.png"/><Relationship Id="rId44" Type="http://schemas.openxmlformats.org/officeDocument/2006/relationships/image" Target="../media/45f592a4_4009_11ec_8370_003048fd731b_6f54f1bc_11fe_11ef_a5b8_047c1617b14344.png"/><Relationship Id="rId45" Type="http://schemas.openxmlformats.org/officeDocument/2006/relationships/image" Target="../media/d0d91a7f_7762_11ec_a212_00259070b487_6f54f1c1_11fe_11ef_a5b8_047c1617b14345.png"/><Relationship Id="rId46" Type="http://schemas.openxmlformats.org/officeDocument/2006/relationships/image" Target="../media/d882db10_72af_11ee_a4e3_047c1617b143_6f54f1bf_11fe_11ef_a5b8_047c1617b14346.png"/><Relationship Id="rId47" Type="http://schemas.openxmlformats.org/officeDocument/2006/relationships/image" Target="../media/a2f573e9_c27f_11ee_a54c_047c1617b143_6f54f1c4_11fe_11ef_a5b8_047c1617b14347.jpeg"/><Relationship Id="rId48" Type="http://schemas.openxmlformats.org/officeDocument/2006/relationships/image" Target="../media/a2f573eb_c27f_11ee_a54c_047c1617b143_6f54f1c6_11fe_11ef_a5b8_047c1617b14348.jpeg"/><Relationship Id="rId49" Type="http://schemas.openxmlformats.org/officeDocument/2006/relationships/image" Target="../media/5a6d7b4f_847d_11ef_a64e_047c1617b143_1b5db387_f93d_11ef_a6ea_047c1617b14349.jpeg"/><Relationship Id="rId50" Type="http://schemas.openxmlformats.org/officeDocument/2006/relationships/image" Target="../media/5a6d7b51_847d_11ef_a64e_047c1617b143_1b5db38a_f93d_11ef_a6ea_047c1617b14350.jpeg"/><Relationship Id="rId51" Type="http://schemas.openxmlformats.org/officeDocument/2006/relationships/image" Target="../media/b44e42a2_245f_11f0_a725_047c1617b143_5ed793f2_34e6_11f0_a73b_047c1617b14351.jpeg"/><Relationship Id="rId52" Type="http://schemas.openxmlformats.org/officeDocument/2006/relationships/image" Target="../media/b44e42a4_245f_11f0_a725_047c1617b143_5ed793f0_34e6_11f0_a73b_047c1617b14352.jpeg"/><Relationship Id="rId53" Type="http://schemas.openxmlformats.org/officeDocument/2006/relationships/image" Target="../media/b44e42a6_245f_11f0_a725_047c1617b143_5ed793f4_34e6_11f0_a73b_047c1617b14353.jpeg"/><Relationship Id="rId54" Type="http://schemas.openxmlformats.org/officeDocument/2006/relationships/image" Target="../media/5540d7b3_f5a0_11eb_8302_003048fd731b_a1555443_602e_11ec_a20b_00259070b48754.jpeg"/><Relationship Id="rId55" Type="http://schemas.openxmlformats.org/officeDocument/2006/relationships/image" Target="../media/5540d7b5_f5a0_11eb_8302_003048fd731b_a1555444_602e_11ec_a20b_00259070b48755.jpeg"/><Relationship Id="rId56" Type="http://schemas.openxmlformats.org/officeDocument/2006/relationships/image" Target="../media/ab08e991_3fea_11ee_a4a3_047c1617b143_6f54f1c8_11fe_11ef_a5b8_047c1617b14356.png"/><Relationship Id="rId57" Type="http://schemas.openxmlformats.org/officeDocument/2006/relationships/image" Target="../media/cb15cc71_f760_11ee_a595_047c1617b143_14e1e117_f93d_11ef_a6ea_047c1617b14357.jpeg"/><Relationship Id="rId58" Type="http://schemas.openxmlformats.org/officeDocument/2006/relationships/image" Target="../media/cb15cc73_f760_11ee_a595_047c1617b143_14e1e11b_f93d_11ef_a6ea_047c1617b14358.jpeg"/><Relationship Id="rId59" Type="http://schemas.openxmlformats.org/officeDocument/2006/relationships/image" Target="../media/2118049d_ce2b_11f0_a80d_047c1617b143_ab7d8fd3_d05b_11f0_a810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J5*1721.00</f>
        <v>0</v>
      </c>
      <c r="L5" s="5"/>
    </row>
    <row r="6" spans="1:12" customHeight="1" ht="105" outlineLevel="4">
      <c r="A6" s="1"/>
      <c r="B6" s="1">
        <v>821400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3</v>
      </c>
      <c r="H6" s="2">
        <v>0</v>
      </c>
      <c r="I6" s="1">
        <v>0</v>
      </c>
      <c r="J6" s="3" t="s">
        <v>19</v>
      </c>
      <c r="K6" s="2" t="str">
        <f>J6*3326.00</f>
        <v>0</v>
      </c>
      <c r="L6" s="5"/>
    </row>
    <row r="7" spans="1:12" customHeight="1" ht="105" outlineLevel="4">
      <c r="A7" s="1"/>
      <c r="B7" s="1">
        <v>821401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19</v>
      </c>
      <c r="K7" s="2" t="str">
        <f>J7*2397.00</f>
        <v>0</v>
      </c>
      <c r="L7" s="5"/>
    </row>
    <row r="8" spans="1:12" customHeight="1" ht="105" outlineLevel="4">
      <c r="A8" s="1"/>
      <c r="B8" s="1">
        <v>821403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2</v>
      </c>
      <c r="H8" s="2">
        <v>0</v>
      </c>
      <c r="I8" s="1">
        <v>0</v>
      </c>
      <c r="J8" s="3" t="s">
        <v>19</v>
      </c>
      <c r="K8" s="2" t="str">
        <f>J8*4836.00</f>
        <v>0</v>
      </c>
      <c r="L8" s="5"/>
    </row>
    <row r="9" spans="1:12" customHeight="1" ht="105" outlineLevel="4">
      <c r="A9" s="1"/>
      <c r="B9" s="1">
        <v>821404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19</v>
      </c>
      <c r="K9" s="2" t="str">
        <f>J9*6794.00</f>
        <v>0</v>
      </c>
      <c r="L9" s="5"/>
    </row>
    <row r="10" spans="1:12" customHeight="1" ht="105" outlineLevel="4">
      <c r="A10" s="1"/>
      <c r="B10" s="1">
        <v>821406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19</v>
      </c>
      <c r="K10" s="2" t="str">
        <f>J10*1729.00</f>
        <v>0</v>
      </c>
      <c r="L10" s="5"/>
    </row>
    <row r="11" spans="1:12" customHeight="1" ht="105" outlineLevel="4">
      <c r="A11" s="1"/>
      <c r="B11" s="1">
        <v>821407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19</v>
      </c>
      <c r="K11" s="2" t="str">
        <f>J11*1378.00</f>
        <v>0</v>
      </c>
      <c r="L11" s="5"/>
    </row>
    <row r="12" spans="1:12" customHeight="1" ht="105" outlineLevel="4">
      <c r="A12" s="1"/>
      <c r="B12" s="1">
        <v>821408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19</v>
      </c>
      <c r="K12" s="2" t="str">
        <f>J12*1597.00</f>
        <v>0</v>
      </c>
      <c r="L12" s="5"/>
    </row>
    <row r="13" spans="1:12" customHeight="1" ht="105" outlineLevel="4">
      <c r="A13" s="1"/>
      <c r="B13" s="1">
        <v>821409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19</v>
      </c>
      <c r="K13" s="2" t="str">
        <f>J13*7835.00</f>
        <v>0</v>
      </c>
      <c r="L13" s="5"/>
    </row>
    <row r="14" spans="1:12" customHeight="1" ht="105" outlineLevel="4">
      <c r="A14" s="1"/>
      <c r="B14" s="1">
        <v>821410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4</v>
      </c>
      <c r="I14" s="1">
        <v>0</v>
      </c>
      <c r="J14" s="3" t="s">
        <v>19</v>
      </c>
      <c r="K14" s="2" t="str">
        <f>J14*12064.00</f>
        <v>0</v>
      </c>
      <c r="L14" s="5"/>
    </row>
    <row r="15" spans="1:12" customHeight="1" ht="105" outlineLevel="4">
      <c r="A15" s="1"/>
      <c r="B15" s="1">
        <v>821411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19</v>
      </c>
      <c r="K15" s="2" t="str">
        <f>J15*15715.00</f>
        <v>0</v>
      </c>
      <c r="L15" s="5"/>
    </row>
    <row r="16" spans="1:12" customHeight="1" ht="105" outlineLevel="4">
      <c r="A16" s="1"/>
      <c r="B16" s="1">
        <v>821412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19</v>
      </c>
      <c r="K16" s="2" t="str">
        <f>J16*22689.00</f>
        <v>0</v>
      </c>
      <c r="L16" s="5"/>
    </row>
    <row r="17" spans="1:12" outlineLevel="4">
      <c r="A17" s="1"/>
      <c r="B17" s="1">
        <v>879392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19</v>
      </c>
      <c r="K17" s="2" t="str">
        <f>J17*2560.00</f>
        <v>0</v>
      </c>
      <c r="L17" s="5"/>
    </row>
    <row r="18" spans="1:12" customHeight="1" ht="105" outlineLevel="4">
      <c r="A18" s="1"/>
      <c r="B18" s="1">
        <v>821416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3</v>
      </c>
      <c r="H18" s="2" t="s">
        <v>72</v>
      </c>
      <c r="I18" s="1">
        <v>0</v>
      </c>
      <c r="J18" s="3" t="s">
        <v>19</v>
      </c>
      <c r="K18" s="2" t="str">
        <f>J18*2894.00</f>
        <v>0</v>
      </c>
      <c r="L18" s="5"/>
    </row>
    <row r="19" spans="1:12" customHeight="1" ht="105" outlineLevel="4">
      <c r="A19" s="1"/>
      <c r="B19" s="1">
        <v>824503</v>
      </c>
      <c r="C19" s="1" t="s">
        <v>73</v>
      </c>
      <c r="D19" s="1" t="s">
        <v>65</v>
      </c>
      <c r="E19" s="2" t="s">
        <v>74</v>
      </c>
      <c r="F19" s="2" t="s">
        <v>67</v>
      </c>
      <c r="G19" s="2">
        <v>0</v>
      </c>
      <c r="H19" s="2">
        <v>0</v>
      </c>
      <c r="I19" s="1">
        <v>0</v>
      </c>
      <c r="J19" s="3" t="s">
        <v>19</v>
      </c>
      <c r="K19" s="2" t="str">
        <f>J19*2560.00</f>
        <v>0</v>
      </c>
      <c r="L19" s="5"/>
    </row>
    <row r="20" spans="1:12" customHeight="1" ht="105" outlineLevel="4">
      <c r="A20" s="1"/>
      <c r="B20" s="1">
        <v>878143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79</v>
      </c>
      <c r="H20" s="2" t="s">
        <v>18</v>
      </c>
      <c r="I20" s="1">
        <v>0</v>
      </c>
      <c r="J20" s="3" t="s">
        <v>19</v>
      </c>
      <c r="K20" s="2" t="str">
        <f>J20*1078.00</f>
        <v>0</v>
      </c>
      <c r="L20" s="5"/>
    </row>
    <row r="21" spans="1:12" customHeight="1" ht="105" outlineLevel="4">
      <c r="A21" s="1"/>
      <c r="B21" s="1">
        <v>879022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79</v>
      </c>
      <c r="H21" s="2" t="s">
        <v>72</v>
      </c>
      <c r="I21" s="1">
        <v>0</v>
      </c>
      <c r="J21" s="3" t="s">
        <v>19</v>
      </c>
      <c r="K21" s="2" t="str">
        <f>J21*1548.00</f>
        <v>0</v>
      </c>
      <c r="L21" s="5"/>
    </row>
    <row r="22" spans="1:12" customHeight="1" ht="105" outlineLevel="4">
      <c r="A22" s="1"/>
      <c r="B22" s="1">
        <v>883029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1</v>
      </c>
      <c r="H22" s="2">
        <v>0</v>
      </c>
      <c r="I22" s="1">
        <v>0</v>
      </c>
      <c r="J22" s="3" t="s">
        <v>19</v>
      </c>
      <c r="K22" s="2" t="str">
        <f>J22*1594.00</f>
        <v>0</v>
      </c>
      <c r="L22" s="5"/>
    </row>
    <row r="23" spans="1:12" customHeight="1" ht="105" outlineLevel="4">
      <c r="A23" s="1"/>
      <c r="B23" s="1">
        <v>889954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17</v>
      </c>
      <c r="H23" s="2">
        <v>0</v>
      </c>
      <c r="I23" s="1">
        <v>0</v>
      </c>
      <c r="J23" s="3" t="s">
        <v>19</v>
      </c>
      <c r="K23" s="2" t="str">
        <f>J23*1174.00</f>
        <v>0</v>
      </c>
      <c r="L23" s="5"/>
    </row>
    <row r="24" spans="1:12" customHeight="1" ht="105" outlineLevel="4">
      <c r="A24" s="1"/>
      <c r="B24" s="1">
        <v>889955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9</v>
      </c>
      <c r="H24" s="2" t="s">
        <v>72</v>
      </c>
      <c r="I24" s="1">
        <v>0</v>
      </c>
      <c r="J24" s="3" t="s">
        <v>19</v>
      </c>
      <c r="K24" s="2" t="str">
        <f>J24*1361.00</f>
        <v>0</v>
      </c>
      <c r="L24" s="5"/>
    </row>
    <row r="25" spans="1:12" customHeight="1" ht="105" outlineLevel="4">
      <c r="A25" s="1"/>
      <c r="B25" s="1">
        <v>889956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7</v>
      </c>
      <c r="H25" s="2" t="s">
        <v>72</v>
      </c>
      <c r="I25" s="1">
        <v>0</v>
      </c>
      <c r="J25" s="3" t="s">
        <v>19</v>
      </c>
      <c r="K25" s="2" t="str">
        <f>J25*1442.00</f>
        <v>0</v>
      </c>
      <c r="L25" s="5"/>
    </row>
    <row r="26" spans="1:12" customHeight="1" ht="105" outlineLevel="4">
      <c r="A26" s="1"/>
      <c r="B26" s="1">
        <v>889957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3</v>
      </c>
      <c r="H26" s="2">
        <v>0</v>
      </c>
      <c r="I26" s="1">
        <v>0</v>
      </c>
      <c r="J26" s="3" t="s">
        <v>19</v>
      </c>
      <c r="K26" s="2" t="str">
        <f>J26*3543.00</f>
        <v>0</v>
      </c>
      <c r="L26" s="5"/>
    </row>
    <row r="27" spans="1:12" customHeight="1" ht="105" outlineLevel="4">
      <c r="A27" s="1"/>
      <c r="B27" s="1">
        <v>889958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2</v>
      </c>
      <c r="H27" s="2" t="s">
        <v>72</v>
      </c>
      <c r="I27" s="1">
        <v>0</v>
      </c>
      <c r="J27" s="3" t="s">
        <v>19</v>
      </c>
      <c r="K27" s="2" t="str">
        <f>J27*3713.00</f>
        <v>0</v>
      </c>
      <c r="L27" s="5"/>
    </row>
    <row r="28" spans="1:12" customHeight="1" ht="105" outlineLevel="4">
      <c r="A28" s="1"/>
      <c r="B28" s="1">
        <v>889978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0</v>
      </c>
      <c r="H28" s="2" t="s">
        <v>17</v>
      </c>
      <c r="I28" s="1">
        <v>0</v>
      </c>
      <c r="J28" s="3" t="s">
        <v>19</v>
      </c>
      <c r="K28" s="2" t="str">
        <f>J28*6724.00</f>
        <v>0</v>
      </c>
      <c r="L28" s="5"/>
    </row>
    <row r="29" spans="1:12" customHeight="1" ht="105" outlineLevel="4">
      <c r="A29" s="1"/>
      <c r="B29" s="1">
        <v>889979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0</v>
      </c>
      <c r="H29" s="2" t="s">
        <v>116</v>
      </c>
      <c r="I29" s="1">
        <v>0</v>
      </c>
      <c r="J29" s="3" t="s">
        <v>19</v>
      </c>
      <c r="K29" s="2" t="str">
        <f>J29*1934.00</f>
        <v>0</v>
      </c>
      <c r="L29" s="5"/>
    </row>
    <row r="30" spans="1:12" customHeight="1" ht="105" outlineLevel="4">
      <c r="A30" s="1"/>
      <c r="B30" s="1">
        <v>834762</v>
      </c>
      <c r="C30" s="1" t="s">
        <v>117</v>
      </c>
      <c r="D30" s="1" t="s">
        <v>118</v>
      </c>
      <c r="E30" s="2" t="s">
        <v>119</v>
      </c>
      <c r="F30" s="2" t="s">
        <v>120</v>
      </c>
      <c r="G30" s="2">
        <v>0</v>
      </c>
      <c r="H30" s="2">
        <v>0</v>
      </c>
      <c r="I30" s="1">
        <v>0</v>
      </c>
      <c r="J30" s="3" t="s">
        <v>19</v>
      </c>
      <c r="K30" s="2" t="str">
        <f>J30*11599.00</f>
        <v>0</v>
      </c>
      <c r="L30" s="5"/>
    </row>
    <row r="31" spans="1:12" customHeight="1" ht="105" outlineLevel="4">
      <c r="A31" s="1"/>
      <c r="B31" s="1">
        <v>834763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0</v>
      </c>
      <c r="H31" s="2">
        <v>0</v>
      </c>
      <c r="I31" s="1">
        <v>0</v>
      </c>
      <c r="J31" s="3" t="s">
        <v>19</v>
      </c>
      <c r="K31" s="2" t="str">
        <f>J31*17043.00</f>
        <v>0</v>
      </c>
      <c r="L31" s="5"/>
    </row>
    <row r="32" spans="1:12" customHeight="1" ht="105" outlineLevel="4">
      <c r="A32" s="1"/>
      <c r="B32" s="1">
        <v>834764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0</v>
      </c>
      <c r="H32" s="2">
        <v>0</v>
      </c>
      <c r="I32" s="1">
        <v>0</v>
      </c>
      <c r="J32" s="3" t="s">
        <v>19</v>
      </c>
      <c r="K32" s="2" t="str">
        <f>J32*27278.00</f>
        <v>0</v>
      </c>
      <c r="L32" s="5"/>
    </row>
    <row r="33" spans="1:12" customHeight="1" ht="105" outlineLevel="4">
      <c r="A33" s="1"/>
      <c r="B33" s="1">
        <v>834765</v>
      </c>
      <c r="C33" s="1" t="s">
        <v>129</v>
      </c>
      <c r="D33" s="1" t="s">
        <v>130</v>
      </c>
      <c r="E33" s="2" t="s">
        <v>131</v>
      </c>
      <c r="F33" s="2" t="s">
        <v>132</v>
      </c>
      <c r="G33" s="2">
        <v>0</v>
      </c>
      <c r="H33" s="2">
        <v>0</v>
      </c>
      <c r="I33" s="1">
        <v>0</v>
      </c>
      <c r="J33" s="3" t="s">
        <v>19</v>
      </c>
      <c r="K33" s="2" t="str">
        <f>J33*42865.00</f>
        <v>0</v>
      </c>
      <c r="L33" s="5"/>
    </row>
    <row r="34" spans="1:12" customHeight="1" ht="105" outlineLevel="4">
      <c r="A34" s="1"/>
      <c r="B34" s="1">
        <v>834766</v>
      </c>
      <c r="C34" s="1" t="s">
        <v>133</v>
      </c>
      <c r="D34" s="1" t="s">
        <v>134</v>
      </c>
      <c r="E34" s="2" t="s">
        <v>135</v>
      </c>
      <c r="F34" s="2" t="s">
        <v>136</v>
      </c>
      <c r="G34" s="2">
        <v>0</v>
      </c>
      <c r="H34" s="2">
        <v>0</v>
      </c>
      <c r="I34" s="1">
        <v>0</v>
      </c>
      <c r="J34" s="3" t="s">
        <v>19</v>
      </c>
      <c r="K34" s="2" t="str">
        <f>J34*4232.00</f>
        <v>0</v>
      </c>
      <c r="L34" s="5"/>
    </row>
    <row r="35" spans="1:12" customHeight="1" ht="105" outlineLevel="4">
      <c r="A35" s="1"/>
      <c r="B35" s="1">
        <v>834767</v>
      </c>
      <c r="C35" s="1" t="s">
        <v>137</v>
      </c>
      <c r="D35" s="1" t="s">
        <v>138</v>
      </c>
      <c r="E35" s="2" t="s">
        <v>139</v>
      </c>
      <c r="F35" s="2" t="s">
        <v>140</v>
      </c>
      <c r="G35" s="2">
        <v>0</v>
      </c>
      <c r="H35" s="2">
        <v>1</v>
      </c>
      <c r="I35" s="1">
        <v>0</v>
      </c>
      <c r="J35" s="3" t="s">
        <v>19</v>
      </c>
      <c r="K35" s="2" t="str">
        <f>J35*6695.00</f>
        <v>0</v>
      </c>
      <c r="L35" s="5"/>
    </row>
    <row r="36" spans="1:12" customHeight="1" ht="105" outlineLevel="4">
      <c r="A36" s="1"/>
      <c r="B36" s="1">
        <v>834768</v>
      </c>
      <c r="C36" s="1" t="s">
        <v>141</v>
      </c>
      <c r="D36" s="1" t="s">
        <v>142</v>
      </c>
      <c r="E36" s="2" t="s">
        <v>143</v>
      </c>
      <c r="F36" s="2" t="s">
        <v>144</v>
      </c>
      <c r="G36" s="2">
        <v>0</v>
      </c>
      <c r="H36" s="2" t="s">
        <v>79</v>
      </c>
      <c r="I36" s="1">
        <v>0</v>
      </c>
      <c r="J36" s="3" t="s">
        <v>19</v>
      </c>
      <c r="K36" s="2" t="str">
        <f>J36*9041.00</f>
        <v>0</v>
      </c>
      <c r="L36" s="5"/>
    </row>
    <row r="37" spans="1:12" customHeight="1" ht="105" outlineLevel="4">
      <c r="A37" s="1"/>
      <c r="B37" s="1">
        <v>834769</v>
      </c>
      <c r="C37" s="1" t="s">
        <v>145</v>
      </c>
      <c r="D37" s="1" t="s">
        <v>146</v>
      </c>
      <c r="E37" s="2" t="s">
        <v>147</v>
      </c>
      <c r="F37" s="2" t="s">
        <v>148</v>
      </c>
      <c r="G37" s="2">
        <v>0</v>
      </c>
      <c r="H37" s="2">
        <v>0</v>
      </c>
      <c r="I37" s="1">
        <v>0</v>
      </c>
      <c r="J37" s="3" t="s">
        <v>19</v>
      </c>
      <c r="K37" s="2" t="str">
        <f>J37*11574.00</f>
        <v>0</v>
      </c>
      <c r="L37" s="5"/>
    </row>
    <row r="38" spans="1:12" outlineLevel="2">
      <c r="A38" s="8" t="s">
        <v>149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821394</v>
      </c>
      <c r="C39" s="1" t="s">
        <v>150</v>
      </c>
      <c r="D39" s="1" t="s">
        <v>151</v>
      </c>
      <c r="E39" s="2" t="s">
        <v>152</v>
      </c>
      <c r="F39" s="2" t="s">
        <v>153</v>
      </c>
      <c r="G39" s="2">
        <v>0</v>
      </c>
      <c r="H39" s="2">
        <v>0</v>
      </c>
      <c r="I39" s="1">
        <v>0</v>
      </c>
      <c r="J39" s="3" t="s">
        <v>19</v>
      </c>
      <c r="K39" s="2" t="str">
        <f>J39*1341.19</f>
        <v>0</v>
      </c>
      <c r="L39" s="5"/>
    </row>
    <row r="40" spans="1:12" customHeight="1" ht="105" outlineLevel="4">
      <c r="A40" s="1"/>
      <c r="B40" s="1">
        <v>821395</v>
      </c>
      <c r="C40" s="1" t="s">
        <v>154</v>
      </c>
      <c r="D40" s="1" t="s">
        <v>155</v>
      </c>
      <c r="E40" s="2" t="s">
        <v>156</v>
      </c>
      <c r="F40" s="2" t="s">
        <v>157</v>
      </c>
      <c r="G40" s="2">
        <v>0</v>
      </c>
      <c r="H40" s="2">
        <v>0</v>
      </c>
      <c r="I40" s="1">
        <v>0</v>
      </c>
      <c r="J40" s="3" t="s">
        <v>19</v>
      </c>
      <c r="K40" s="2" t="str">
        <f>J40*1478.65</f>
        <v>0</v>
      </c>
      <c r="L40" s="5"/>
    </row>
    <row r="41" spans="1:12" customHeight="1" ht="105" outlineLevel="4">
      <c r="A41" s="1"/>
      <c r="B41" s="1">
        <v>821396</v>
      </c>
      <c r="C41" s="1" t="s">
        <v>158</v>
      </c>
      <c r="D41" s="1" t="s">
        <v>159</v>
      </c>
      <c r="E41" s="2" t="s">
        <v>160</v>
      </c>
      <c r="F41" s="2" t="s">
        <v>161</v>
      </c>
      <c r="G41" s="2" t="s">
        <v>17</v>
      </c>
      <c r="H41" s="2">
        <v>0</v>
      </c>
      <c r="I41" s="1">
        <v>0</v>
      </c>
      <c r="J41" s="3" t="s">
        <v>19</v>
      </c>
      <c r="K41" s="2" t="str">
        <f>J41*2078.04</f>
        <v>0</v>
      </c>
      <c r="L41" s="5"/>
    </row>
    <row r="42" spans="1:12" customHeight="1" ht="105" outlineLevel="4">
      <c r="A42" s="1"/>
      <c r="B42" s="1">
        <v>821397</v>
      </c>
      <c r="C42" s="1" t="s">
        <v>162</v>
      </c>
      <c r="D42" s="1" t="s">
        <v>163</v>
      </c>
      <c r="E42" s="2" t="s">
        <v>164</v>
      </c>
      <c r="F42" s="2" t="s">
        <v>165</v>
      </c>
      <c r="G42" s="2">
        <v>6</v>
      </c>
      <c r="H42" s="2">
        <v>0</v>
      </c>
      <c r="I42" s="1">
        <v>0</v>
      </c>
      <c r="J42" s="3" t="s">
        <v>19</v>
      </c>
      <c r="K42" s="2" t="str">
        <f>J42*2229.76</f>
        <v>0</v>
      </c>
      <c r="L42" s="5"/>
    </row>
    <row r="43" spans="1:12" customHeight="1" ht="105" outlineLevel="4">
      <c r="A43" s="1"/>
      <c r="B43" s="1">
        <v>821398</v>
      </c>
      <c r="C43" s="1" t="s">
        <v>166</v>
      </c>
      <c r="D43" s="1" t="s">
        <v>167</v>
      </c>
      <c r="E43" s="2" t="s">
        <v>168</v>
      </c>
      <c r="F43" s="2" t="s">
        <v>169</v>
      </c>
      <c r="G43" s="2">
        <v>0</v>
      </c>
      <c r="H43" s="2">
        <v>0</v>
      </c>
      <c r="I43" s="1">
        <v>0</v>
      </c>
      <c r="J43" s="3" t="s">
        <v>19</v>
      </c>
      <c r="K43" s="2" t="str">
        <f>J43*3592.31</f>
        <v>0</v>
      </c>
      <c r="L43" s="5"/>
    </row>
    <row r="44" spans="1:12" customHeight="1" ht="105" outlineLevel="4">
      <c r="A44" s="1"/>
      <c r="B44" s="1">
        <v>827985</v>
      </c>
      <c r="C44" s="1" t="s">
        <v>170</v>
      </c>
      <c r="D44" s="1" t="s">
        <v>171</v>
      </c>
      <c r="E44" s="2" t="s">
        <v>172</v>
      </c>
      <c r="F44" s="2" t="s">
        <v>173</v>
      </c>
      <c r="G44" s="2">
        <v>-10</v>
      </c>
      <c r="H44" s="2">
        <v>0</v>
      </c>
      <c r="I44" s="1" t="s">
        <v>72</v>
      </c>
      <c r="J44" s="3" t="s">
        <v>19</v>
      </c>
      <c r="K44" s="2" t="str">
        <f>J44*877.63</f>
        <v>0</v>
      </c>
      <c r="L44" s="5"/>
    </row>
    <row r="45" spans="1:12" customHeight="1" ht="105" outlineLevel="4">
      <c r="A45" s="1"/>
      <c r="B45" s="1">
        <v>827846</v>
      </c>
      <c r="C45" s="1" t="s">
        <v>174</v>
      </c>
      <c r="D45" s="1" t="s">
        <v>175</v>
      </c>
      <c r="E45" s="2" t="s">
        <v>176</v>
      </c>
      <c r="F45" s="2" t="s">
        <v>177</v>
      </c>
      <c r="G45" s="2" t="s">
        <v>116</v>
      </c>
      <c r="H45" s="2">
        <v>0</v>
      </c>
      <c r="I45" s="1">
        <v>0</v>
      </c>
      <c r="J45" s="3" t="s">
        <v>19</v>
      </c>
      <c r="K45" s="2" t="str">
        <f>J45*1048.69</f>
        <v>0</v>
      </c>
      <c r="L45" s="5"/>
    </row>
    <row r="46" spans="1:12" customHeight="1" ht="105" outlineLevel="4">
      <c r="A46" s="1"/>
      <c r="B46" s="1">
        <v>827060</v>
      </c>
      <c r="C46" s="1" t="s">
        <v>178</v>
      </c>
      <c r="D46" s="1" t="s">
        <v>179</v>
      </c>
      <c r="E46" s="2" t="s">
        <v>172</v>
      </c>
      <c r="F46" s="2" t="s">
        <v>180</v>
      </c>
      <c r="G46" s="2" t="s">
        <v>17</v>
      </c>
      <c r="H46" s="2">
        <v>0</v>
      </c>
      <c r="I46" s="1">
        <v>0</v>
      </c>
      <c r="J46" s="3" t="s">
        <v>19</v>
      </c>
      <c r="K46" s="2" t="str">
        <f>J46*1133.48</f>
        <v>0</v>
      </c>
      <c r="L46" s="5"/>
    </row>
    <row r="47" spans="1:12" customHeight="1" ht="105" outlineLevel="4">
      <c r="A47" s="1"/>
      <c r="B47" s="1">
        <v>827944</v>
      </c>
      <c r="C47" s="1" t="s">
        <v>181</v>
      </c>
      <c r="D47" s="1" t="s">
        <v>182</v>
      </c>
      <c r="E47" s="2" t="s">
        <v>183</v>
      </c>
      <c r="F47" s="2" t="s">
        <v>184</v>
      </c>
      <c r="G47" s="2">
        <v>0</v>
      </c>
      <c r="H47" s="2">
        <v>0</v>
      </c>
      <c r="I47" s="1">
        <v>0</v>
      </c>
      <c r="J47" s="3" t="s">
        <v>19</v>
      </c>
      <c r="K47" s="2" t="str">
        <f>J47*1221.24</f>
        <v>0</v>
      </c>
      <c r="L47" s="5"/>
    </row>
    <row r="48" spans="1:12" customHeight="1" ht="105" outlineLevel="4">
      <c r="A48" s="1"/>
      <c r="B48" s="1">
        <v>836416</v>
      </c>
      <c r="C48" s="1" t="s">
        <v>185</v>
      </c>
      <c r="D48" s="1" t="s">
        <v>186</v>
      </c>
      <c r="E48" s="2" t="s">
        <v>187</v>
      </c>
      <c r="F48" s="2" t="s">
        <v>188</v>
      </c>
      <c r="G48" s="2">
        <v>-10</v>
      </c>
      <c r="H48" s="2">
        <v>0</v>
      </c>
      <c r="I48" s="1" t="s">
        <v>116</v>
      </c>
      <c r="J48" s="3" t="s">
        <v>19</v>
      </c>
      <c r="K48" s="2" t="str">
        <f>J48*660.45</f>
        <v>0</v>
      </c>
      <c r="L48" s="5"/>
    </row>
    <row r="49" spans="1:12" customHeight="1" ht="105" outlineLevel="4">
      <c r="A49" s="1"/>
      <c r="B49" s="1">
        <v>837312</v>
      </c>
      <c r="C49" s="1" t="s">
        <v>189</v>
      </c>
      <c r="D49" s="1" t="s">
        <v>190</v>
      </c>
      <c r="E49" s="2" t="s">
        <v>191</v>
      </c>
      <c r="F49" s="2" t="s">
        <v>192</v>
      </c>
      <c r="G49" s="2">
        <v>-90</v>
      </c>
      <c r="H49" s="2">
        <v>0</v>
      </c>
      <c r="I49" s="1" t="s">
        <v>72</v>
      </c>
      <c r="J49" s="3" t="s">
        <v>19</v>
      </c>
      <c r="K49" s="2" t="str">
        <f>J49*949.03</f>
        <v>0</v>
      </c>
      <c r="L49" s="5"/>
    </row>
    <row r="50" spans="1:12" customHeight="1" ht="105" outlineLevel="4">
      <c r="A50" s="1"/>
      <c r="B50" s="1">
        <v>837313</v>
      </c>
      <c r="C50" s="1" t="s">
        <v>193</v>
      </c>
      <c r="D50" s="1" t="s">
        <v>194</v>
      </c>
      <c r="E50" s="2" t="s">
        <v>195</v>
      </c>
      <c r="F50" s="2" t="s">
        <v>196</v>
      </c>
      <c r="G50" s="2" t="s">
        <v>116</v>
      </c>
      <c r="H50" s="2">
        <v>0</v>
      </c>
      <c r="I50" s="1">
        <v>0</v>
      </c>
      <c r="J50" s="3" t="s">
        <v>19</v>
      </c>
      <c r="K50" s="2" t="str">
        <f>J50*1014.48</f>
        <v>0</v>
      </c>
      <c r="L50" s="5"/>
    </row>
    <row r="51" spans="1:12" customHeight="1" ht="105" outlineLevel="4">
      <c r="A51" s="1"/>
      <c r="B51" s="1">
        <v>839817</v>
      </c>
      <c r="C51" s="1" t="s">
        <v>197</v>
      </c>
      <c r="D51" s="1" t="s">
        <v>198</v>
      </c>
      <c r="E51" s="2" t="s">
        <v>199</v>
      </c>
      <c r="F51" s="2" t="s">
        <v>200</v>
      </c>
      <c r="G51" s="2">
        <v>0</v>
      </c>
      <c r="H51" s="2">
        <v>0</v>
      </c>
      <c r="I51" s="1">
        <v>2</v>
      </c>
      <c r="J51" s="3" t="s">
        <v>19</v>
      </c>
      <c r="K51" s="2" t="str">
        <f>J51*3779.74</f>
        <v>0</v>
      </c>
      <c r="L51" s="5"/>
    </row>
    <row r="52" spans="1:12" customHeight="1" ht="105" outlineLevel="4">
      <c r="A52" s="1"/>
      <c r="B52" s="1">
        <v>880056</v>
      </c>
      <c r="C52" s="1" t="s">
        <v>201</v>
      </c>
      <c r="D52" s="1" t="s">
        <v>202</v>
      </c>
      <c r="E52" s="2" t="s">
        <v>203</v>
      </c>
      <c r="F52" s="2" t="s">
        <v>204</v>
      </c>
      <c r="G52" s="2">
        <v>3</v>
      </c>
      <c r="H52" s="2">
        <v>0</v>
      </c>
      <c r="I52" s="1">
        <v>0</v>
      </c>
      <c r="J52" s="3" t="s">
        <v>19</v>
      </c>
      <c r="K52" s="2" t="str">
        <f>J52*2647.75</f>
        <v>0</v>
      </c>
      <c r="L52" s="5"/>
    </row>
    <row r="53" spans="1:12" customHeight="1" ht="105" outlineLevel="4">
      <c r="A53" s="1"/>
      <c r="B53" s="1">
        <v>882871</v>
      </c>
      <c r="C53" s="1" t="s">
        <v>205</v>
      </c>
      <c r="D53" s="1" t="s">
        <v>206</v>
      </c>
      <c r="E53" s="2" t="s">
        <v>207</v>
      </c>
      <c r="F53" s="2" t="s">
        <v>208</v>
      </c>
      <c r="G53" s="2">
        <v>0</v>
      </c>
      <c r="H53" s="2">
        <v>0</v>
      </c>
      <c r="I53" s="1">
        <v>10</v>
      </c>
      <c r="J53" s="3" t="s">
        <v>19</v>
      </c>
      <c r="K53" s="2" t="str">
        <f>J53*1148.35</f>
        <v>0</v>
      </c>
      <c r="L53" s="5"/>
    </row>
    <row r="54" spans="1:12" customHeight="1" ht="105" outlineLevel="4">
      <c r="A54" s="1"/>
      <c r="B54" s="1">
        <v>882872</v>
      </c>
      <c r="C54" s="1" t="s">
        <v>209</v>
      </c>
      <c r="D54" s="1" t="s">
        <v>210</v>
      </c>
      <c r="E54" s="2" t="s">
        <v>211</v>
      </c>
      <c r="F54" s="2" t="s">
        <v>212</v>
      </c>
      <c r="G54" s="2" t="s">
        <v>17</v>
      </c>
      <c r="H54" s="2">
        <v>0</v>
      </c>
      <c r="I54" s="1">
        <v>0</v>
      </c>
      <c r="J54" s="3" t="s">
        <v>19</v>
      </c>
      <c r="K54" s="2" t="str">
        <f>J54*1248.01</f>
        <v>0</v>
      </c>
      <c r="L54" s="5"/>
    </row>
    <row r="55" spans="1:12" customHeight="1" ht="105" outlineLevel="4">
      <c r="A55" s="1"/>
      <c r="B55" s="1">
        <v>883961</v>
      </c>
      <c r="C55" s="1" t="s">
        <v>213</v>
      </c>
      <c r="D55" s="1" t="s">
        <v>214</v>
      </c>
      <c r="E55" s="2" t="s">
        <v>215</v>
      </c>
      <c r="F55" s="2" t="s">
        <v>216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J55*1765.66</f>
        <v>0</v>
      </c>
      <c r="L55" s="5"/>
    </row>
    <row r="56" spans="1:12" customHeight="1" ht="105" outlineLevel="4">
      <c r="A56" s="1"/>
      <c r="B56" s="1">
        <v>883962</v>
      </c>
      <c r="C56" s="1" t="s">
        <v>217</v>
      </c>
      <c r="D56" s="1" t="s">
        <v>218</v>
      </c>
      <c r="E56" s="2" t="s">
        <v>219</v>
      </c>
      <c r="F56" s="2" t="s">
        <v>220</v>
      </c>
      <c r="G56" s="2">
        <v>6</v>
      </c>
      <c r="H56" s="2">
        <v>0</v>
      </c>
      <c r="I56" s="1">
        <v>0</v>
      </c>
      <c r="J56" s="3" t="s">
        <v>19</v>
      </c>
      <c r="K56" s="2" t="str">
        <f>J56*2536.19</f>
        <v>0</v>
      </c>
      <c r="L56" s="5"/>
    </row>
    <row r="57" spans="1:12" customHeight="1" ht="105" outlineLevel="4">
      <c r="A57" s="1"/>
      <c r="B57" s="1">
        <v>885843</v>
      </c>
      <c r="C57" s="1" t="s">
        <v>221</v>
      </c>
      <c r="D57" s="1" t="s">
        <v>222</v>
      </c>
      <c r="E57" s="2" t="s">
        <v>223</v>
      </c>
      <c r="F57" s="2" t="s">
        <v>224</v>
      </c>
      <c r="G57" s="2">
        <v>1</v>
      </c>
      <c r="H57" s="2">
        <v>0</v>
      </c>
      <c r="I57" s="1">
        <v>0</v>
      </c>
      <c r="J57" s="3" t="s">
        <v>19</v>
      </c>
      <c r="K57" s="2" t="str">
        <f>J57*7087.94</f>
        <v>0</v>
      </c>
      <c r="L57" s="5"/>
    </row>
    <row r="58" spans="1:12" customHeight="1" ht="105" outlineLevel="4">
      <c r="A58" s="1"/>
      <c r="B58" s="1">
        <v>885844</v>
      </c>
      <c r="C58" s="1" t="s">
        <v>225</v>
      </c>
      <c r="D58" s="1" t="s">
        <v>226</v>
      </c>
      <c r="E58" s="2" t="s">
        <v>227</v>
      </c>
      <c r="F58" s="2" t="s">
        <v>228</v>
      </c>
      <c r="G58" s="2">
        <v>0</v>
      </c>
      <c r="H58" s="2">
        <v>0</v>
      </c>
      <c r="I58" s="1">
        <v>0</v>
      </c>
      <c r="J58" s="3" t="s">
        <v>19</v>
      </c>
      <c r="K58" s="2" t="str">
        <f>J58*7447.91</f>
        <v>0</v>
      </c>
      <c r="L58" s="5"/>
    </row>
    <row r="59" spans="1:12" customHeight="1" ht="105" outlineLevel="4">
      <c r="A59" s="1"/>
      <c r="B59" s="1">
        <v>885845</v>
      </c>
      <c r="C59" s="1" t="s">
        <v>229</v>
      </c>
      <c r="D59" s="1" t="s">
        <v>230</v>
      </c>
      <c r="E59" s="2" t="s">
        <v>231</v>
      </c>
      <c r="F59" s="2" t="s">
        <v>232</v>
      </c>
      <c r="G59" s="2">
        <v>1</v>
      </c>
      <c r="H59" s="2">
        <v>0</v>
      </c>
      <c r="I59" s="1">
        <v>0</v>
      </c>
      <c r="J59" s="3" t="s">
        <v>19</v>
      </c>
      <c r="K59" s="2" t="str">
        <f>J59*10948.00</f>
        <v>0</v>
      </c>
      <c r="L59" s="5"/>
    </row>
    <row r="60" spans="1:12" outlineLevel="2">
      <c r="A60" s="8" t="s">
        <v>233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837046</v>
      </c>
      <c r="C61" s="1" t="s">
        <v>234</v>
      </c>
      <c r="D61" s="1" t="s">
        <v>235</v>
      </c>
      <c r="E61" s="2" t="s">
        <v>236</v>
      </c>
      <c r="F61" s="2" t="s">
        <v>237</v>
      </c>
      <c r="G61" s="2">
        <v>0</v>
      </c>
      <c r="H61" s="2">
        <v>0</v>
      </c>
      <c r="I61" s="1">
        <v>0</v>
      </c>
      <c r="J61" s="3" t="s">
        <v>19</v>
      </c>
      <c r="K61" s="2" t="str">
        <f>J61*912.81</f>
        <v>0</v>
      </c>
      <c r="L61" s="5"/>
    </row>
    <row r="62" spans="1:12" customHeight="1" ht="105" outlineLevel="4">
      <c r="A62" s="1"/>
      <c r="B62" s="1">
        <v>837047</v>
      </c>
      <c r="C62" s="1" t="s">
        <v>238</v>
      </c>
      <c r="D62" s="1" t="s">
        <v>239</v>
      </c>
      <c r="E62" s="2" t="s">
        <v>240</v>
      </c>
      <c r="F62" s="2" t="s">
        <v>241</v>
      </c>
      <c r="G62" s="2">
        <v>0</v>
      </c>
      <c r="H62" s="2">
        <v>0</v>
      </c>
      <c r="I62" s="1">
        <v>0</v>
      </c>
      <c r="J62" s="3" t="s">
        <v>19</v>
      </c>
      <c r="K62" s="2" t="str">
        <f>J62*1052.01</f>
        <v>0</v>
      </c>
      <c r="L62" s="5"/>
    </row>
    <row r="63" spans="1:12" customHeight="1" ht="105" outlineLevel="4">
      <c r="A63" s="1"/>
      <c r="B63" s="1">
        <v>879328</v>
      </c>
      <c r="C63" s="1" t="s">
        <v>242</v>
      </c>
      <c r="D63" s="1" t="s">
        <v>243</v>
      </c>
      <c r="E63" s="2" t="s">
        <v>244</v>
      </c>
      <c r="F63" s="2" t="s">
        <v>245</v>
      </c>
      <c r="G63" s="2" t="s">
        <v>79</v>
      </c>
      <c r="H63" s="2">
        <v>0</v>
      </c>
      <c r="I63" s="1">
        <v>0</v>
      </c>
      <c r="J63" s="3" t="s">
        <v>19</v>
      </c>
      <c r="K63" s="2" t="str">
        <f>J63*951.01</f>
        <v>0</v>
      </c>
      <c r="L63" s="5"/>
    </row>
    <row r="64" spans="1:12" outlineLevel="2">
      <c r="A64" s="8" t="s">
        <v>246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884630</v>
      </c>
      <c r="C65" s="1" t="s">
        <v>247</v>
      </c>
      <c r="D65" s="1" t="s">
        <v>248</v>
      </c>
      <c r="E65" s="2" t="s">
        <v>249</v>
      </c>
      <c r="F65" s="2" t="s">
        <v>250</v>
      </c>
      <c r="G65" s="2">
        <v>0</v>
      </c>
      <c r="H65" s="2">
        <v>0</v>
      </c>
      <c r="I65" s="1">
        <v>0</v>
      </c>
      <c r="J65" s="3" t="s">
        <v>19</v>
      </c>
      <c r="K65" s="2" t="str">
        <f>J65*1311.98</f>
        <v>0</v>
      </c>
      <c r="L65" s="5"/>
    </row>
    <row r="66" spans="1:12" customHeight="1" ht="105" outlineLevel="4">
      <c r="A66" s="1"/>
      <c r="B66" s="1">
        <v>884631</v>
      </c>
      <c r="C66" s="1" t="s">
        <v>251</v>
      </c>
      <c r="D66" s="1" t="s">
        <v>252</v>
      </c>
      <c r="E66" s="2" t="s">
        <v>253</v>
      </c>
      <c r="F66" s="2" t="s">
        <v>250</v>
      </c>
      <c r="G66" s="2">
        <v>1</v>
      </c>
      <c r="H66" s="2">
        <v>0</v>
      </c>
      <c r="I66" s="1">
        <v>0</v>
      </c>
      <c r="J66" s="3" t="s">
        <v>19</v>
      </c>
      <c r="K66" s="2" t="str">
        <f>J66*1311.98</f>
        <v>0</v>
      </c>
      <c r="L66" s="5"/>
    </row>
    <row r="67" spans="1:12" outlineLevel="2">
      <c r="A67" s="8" t="s">
        <v>254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954209</v>
      </c>
      <c r="C68" s="1" t="s">
        <v>255</v>
      </c>
      <c r="D68" s="1" t="s">
        <v>256</v>
      </c>
      <c r="E68" s="2" t="s">
        <v>257</v>
      </c>
      <c r="F68" s="2" t="s">
        <v>258</v>
      </c>
      <c r="G68" s="2" t="s">
        <v>17</v>
      </c>
      <c r="H68" s="2">
        <v>0</v>
      </c>
      <c r="I68" s="1" t="s">
        <v>79</v>
      </c>
      <c r="J68" s="3" t="s">
        <v>19</v>
      </c>
      <c r="K68" s="2" t="str">
        <f>J68*873.41</f>
        <v>0</v>
      </c>
      <c r="L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8:K38"/>
    <mergeCell ref="A60:K60"/>
    <mergeCell ref="A64:K64"/>
    <mergeCell ref="A67:K6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2026-03-04T23:04:22+03:00</dcterms:created>
  <dcterms:modified xsi:type="dcterms:W3CDTF">2026-03-04T23:04:22+03:00</dcterms:modified>
  <dc:title>Untitled Spreadsheet</dc:title>
  <dc:description/>
  <dc:subject/>
  <cp:keywords/>
  <cp:category/>
</cp:coreProperties>
</file>