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<sst xmlns="http://schemas.openxmlformats.org/spreadsheetml/2006/main" uniqueCount="323">
  <si>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</si>
  <si>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</si>
  <si>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</si>
  <si>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</si>
  <si>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</si>
  <si>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</si>
  <si>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</si>
  <si>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</si>
  <si>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</si>
  <si>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</si>
  <si>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</si>
  <si>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</si>
  <si>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ALT-122012</t>
  </si>
  <si>
    <t>T-АБ.601.12.CN</t>
  </si>
  <si>
    <t>Редуктор давления поршневой TEBO 1/2" с выходом под манометр 1/4"</t>
  </si>
  <si>
    <t>1 225.92 руб.</t>
  </si>
  <si>
    <t>&gt;100</t>
  </si>
  <si>
    <t>шт</t>
  </si>
  <si>
    <t>Редуктора давления VALTEC</t>
  </si>
  <si>
    <t>VLC-1144001</t>
  </si>
  <si>
    <t>VT.082.N.04</t>
  </si>
  <si>
    <t>Редуктор давления с фильтром и манометром, от 2 до 5 бар 1/2" (1 /36шт)</t>
  </si>
  <si>
    <t>2 042.00 руб.</t>
  </si>
  <si>
    <t>&gt;10</t>
  </si>
  <si>
    <t>&gt;1000</t>
  </si>
  <si>
    <t>VLC-1144002</t>
  </si>
  <si>
    <t>VT.082.N.05</t>
  </si>
  <si>
    <t>Редуктор давления с фильтром и манометром, от 2 до 5 бар 3/4"</t>
  </si>
  <si>
    <t>3 947.00 руб.</t>
  </si>
  <si>
    <t>VLC-1144003</t>
  </si>
  <si>
    <t>VT.084.N.04</t>
  </si>
  <si>
    <t>Линейный редуктор -ограничитель расхода 1/2"  (1 /36шт)</t>
  </si>
  <si>
    <t>0.00 руб.</t>
  </si>
  <si>
    <t>VLC-1144005</t>
  </si>
  <si>
    <t>VT.085.N.0407</t>
  </si>
  <si>
    <t>-Редуктор давления мембранный, от 1 до 7 бар 1/2" (1 /30шт)</t>
  </si>
  <si>
    <t>VLC-1144006</t>
  </si>
  <si>
    <t>VT.085.N.0507</t>
  </si>
  <si>
    <t>Редуктор давления мембранный, от 1 до 7 бар 3/4" (1 /20шт)</t>
  </si>
  <si>
    <t>VLC-1144008</t>
  </si>
  <si>
    <t>VT.086.N.05</t>
  </si>
  <si>
    <t>Редуктор давления от 1 до 5,5 бар 3/4" (1 /80шт)</t>
  </si>
  <si>
    <t>VLC-1144009</t>
  </si>
  <si>
    <t>VT.087.N.0445</t>
  </si>
  <si>
    <t>Редуктор давления поршневой, от 1 до 4,5 бар 1/2" (1 /48шт)</t>
  </si>
  <si>
    <t>VLC-1144010</t>
  </si>
  <si>
    <t>VT.087.N.0545</t>
  </si>
  <si>
    <t>Редуктор давления поршневой, от 1 до 4,5 бар 3/4" (1 /48шт)</t>
  </si>
  <si>
    <t>VLC-1144011</t>
  </si>
  <si>
    <t>VT.087.N.0645</t>
  </si>
  <si>
    <t>Редуктор давления поршневой, от 1 до 4,5 бар 1" (1 /24шт)</t>
  </si>
  <si>
    <t>VLC-1144012</t>
  </si>
  <si>
    <t>VT.087.N.0745</t>
  </si>
  <si>
    <t>Редуктор давления поршневой, от 1 до 4,5 бар 1 1/4" (1 /12шт)</t>
  </si>
  <si>
    <t>VLC-1144013</t>
  </si>
  <si>
    <t>VT.087.N.0845</t>
  </si>
  <si>
    <t>Редуктор давления поршневой, от 1 до 4,5 бар 1 1/2" 91 /6шт)</t>
  </si>
  <si>
    <t>VLC-1144014</t>
  </si>
  <si>
    <t>VT.087.N.0945</t>
  </si>
  <si>
    <t>Редуктор давления поршневой, от 1 до 4,5 бар 2"</t>
  </si>
  <si>
    <t>VLC-1144016</t>
  </si>
  <si>
    <t>VT.088.N.0455</t>
  </si>
  <si>
    <t>Редуктор давления поршневой с манометром, от 0,5 до 5,5 бар 1/2" (1 /60шт)</t>
  </si>
  <si>
    <t>VLC-1144018</t>
  </si>
  <si>
    <t>VT.515.N.04</t>
  </si>
  <si>
    <t>Подпиточный клапан с фильтром и манометром 1/2" (1 /36шт)</t>
  </si>
  <si>
    <t>3 175.00 руб.</t>
  </si>
  <si>
    <t>&gt;50</t>
  </si>
  <si>
    <t>VLC-1144020</t>
  </si>
  <si>
    <t>Редуктор давления поршневой с манометром, от 0,5 до 5,5 бар 1/2"</t>
  </si>
  <si>
    <t>VLC-900543</t>
  </si>
  <si>
    <t>VT.081.N.04</t>
  </si>
  <si>
    <t>Редуктор давления поршневой, от 2 до 5 бар 1/2"</t>
  </si>
  <si>
    <t>1 238.00 руб.</t>
  </si>
  <si>
    <t>&gt;25</t>
  </si>
  <si>
    <t>VLC-900544</t>
  </si>
  <si>
    <t>VT.083.N.04</t>
  </si>
  <si>
    <t>Редуктор давления поршневой, от 1 до 6 бар 1/2" (1/50шт)</t>
  </si>
  <si>
    <t>1 686.00 руб.</t>
  </si>
  <si>
    <t>VLC-900570</t>
  </si>
  <si>
    <t>VT.083.N.05</t>
  </si>
  <si>
    <t>Редуктор давления поршневой регулируемый от 1 до 6 бар, 3/4"</t>
  </si>
  <si>
    <t>1 949.00 руб.</t>
  </si>
  <si>
    <t>VLC-900571</t>
  </si>
  <si>
    <t>VT.089.N.04</t>
  </si>
  <si>
    <t>Редуктор давления мембранный регулируемый 1/2"</t>
  </si>
  <si>
    <t>1 394.00 руб.</t>
  </si>
  <si>
    <t>VLC-900572</t>
  </si>
  <si>
    <t>VT.089.N.05</t>
  </si>
  <si>
    <t>Редуктор давления мембранный регулируемый 3/4"</t>
  </si>
  <si>
    <t>1 593.00 руб.</t>
  </si>
  <si>
    <t>VLC-900573</t>
  </si>
  <si>
    <t>VT.089.N.06</t>
  </si>
  <si>
    <t>Редуктор давления мембранный регулируемый 1"</t>
  </si>
  <si>
    <t>1 711.00 руб.</t>
  </si>
  <si>
    <t>VLC-900574</t>
  </si>
  <si>
    <t>VT.089.N.07</t>
  </si>
  <si>
    <t>Редуктор давления мембранный регулируемый  1 1/4 "</t>
  </si>
  <si>
    <t>4 364.00 руб.</t>
  </si>
  <si>
    <t>VLC-900575</t>
  </si>
  <si>
    <t>VT.089.N.08</t>
  </si>
  <si>
    <t>Редуктор давления мембранный регулируемый 1 1/2"</t>
  </si>
  <si>
    <t>3 880.00 руб.</t>
  </si>
  <si>
    <t>VLC-900622</t>
  </si>
  <si>
    <t>VT.089.N.09</t>
  </si>
  <si>
    <t>Редуктор давления мембранный регулируемый 2"</t>
  </si>
  <si>
    <t>7 980.00 руб.</t>
  </si>
  <si>
    <t>VLC-900623</t>
  </si>
  <si>
    <t>VT.089.NH.06</t>
  </si>
  <si>
    <t>Редуктор давления мембранный регулируемый  с повышенным расходом, 1"</t>
  </si>
  <si>
    <t>2 221.00 руб.</t>
  </si>
  <si>
    <t>VLC-999011</t>
  </si>
  <si>
    <t>VT.085.N.0607</t>
  </si>
  <si>
    <t>Редуктор давления мембранный, от 1 до 7 бар 1"</t>
  </si>
  <si>
    <t>VLC-999012</t>
  </si>
  <si>
    <t>VT.085.N.0707</t>
  </si>
  <si>
    <t>Редуктор давления мембранный, от 1 до 7 бар 1 1/4"</t>
  </si>
  <si>
    <t>VLC-999013</t>
  </si>
  <si>
    <t>VT.085.N.0807</t>
  </si>
  <si>
    <t>Редуктор давления мембранный, от 1 до 7 бар 1 1/2"</t>
  </si>
  <si>
    <t>VLC-999014</t>
  </si>
  <si>
    <t>VT.085.N.0907</t>
  </si>
  <si>
    <t>Редуктор давления мембранный, от 1 до 7 бар 2"</t>
  </si>
  <si>
    <t>VLC-999015</t>
  </si>
  <si>
    <t>VT.086.NH.06</t>
  </si>
  <si>
    <t>Редуктор давления поршневой PN25, от 1 до 5,5 бар 1"</t>
  </si>
  <si>
    <t>VLC-999016</t>
  </si>
  <si>
    <t>VT.086.NH.07</t>
  </si>
  <si>
    <t>Редуктор давления поршневой PN25, от 1 до 5,5 бар 1 1/4"</t>
  </si>
  <si>
    <t>VLC-999017</t>
  </si>
  <si>
    <t>VT.086.NH.08</t>
  </si>
  <si>
    <t>Редуктор давления поршневой PN25, от 1 до 5,5 бар 1 1/2"</t>
  </si>
  <si>
    <t>VLC-999018</t>
  </si>
  <si>
    <t>VT.086.NH.09</t>
  </si>
  <si>
    <t>Редуктор давления поршневой PN25, от 1 до 5,5 бар 2"</t>
  </si>
  <si>
    <t>Редуктора давления VIEIR</t>
  </si>
  <si>
    <t>SOS-410001</t>
  </si>
  <si>
    <t>BL766</t>
  </si>
  <si>
    <t>Регулятор давления поршневой VR под манометр 1/2  (1/40шт)</t>
  </si>
  <si>
    <t>1 341.19 руб.</t>
  </si>
  <si>
    <t>SOS-410002</t>
  </si>
  <si>
    <t>BL767</t>
  </si>
  <si>
    <t>Регулятор давления поршневой VR под манометр 3/4  (1/40шт)</t>
  </si>
  <si>
    <t>1 478.65 руб.</t>
  </si>
  <si>
    <t>SOS-410003</t>
  </si>
  <si>
    <t>BL769</t>
  </si>
  <si>
    <t>Регулятор давления VR под манометр 1/2 (1/30шт)</t>
  </si>
  <si>
    <t>2 194.50 руб.</t>
  </si>
  <si>
    <t>SOS-410004</t>
  </si>
  <si>
    <t>BL770</t>
  </si>
  <si>
    <t>Регулятор давления VR под манометр 3/4 (1/30шт)</t>
  </si>
  <si>
    <t>2 354.66 руб.</t>
  </si>
  <si>
    <t>SOS-410005</t>
  </si>
  <si>
    <t>BL771</t>
  </si>
  <si>
    <t>Регулятор давления VR под манометр 1 (1/30шт)</t>
  </si>
  <si>
    <t>3 793.02 руб.</t>
  </si>
  <si>
    <t>SOS-410006</t>
  </si>
  <si>
    <t>BL763</t>
  </si>
  <si>
    <t>Регулятор давления VR под манометр 1/2 (1/40шт)</t>
  </si>
  <si>
    <t>927.08 руб.</t>
  </si>
  <si>
    <t>SOS-410007</t>
  </si>
  <si>
    <t>BL764</t>
  </si>
  <si>
    <t>Регулятор давления VR под манометр 3/4 (1/40шт)</t>
  </si>
  <si>
    <t>1 107.26 руб.</t>
  </si>
  <si>
    <t>SOS-410008</t>
  </si>
  <si>
    <t>BL765</t>
  </si>
  <si>
    <t>1 196.58 руб.</t>
  </si>
  <si>
    <t>SOS-410009</t>
  </si>
  <si>
    <t>BL768</t>
  </si>
  <si>
    <t>Регулятор давления 1/2 под  манометр(1/40шт)</t>
  </si>
  <si>
    <t>1 290.52 руб.</t>
  </si>
  <si>
    <t>SOS-410011</t>
  </si>
  <si>
    <t>VR720</t>
  </si>
  <si>
    <t>Регулятор давления ( РЕДУКТОР) 1/2  "ViEiR" (80шт)</t>
  </si>
  <si>
    <t>697.62 руб.</t>
  </si>
  <si>
    <t>VER-000136</t>
  </si>
  <si>
    <t>BL775</t>
  </si>
  <si>
    <t>Регулятор давления поршневой под манометр 1/2  "ViEiR" (60шт)</t>
  </si>
  <si>
    <t>1 001.00 руб.</t>
  </si>
  <si>
    <t>VER-000137</t>
  </si>
  <si>
    <t>BL776</t>
  </si>
  <si>
    <t>Регулятор давления поршневой под манометр 3/4" "ViEiR" (60шт)</t>
  </si>
  <si>
    <t>1 070.30 руб.</t>
  </si>
  <si>
    <t>VER-000216</t>
  </si>
  <si>
    <t>VP53</t>
  </si>
  <si>
    <t>Регулятор давления (РЕДУКТОР) 1/2  "VER-PRO" (20шт)</t>
  </si>
  <si>
    <t>3 913.14 руб.</t>
  </si>
  <si>
    <t>VER-000646</t>
  </si>
  <si>
    <t>BL790</t>
  </si>
  <si>
    <t>Регулятор давления мембранный под манометр 1/2" "ViEiR" (30шт)</t>
  </si>
  <si>
    <t>2 795.10 руб.</t>
  </si>
  <si>
    <t>VER-000711</t>
  </si>
  <si>
    <t>VP65</t>
  </si>
  <si>
    <t>Редуктор давления поршневой 1/2" (60/1шт)</t>
  </si>
  <si>
    <t>1 213.52 руб.</t>
  </si>
  <si>
    <t>VER-000712</t>
  </si>
  <si>
    <t>VP66</t>
  </si>
  <si>
    <t>Редуктор давления поршневой 3/4" (60/1шт)</t>
  </si>
  <si>
    <t>1 318.24 руб.</t>
  </si>
  <si>
    <t>VER-001173</t>
  </si>
  <si>
    <t>VR721</t>
  </si>
  <si>
    <t>Редуктор давления с фильтром и манометром 1/2" (20/1шт)</t>
  </si>
  <si>
    <t>1 864.94 руб.</t>
  </si>
  <si>
    <t>VER-001174</t>
  </si>
  <si>
    <t>VR722</t>
  </si>
  <si>
    <t>Редуктор давления с фильтром и манометром 3/4" (20/1шт)</t>
  </si>
  <si>
    <t>2 678.06 руб.</t>
  </si>
  <si>
    <t>VER-001539</t>
  </si>
  <si>
    <t>BL772</t>
  </si>
  <si>
    <t>Редуктор давления под манометр 1 1/4" (8/1шт)</t>
  </si>
  <si>
    <t>7 484.40 руб.</t>
  </si>
  <si>
    <t>VER-001540</t>
  </si>
  <si>
    <t>BL773</t>
  </si>
  <si>
    <t>Редуктор давления под манометр 1 1/2" (8/1шт)</t>
  </si>
  <si>
    <t>7 866.32 руб.</t>
  </si>
  <si>
    <t>VER-001541</t>
  </si>
  <si>
    <t>BL774</t>
  </si>
  <si>
    <t>Редуктор давления под манометр 2" (6/1шт)</t>
  </si>
  <si>
    <t>11 560.78 руб.</t>
  </si>
  <si>
    <t>VER-001680</t>
  </si>
  <si>
    <t>JC172</t>
  </si>
  <si>
    <t>Регулятор давления на холодную воду, с манометром, диапазон регулировки 1.5-6  1/2" (20/1шт)</t>
  </si>
  <si>
    <t>2 738.12 руб.</t>
  </si>
  <si>
    <t>VER-001681</t>
  </si>
  <si>
    <t>JC174</t>
  </si>
  <si>
    <t>Регулятор давления на холодную воду, с манометром, диапазон регулировки 1.5-6  3/4" (20/1шт)</t>
  </si>
  <si>
    <t>2 924.46 руб.</t>
  </si>
  <si>
    <t>VER-001682</t>
  </si>
  <si>
    <t>JH171</t>
  </si>
  <si>
    <t>Регулятор давления на горячую воду, с манометром , диапазон регулировки 1.5-6  1/2" (20/1шт)</t>
  </si>
  <si>
    <t>2 927.54 руб.</t>
  </si>
  <si>
    <t>VER-001683</t>
  </si>
  <si>
    <t>JH173</t>
  </si>
  <si>
    <t>Регулятор давления на горячую воду, с манометром , диапазон регулировки 1.5-6  3/4" (20/1шт)</t>
  </si>
  <si>
    <t>3 110.80 руб.</t>
  </si>
  <si>
    <t>VER-001704</t>
  </si>
  <si>
    <t>VP55</t>
  </si>
  <si>
    <t>Регулятор давления ( РЕДУКТОР) 1/2  "VER-PRO" (20/1шт)</t>
  </si>
  <si>
    <t>3 805.34 руб.</t>
  </si>
  <si>
    <t>Редуктора давления ZEGOR</t>
  </si>
  <si>
    <t>ZGR-000107</t>
  </si>
  <si>
    <t>QS-3431</t>
  </si>
  <si>
    <t>Регулятор давления поршневой 1/2 ZEGOR регулир. 2-10бар с вых. под манометр (1/50шт)</t>
  </si>
  <si>
    <t>917.14 руб.</t>
  </si>
  <si>
    <t>ZGR-000108</t>
  </si>
  <si>
    <t>QS-3831</t>
  </si>
  <si>
    <t>Регулятор давления поршневой 3/4 ZEGOR регулир. 2-10бар с вых. под манометр (1/50шт)</t>
  </si>
  <si>
    <t>953.91 руб.</t>
  </si>
  <si>
    <t>ZGR-000203</t>
  </si>
  <si>
    <t>QS-3432</t>
  </si>
  <si>
    <t>Регулятор давления МЕМБРАННЫЙ 1/2"  1,5-6 бар никель латунь с выходом под манометр ZEGOR (1/80шт)</t>
  </si>
  <si>
    <t>826.10 руб.</t>
  </si>
  <si>
    <t>Редуктора давления VIEIR для газа</t>
  </si>
  <si>
    <t>VER-000800</t>
  </si>
  <si>
    <t>VRQ11</t>
  </si>
  <si>
    <t>Регулятор давления газовый со встроенным фильтром DN15 - 1/2" (20/1шт)</t>
  </si>
  <si>
    <t>1 509.20 руб.</t>
  </si>
  <si>
    <t>VER-000801</t>
  </si>
  <si>
    <t>VRQ12</t>
  </si>
  <si>
    <t>Регулятор давления газовый со встроенным фильтром DN20 - 3/4" (20/1шт)</t>
  </si>
  <si>
    <t>Редуктора давления GAPPO</t>
  </si>
  <si>
    <t>GAP-100982</t>
  </si>
  <si>
    <t>G1401.04.1</t>
  </si>
  <si>
    <t>Редуктор давления GAPPO 1/2" -3 бар (1/50шт)</t>
  </si>
  <si>
    <t>873.41 руб.</t>
  </si>
  <si>
    <t>Редуктора давления OR (Италия)</t>
  </si>
  <si>
    <t>VLC-900557</t>
  </si>
  <si>
    <t>OR.224.G.04</t>
  </si>
  <si>
    <t>Редуктор давления мембранный RIO EXPORT, PN25, от 1 до 7 бар, 1/2” (аналог VT.085.N.04)</t>
  </si>
  <si>
    <t>5 766.00 руб.</t>
  </si>
  <si>
    <t>&gt;500</t>
  </si>
  <si>
    <t>VLC-900558</t>
  </si>
  <si>
    <t>OR.224.G.05</t>
  </si>
  <si>
    <t>Редуктор давления мембранный RIO EXPORT, PN25, от 1 до 7 бар, 3/4” (аналог VT.085.N.05)</t>
  </si>
  <si>
    <t>7 879.00 руб.</t>
  </si>
  <si>
    <t>VLC-900559</t>
  </si>
  <si>
    <t>OR.224.G.06</t>
  </si>
  <si>
    <t>Редуктор давления мембранный RIO EXPORT, PN25, от 1 до 7 бар, 1” (аналог VT.085.N.06)</t>
  </si>
  <si>
    <t>14 903.00 руб.</t>
  </si>
  <si>
    <t>VLC-900560</t>
  </si>
  <si>
    <t>OR.224.G.07</t>
  </si>
  <si>
    <t>Редуктор давления мембранный RIO EXPORT, PN25, от 1 до 7 бар, 1 1/4” (аналог VT.085.N.07)</t>
  </si>
  <si>
    <t>22 862.00 руб.</t>
  </si>
  <si>
    <t>VLC-900561</t>
  </si>
  <si>
    <t>OR.224.G.08</t>
  </si>
  <si>
    <t>Редуктор давления мембранный RIO EXPORT, PN25, от 1 до 7 бар, 1 1/2” (аналог VT.085.N.08)</t>
  </si>
  <si>
    <t>34 452.00 руб.</t>
  </si>
  <si>
    <t>VLC-900562</t>
  </si>
  <si>
    <t>OR.224.G.09</t>
  </si>
  <si>
    <t>Редуктор давления мембранный RIO EXPORT, PN25, от 1 до 7 бар, 2” (аналог VT.085.N.09)</t>
  </si>
  <si>
    <t>55 991.00 руб.</t>
  </si>
  <si>
    <t>VLC-900563</t>
  </si>
  <si>
    <t>OR.232.N.04SM</t>
  </si>
  <si>
    <t>Редуктор давления поршн. SABO PN16, от 1 до 5,5 бара, 1/2" c вых.для маном. (аналог VT.088.N.0455SM)</t>
  </si>
  <si>
    <t>2 507.00 руб.</t>
  </si>
  <si>
    <t>VLC-900564</t>
  </si>
  <si>
    <t>OR.232.N.04</t>
  </si>
  <si>
    <t>Редуктор давления поршневой SABO PN16, от 1 до 5,5 бара, 1/2", никель (аналог VT.086.N.04)</t>
  </si>
  <si>
    <t>1 880.00 руб.</t>
  </si>
  <si>
    <t>VLC-900565</t>
  </si>
  <si>
    <t>OR.232.N.05</t>
  </si>
  <si>
    <t>Редуктор давления поршневой SABO PN16, от 1 до 5,5 бара, 3/4", никель (аналог VT.086.N.05)</t>
  </si>
  <si>
    <t>2 536.00 руб.</t>
  </si>
  <si>
    <t>VLC-900566</t>
  </si>
  <si>
    <t>OR.233.N.06</t>
  </si>
  <si>
    <t>Редуктор давления поршневой PN25, от 1 до 5,5 бара, 1", никель (аналог VT.086.NH.06)</t>
  </si>
  <si>
    <t>6 322.00 руб.</t>
  </si>
  <si>
    <t>VLC-900567</t>
  </si>
  <si>
    <t>OR.233.N.07</t>
  </si>
  <si>
    <t>Редуктор давления поршневой PN25, от 1 до 5,5 бара, 1 1/4", никель (аналог VT.086.NH.07)</t>
  </si>
  <si>
    <t>9 498.00 руб.</t>
  </si>
  <si>
    <t>VLC-900568</t>
  </si>
  <si>
    <t>OR.233.N.08</t>
  </si>
  <si>
    <t>Редуктор давления поршневой PN25, от 1 до 5,5 бара, облегченный, 1 1/2", никель (аналог VT.086.NH.08</t>
  </si>
  <si>
    <t>12 015.00 руб.</t>
  </si>
  <si>
    <t>VLC-900569</t>
  </si>
  <si>
    <t>OR.233.N.09</t>
  </si>
  <si>
    <t>Редуктор давления поршневой PN25, от 1 до 5,5 бара, облегченный, 2", никель (аналог VT.086.NH.09)</t>
  </si>
  <si>
    <t>15 199.00 руб.</t>
  </si>
  <si>
    <t>VLC-900621</t>
  </si>
  <si>
    <t>OR.218.N.04</t>
  </si>
  <si>
    <t>Редуктор давления MINI PN 16, мембр, со встр фильтр и демпф кам, 1 до 7 бар, 1/2” (0218.015)</t>
  </si>
  <si>
    <t>3 575.00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</si>
</sst>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9e784f_40a9_11f0_a74b_047c1617b143_64c8bb28_5a46_11f0_a775_047c1617b1431.jpeg"/><Relationship Id="rId2" Type="http://schemas.openxmlformats.org/officeDocument/2006/relationships/image" Target="../media/211862d4_86a6_11e9_8101_003048fd731b_189ece34_a59f_11ee_a526_047c1617b1432.jpeg"/><Relationship Id="rId3" Type="http://schemas.openxmlformats.org/officeDocument/2006/relationships/image" Target="../media/211862d7_86a6_11e9_8101_003048fd731b_189ece38_a59f_11ee_a526_047c1617b1433.jpeg"/><Relationship Id="rId4" Type="http://schemas.openxmlformats.org/officeDocument/2006/relationships/image" Target="../media/211862d9_86a6_11e9_8101_003048fd731b_189ece3c_a59f_11ee_a526_047c1617b1434.jpeg"/><Relationship Id="rId5" Type="http://schemas.openxmlformats.org/officeDocument/2006/relationships/image" Target="../media/211862de_86a6_11e9_8101_003048fd731b_189ece44_a59f_11ee_a526_047c1617b1435.jpeg"/><Relationship Id="rId6" Type="http://schemas.openxmlformats.org/officeDocument/2006/relationships/image" Target="../media/211862e1_86a6_11e9_8101_003048fd731b_189ece48_a59f_11ee_a526_047c1617b1436.jpeg"/><Relationship Id="rId7" Type="http://schemas.openxmlformats.org/officeDocument/2006/relationships/image" Target="../media/27dd1e9d_86a6_11e9_8101_003048fd731b_189ece50_a59f_11ee_a526_047c1617b1437.jpeg"/><Relationship Id="rId8" Type="http://schemas.openxmlformats.org/officeDocument/2006/relationships/image" Target="../media/27dd1ea0_86a6_11e9_8101_003048fd731b_189ece54_a59f_11ee_a526_047c1617b1438.jpeg"/><Relationship Id="rId9" Type="http://schemas.openxmlformats.org/officeDocument/2006/relationships/image" Target="../media/27dd1ea3_86a6_11e9_8101_003048fd731b_189ece58_a59f_11ee_a526_047c1617b1439.jpeg"/><Relationship Id="rId10" Type="http://schemas.openxmlformats.org/officeDocument/2006/relationships/image" Target="../media/27dd1ea6_86a6_11e9_8101_003048fd731b_189ece5c_a59f_11ee_a526_047c1617b14310.jpeg"/><Relationship Id="rId11" Type="http://schemas.openxmlformats.org/officeDocument/2006/relationships/image" Target="../media/27dd1ea9_86a6_11e9_8101_003048fd731b_189ece60_a59f_11ee_a526_047c1617b14311.jpeg"/><Relationship Id="rId12" Type="http://schemas.openxmlformats.org/officeDocument/2006/relationships/image" Target="../media/27dd1eac_86a6_11e9_8101_003048fd731b_189ece64_a59f_11ee_a526_047c1617b14312.jpeg"/><Relationship Id="rId13" Type="http://schemas.openxmlformats.org/officeDocument/2006/relationships/image" Target="../media/27dd1eaf_86a6_11e9_8101_003048fd731b_189ece68_a59f_11ee_a526_047c1617b14313.jpeg"/><Relationship Id="rId14" Type="http://schemas.openxmlformats.org/officeDocument/2006/relationships/image" Target="../media/27dd1eba_86a6_11e9_8101_003048fd731b_189ece70_a59f_11ee_a526_047c1617b14314.jpeg"/><Relationship Id="rId15" Type="http://schemas.openxmlformats.org/officeDocument/2006/relationships/image" Target="../media/4687ac51_ffbc_11e9_810b_003048fd731b_189ece78_a59f_11ee_a526_047c1617b14315.jpeg"/><Relationship Id="rId16" Type="http://schemas.openxmlformats.org/officeDocument/2006/relationships/image" Target="../media/aff82a9c_1073_11ee_a463_047c1617b143_6f54f1b1_11fe_11ef_a5b8_047c1617b14316.jpeg"/><Relationship Id="rId17" Type="http://schemas.openxmlformats.org/officeDocument/2006/relationships/image" Target="../media/cadd875f_207c_11ee_a47a_047c1617b143_6f54f1b5_11fe_11ef_a5b8_047c1617b14317.jpeg"/><Relationship Id="rId18" Type="http://schemas.openxmlformats.org/officeDocument/2006/relationships/image" Target="../media/7571ec4d_f891_11ee_a597_047c1617b143_d9a6566d_f1e4_11ef_a6e1_047c1617b14318.jpeg"/><Relationship Id="rId19" Type="http://schemas.openxmlformats.org/officeDocument/2006/relationships/image" Target="../media/7571ec4f_f891_11ee_a597_047c1617b143_85119bff_fcc8_11ef_a6ef_047c1617b14319.jpeg"/><Relationship Id="rId20" Type="http://schemas.openxmlformats.org/officeDocument/2006/relationships/image" Target="../media/7571ec51_f891_11ee_a597_047c1617b143_85119c02_fcc8_11ef_a6ef_047c1617b14320.jpeg"/><Relationship Id="rId21" Type="http://schemas.openxmlformats.org/officeDocument/2006/relationships/image" Target="../media/7571ec53_f891_11ee_a597_047c1617b143_85119bfc_fcc8_11ef_a6ef_047c1617b14321.jpeg"/><Relationship Id="rId22" Type="http://schemas.openxmlformats.org/officeDocument/2006/relationships/image" Target="../media/7571ec55_f891_11ee_a597_047c1617b143_85119bf6_fcc8_11ef_a6ef_047c1617b14322.jpeg"/><Relationship Id="rId23" Type="http://schemas.openxmlformats.org/officeDocument/2006/relationships/image" Target="../media/7571ec57_f891_11ee_a597_047c1617b143_85119bf9_fcc8_11ef_a6ef_047c1617b14323.jpeg"/><Relationship Id="rId24" Type="http://schemas.openxmlformats.org/officeDocument/2006/relationships/image" Target="../media/54e1da64_3459_11ef_a5e4_047c1617b143_4e2a73fc_fcc7_11ef_a6ef_047c1617b14324.jpeg"/><Relationship Id="rId25" Type="http://schemas.openxmlformats.org/officeDocument/2006/relationships/image" Target="../media/54e1da66_3459_11ef_a5e4_047c1617b143_4e2a73f8_fcc7_11ef_a6ef_047c1617b14325.jpeg"/><Relationship Id="rId26" Type="http://schemas.openxmlformats.org/officeDocument/2006/relationships/image" Target="../media/3a76c3bd_0b65_11ec_831e_003048fd731b_189ece7c_a59f_11ee_a526_047c1617b14326.jpeg"/><Relationship Id="rId27" Type="http://schemas.openxmlformats.org/officeDocument/2006/relationships/image" Target="../media/3a76c3bf_0b65_11ec_831e_003048fd731b_189ece80_a59f_11ee_a526_047c1617b14327.jpeg"/><Relationship Id="rId28" Type="http://schemas.openxmlformats.org/officeDocument/2006/relationships/image" Target="../media/3a76c3c1_0b65_11ec_831e_003048fd731b_189ece84_a59f_11ee_a526_047c1617b14328.jpeg"/><Relationship Id="rId29" Type="http://schemas.openxmlformats.org/officeDocument/2006/relationships/image" Target="../media/3a76c3c3_0b65_11ec_831e_003048fd731b_189ece88_a59f_11ee_a526_047c1617b14329.jpeg"/><Relationship Id="rId30" Type="http://schemas.openxmlformats.org/officeDocument/2006/relationships/image" Target="../media/3a76c3c5_0b65_11ec_831e_003048fd731b_189ece8c_a59f_11ee_a526_047c1617b14330.jpeg"/><Relationship Id="rId31" Type="http://schemas.openxmlformats.org/officeDocument/2006/relationships/image" Target="../media/3a76c3c7_0b65_11ec_831e_003048fd731b_189ece90_a59f_11ee_a526_047c1617b14331.jpeg"/><Relationship Id="rId32" Type="http://schemas.openxmlformats.org/officeDocument/2006/relationships/image" Target="../media/3a76c3c9_0b65_11ec_831e_003048fd731b_189ece94_a59f_11ee_a526_047c1617b14332.jpeg"/><Relationship Id="rId33" Type="http://schemas.openxmlformats.org/officeDocument/2006/relationships/image" Target="../media/3a76c3cb_0b65_11ec_831e_003048fd731b_189ece98_a59f_11ee_a526_047c1617b14333.jpeg"/><Relationship Id="rId34" Type="http://schemas.openxmlformats.org/officeDocument/2006/relationships/image" Target="../media/211862bf_86a6_11e9_8101_003048fd731b_189ece28_a59f_11ee_a526_047c1617b14334.jpeg"/><Relationship Id="rId35" Type="http://schemas.openxmlformats.org/officeDocument/2006/relationships/image" Target="../media/211862c3_86a6_11e9_8101_003048fd731b_189ece29_a59f_11ee_a526_047c1617b14335.jpeg"/><Relationship Id="rId36" Type="http://schemas.openxmlformats.org/officeDocument/2006/relationships/image" Target="../media/211862c7_86a6_11e9_8101_003048fd731b_189ece2a_a59f_11ee_a526_047c1617b14336.jpeg"/><Relationship Id="rId37" Type="http://schemas.openxmlformats.org/officeDocument/2006/relationships/image" Target="../media/211862cb_86a6_11e9_8101_003048fd731b_189ece2b_a59f_11ee_a526_047c1617b14337.jpeg"/><Relationship Id="rId38" Type="http://schemas.openxmlformats.org/officeDocument/2006/relationships/image" Target="../media/211862cf_86a6_11e9_8101_003048fd731b_189ece2c_a59f_11ee_a526_047c1617b14338.jpeg"/><Relationship Id="rId39" Type="http://schemas.openxmlformats.org/officeDocument/2006/relationships/image" Target="../media/394360d9_c40a_11ea_8158_003048fd731b_189ece2d_a59f_11ee_a526_047c1617b14339.jpeg"/><Relationship Id="rId40" Type="http://schemas.openxmlformats.org/officeDocument/2006/relationships/image" Target="../media/1c9ed0ef_aad1_11ea_8138_003048fd731b_189ece2e_a59f_11ee_a526_047c1617b14340.jpeg"/><Relationship Id="rId41" Type="http://schemas.openxmlformats.org/officeDocument/2006/relationships/image" Target="../media/b3858dc1_8705_11ea_8112_003048fd731b_189ece2f_a59f_11ee_a526_047c1617b14341.jpeg"/><Relationship Id="rId42" Type="http://schemas.openxmlformats.org/officeDocument/2006/relationships/image" Target="../media/0ec51d6a_bcf8_11ea_814f_003048fd731b_189ece30_a59f_11ee_a526_047c1617b14342.jpeg"/><Relationship Id="rId43" Type="http://schemas.openxmlformats.org/officeDocument/2006/relationships/image" Target="../media/3650f782_f3c8_11eb_82ff_003048fd731b_189ece31_a59f_11ee_a526_047c1617b14343.jpeg"/><Relationship Id="rId44" Type="http://schemas.openxmlformats.org/officeDocument/2006/relationships/image" Target="../media/45f592a2_4009_11ec_8370_003048fd731b_6f54f1b9_11fe_11ef_a5b8_047c1617b14344.png"/><Relationship Id="rId45" Type="http://schemas.openxmlformats.org/officeDocument/2006/relationships/image" Target="../media/45f592a4_4009_11ec_8370_003048fd731b_6f54f1bc_11fe_11ef_a5b8_047c1617b14345.png"/><Relationship Id="rId46" Type="http://schemas.openxmlformats.org/officeDocument/2006/relationships/image" Target="../media/d0d91a7f_7762_11ec_a212_00259070b487_6f54f1c1_11fe_11ef_a5b8_047c1617b14346.png"/><Relationship Id="rId47" Type="http://schemas.openxmlformats.org/officeDocument/2006/relationships/image" Target="../media/d882db10_72af_11ee_a4e3_047c1617b143_6f54f1bf_11fe_11ef_a5b8_047c1617b14347.png"/><Relationship Id="rId48" Type="http://schemas.openxmlformats.org/officeDocument/2006/relationships/image" Target="../media/a2f573e9_c27f_11ee_a54c_047c1617b143_6f54f1c4_11fe_11ef_a5b8_047c1617b14348.jpeg"/><Relationship Id="rId49" Type="http://schemas.openxmlformats.org/officeDocument/2006/relationships/image" Target="../media/a2f573eb_c27f_11ee_a54c_047c1617b143_6f54f1c6_11fe_11ef_a5b8_047c1617b14349.jpeg"/><Relationship Id="rId50" Type="http://schemas.openxmlformats.org/officeDocument/2006/relationships/image" Target="../media/5a6d7b4f_847d_11ef_a64e_047c1617b143_1b5db387_f93d_11ef_a6ea_047c1617b14350.jpeg"/><Relationship Id="rId51" Type="http://schemas.openxmlformats.org/officeDocument/2006/relationships/image" Target="../media/5a6d7b51_847d_11ef_a64e_047c1617b143_1b5db38a_f93d_11ef_a6ea_047c1617b14351.jpeg"/><Relationship Id="rId52" Type="http://schemas.openxmlformats.org/officeDocument/2006/relationships/image" Target="../media/b44e42a2_245f_11f0_a725_047c1617b143_5ed793f2_34e6_11f0_a73b_047c1617b14352.jpeg"/><Relationship Id="rId53" Type="http://schemas.openxmlformats.org/officeDocument/2006/relationships/image" Target="../media/b44e42a4_245f_11f0_a725_047c1617b143_5ed793f0_34e6_11f0_a73b_047c1617b14353.jpeg"/><Relationship Id="rId54" Type="http://schemas.openxmlformats.org/officeDocument/2006/relationships/image" Target="../media/b44e42a6_245f_11f0_a725_047c1617b143_5ed793f4_34e6_11f0_a73b_047c1617b14354.jpeg"/><Relationship Id="rId55" Type="http://schemas.openxmlformats.org/officeDocument/2006/relationships/image" Target="../media/16fb1335_9712_11f0_a7c5_047c1617b143_cc52d9ea_c375_11f0_a800_047c1617b14355.jpeg"/><Relationship Id="rId56" Type="http://schemas.openxmlformats.org/officeDocument/2006/relationships/image" Target="../media/16fb1337_9712_11f0_a7c5_047c1617b143_cc52d9eb_c375_11f0_a800_047c1617b14356.jpeg"/><Relationship Id="rId57" Type="http://schemas.openxmlformats.org/officeDocument/2006/relationships/image" Target="../media/16fb1339_9712_11f0_a7c5_047c1617b143_cc52d9e4_c375_11f0_a800_047c1617b14357.jpeg"/><Relationship Id="rId58" Type="http://schemas.openxmlformats.org/officeDocument/2006/relationships/image" Target="../media/16fb133b_9712_11f0_a7c5_047c1617b143_cc52d9e7_c375_11f0_a800_047c1617b14358.jpeg"/><Relationship Id="rId59" Type="http://schemas.openxmlformats.org/officeDocument/2006/relationships/image" Target="../media/16fb1365_9712_11f0_a7c5_047c1617b143_cc52d9e1_c375_11f0_a800_047c1617b14359.jpeg"/><Relationship Id="rId60" Type="http://schemas.openxmlformats.org/officeDocument/2006/relationships/image" Target="../media/5540d7b3_f5a0_11eb_8302_003048fd731b_a1555443_602e_11ec_a20b_00259070b48760.jpeg"/><Relationship Id="rId61" Type="http://schemas.openxmlformats.org/officeDocument/2006/relationships/image" Target="../media/5540d7b5_f5a0_11eb_8302_003048fd731b_a1555444_602e_11ec_a20b_00259070b48761.jpeg"/><Relationship Id="rId62" Type="http://schemas.openxmlformats.org/officeDocument/2006/relationships/image" Target="../media/ab08e991_3fea_11ee_a4a3_047c1617b143_6f54f1c8_11fe_11ef_a5b8_047c1617b14362.png"/><Relationship Id="rId63" Type="http://schemas.openxmlformats.org/officeDocument/2006/relationships/image" Target="../media/cb15cc71_f760_11ee_a595_047c1617b143_14e1e117_f93d_11ef_a6ea_047c1617b14363.jpeg"/><Relationship Id="rId64" Type="http://schemas.openxmlformats.org/officeDocument/2006/relationships/image" Target="../media/cb15cc73_f760_11ee_a595_047c1617b143_14e1e11b_f93d_11ef_a6ea_047c1617b14364.jpeg"/><Relationship Id="rId65" Type="http://schemas.openxmlformats.org/officeDocument/2006/relationships/image" Target="../media/2118049d_ce2b_11f0_a80d_047c1617b143_ab7d8fd3_d05b_11f0_a810_047c1617b14365.jpeg"/><Relationship Id="rId66" Type="http://schemas.openxmlformats.org/officeDocument/2006/relationships/image" Target="../media/933ec59d_f88e_11ee_a597_047c1617b143_85119bea_fcc8_11ef_a6ef_047c1617b14366.jpeg"/><Relationship Id="rId67" Type="http://schemas.openxmlformats.org/officeDocument/2006/relationships/image" Target="../media/933ec59f_f88e_11ee_a597_047c1617b143_85119bf3_fcc8_11ef_a6ef_047c1617b14367.jpeg"/><Relationship Id="rId68" Type="http://schemas.openxmlformats.org/officeDocument/2006/relationships/image" Target="../media/933ec5a1_f88e_11ee_a597_047c1617b143_85119bed_fcc8_11ef_a6ef_047c1617b14368.jpeg"/><Relationship Id="rId69" Type="http://schemas.openxmlformats.org/officeDocument/2006/relationships/image" Target="../media/933ec5a3_f88e_11ee_a597_047c1617b143_85119be7_fcc8_11ef_a6ef_047c1617b14369.jpeg"/><Relationship Id="rId70" Type="http://schemas.openxmlformats.org/officeDocument/2006/relationships/image" Target="../media/933ec5a5_f88e_11ee_a597_047c1617b143_85119be4_fcc8_11ef_a6ef_047c1617b14370.jpeg"/><Relationship Id="rId71" Type="http://schemas.openxmlformats.org/officeDocument/2006/relationships/image" Target="../media/933ec5a7_f88e_11ee_a597_047c1617b143_85119bf0_fcc8_11ef_a6ef_047c1617b14371.jpeg"/><Relationship Id="rId72" Type="http://schemas.openxmlformats.org/officeDocument/2006/relationships/image" Target="../media/933ec5a9_f88e_11ee_a597_047c1617b143_85119c05_fcc8_11ef_a6ef_047c1617b14372.jpeg"/><Relationship Id="rId73" Type="http://schemas.openxmlformats.org/officeDocument/2006/relationships/image" Target="../media/933ec5ab_f88e_11ee_a597_047c1617b143_85119c14_fcc8_11ef_a6ef_047c1617b14373.jpeg"/><Relationship Id="rId74" Type="http://schemas.openxmlformats.org/officeDocument/2006/relationships/image" Target="../media/933ec5ad_f88e_11ee_a597_047c1617b143_85119c17_fcc8_11ef_a6ef_047c1617b14374.jpeg"/><Relationship Id="rId75" Type="http://schemas.openxmlformats.org/officeDocument/2006/relationships/image" Target="../media/933ec5af_f88e_11ee_a597_047c1617b143_85119c0b_fcc8_11ef_a6ef_047c1617b14375.jpeg"/><Relationship Id="rId76" Type="http://schemas.openxmlformats.org/officeDocument/2006/relationships/image" Target="../media/933ec5b1_f88e_11ee_a597_047c1617b143_85119c08_fcc8_11ef_a6ef_047c1617b14376.jpeg"/><Relationship Id="rId77" Type="http://schemas.openxmlformats.org/officeDocument/2006/relationships/image" Target="../media/7571ec49_f891_11ee_a597_047c1617b143_85119c0e_fcc8_11ef_a6ef_047c1617b14377.jpeg"/><Relationship Id="rId78" Type="http://schemas.openxmlformats.org/officeDocument/2006/relationships/image" Target="../media/7571ec4b_f891_11ee_a597_047c1617b143_85119c11_fcc8_11ef_a6ef_047c1617b14378.jpeg"/><Relationship Id="rId79" Type="http://schemas.openxmlformats.org/officeDocument/2006/relationships/image" Target="../media/54e1da62_3459_11ef_a5e4_047c1617b143_4e2a73f4_fcc7_11ef_a6ef_047c1617b1437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957539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J4*1225.92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821399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17</v>
      </c>
      <c r="K6" s="2" t="str">
        <f>J6*2042.00</f>
        <v>0</v>
      </c>
      <c r="L6" s="5"/>
    </row>
    <row r="7" spans="1:12" customHeight="1" ht="105" outlineLevel="4">
      <c r="A7" s="1"/>
      <c r="B7" s="1">
        <v>821400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3</v>
      </c>
      <c r="H7" s="2" t="s">
        <v>23</v>
      </c>
      <c r="I7" s="1">
        <v>0</v>
      </c>
      <c r="J7" s="3" t="s">
        <v>17</v>
      </c>
      <c r="K7" s="2" t="str">
        <f>J7*3947.00</f>
        <v>0</v>
      </c>
      <c r="L7" s="5"/>
    </row>
    <row r="8" spans="1:12" customHeight="1" ht="105" outlineLevel="4">
      <c r="A8" s="1"/>
      <c r="B8" s="1">
        <v>821401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4">
      <c r="A9" s="1"/>
      <c r="B9" s="1">
        <v>821403</v>
      </c>
      <c r="C9" s="1" t="s">
        <v>33</v>
      </c>
      <c r="D9" s="1" t="s">
        <v>34</v>
      </c>
      <c r="E9" s="2" t="s">
        <v>35</v>
      </c>
      <c r="F9" s="2" t="s">
        <v>32</v>
      </c>
      <c r="G9" s="2">
        <v>2</v>
      </c>
      <c r="H9" s="2">
        <v>0</v>
      </c>
      <c r="I9" s="1">
        <v>0</v>
      </c>
      <c r="J9" s="3" t="s">
        <v>17</v>
      </c>
      <c r="K9" s="2" t="str">
        <f>J9*0.00</f>
        <v>0</v>
      </c>
      <c r="L9" s="5"/>
    </row>
    <row r="10" spans="1:12" customHeight="1" ht="105" outlineLevel="4">
      <c r="A10" s="1"/>
      <c r="B10" s="1">
        <v>821404</v>
      </c>
      <c r="C10" s="1" t="s">
        <v>36</v>
      </c>
      <c r="D10" s="1" t="s">
        <v>37</v>
      </c>
      <c r="E10" s="2" t="s">
        <v>38</v>
      </c>
      <c r="F10" s="2" t="s">
        <v>32</v>
      </c>
      <c r="G10" s="2">
        <v>0</v>
      </c>
      <c r="H10" s="2">
        <v>0</v>
      </c>
      <c r="I10" s="1">
        <v>0</v>
      </c>
      <c r="J10" s="3" t="s">
        <v>17</v>
      </c>
      <c r="K10" s="2" t="str">
        <f>J10*0.00</f>
        <v>0</v>
      </c>
      <c r="L10" s="5"/>
    </row>
    <row r="11" spans="1:12" customHeight="1" ht="105" outlineLevel="4">
      <c r="A11" s="1"/>
      <c r="B11" s="1">
        <v>821406</v>
      </c>
      <c r="C11" s="1" t="s">
        <v>39</v>
      </c>
      <c r="D11" s="1" t="s">
        <v>40</v>
      </c>
      <c r="E11" s="2" t="s">
        <v>41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  <row r="12" spans="1:12" customHeight="1" ht="105" outlineLevel="4">
      <c r="A12" s="1"/>
      <c r="B12" s="1">
        <v>821407</v>
      </c>
      <c r="C12" s="1" t="s">
        <v>42</v>
      </c>
      <c r="D12" s="1" t="s">
        <v>43</v>
      </c>
      <c r="E12" s="2" t="s">
        <v>44</v>
      </c>
      <c r="F12" s="2" t="s">
        <v>32</v>
      </c>
      <c r="G12" s="2">
        <v>0</v>
      </c>
      <c r="H12" s="2">
        <v>0</v>
      </c>
      <c r="I12" s="1">
        <v>0</v>
      </c>
      <c r="J12" s="3" t="s">
        <v>17</v>
      </c>
      <c r="K12" s="2" t="str">
        <f>J12*0.00</f>
        <v>0</v>
      </c>
      <c r="L12" s="5"/>
    </row>
    <row r="13" spans="1:12" customHeight="1" ht="105" outlineLevel="4">
      <c r="A13" s="1"/>
      <c r="B13" s="1">
        <v>821408</v>
      </c>
      <c r="C13" s="1" t="s">
        <v>45</v>
      </c>
      <c r="D13" s="1" t="s">
        <v>46</v>
      </c>
      <c r="E13" s="2" t="s">
        <v>47</v>
      </c>
      <c r="F13" s="2" t="s">
        <v>32</v>
      </c>
      <c r="G13" s="2">
        <v>0</v>
      </c>
      <c r="H13" s="2">
        <v>0</v>
      </c>
      <c r="I13" s="1">
        <v>0</v>
      </c>
      <c r="J13" s="3" t="s">
        <v>17</v>
      </c>
      <c r="K13" s="2" t="str">
        <f>J13*0.00</f>
        <v>0</v>
      </c>
      <c r="L13" s="5"/>
    </row>
    <row r="14" spans="1:12" customHeight="1" ht="105" outlineLevel="4">
      <c r="A14" s="1"/>
      <c r="B14" s="1">
        <v>821409</v>
      </c>
      <c r="C14" s="1" t="s">
        <v>48</v>
      </c>
      <c r="D14" s="1" t="s">
        <v>49</v>
      </c>
      <c r="E14" s="2" t="s">
        <v>50</v>
      </c>
      <c r="F14" s="2" t="s">
        <v>32</v>
      </c>
      <c r="G14" s="2">
        <v>0</v>
      </c>
      <c r="H14" s="2">
        <v>0</v>
      </c>
      <c r="I14" s="1">
        <v>0</v>
      </c>
      <c r="J14" s="3" t="s">
        <v>17</v>
      </c>
      <c r="K14" s="2" t="str">
        <f>J14*0.00</f>
        <v>0</v>
      </c>
      <c r="L14" s="5"/>
    </row>
    <row r="15" spans="1:12" customHeight="1" ht="105" outlineLevel="4">
      <c r="A15" s="1"/>
      <c r="B15" s="1">
        <v>821410</v>
      </c>
      <c r="C15" s="1" t="s">
        <v>51</v>
      </c>
      <c r="D15" s="1" t="s">
        <v>52</v>
      </c>
      <c r="E15" s="2" t="s">
        <v>53</v>
      </c>
      <c r="F15" s="2" t="s">
        <v>32</v>
      </c>
      <c r="G15" s="2">
        <v>0</v>
      </c>
      <c r="H15" s="2">
        <v>1</v>
      </c>
      <c r="I15" s="1">
        <v>0</v>
      </c>
      <c r="J15" s="3" t="s">
        <v>17</v>
      </c>
      <c r="K15" s="2" t="str">
        <f>J15*0.00</f>
        <v>0</v>
      </c>
      <c r="L15" s="5"/>
    </row>
    <row r="16" spans="1:12" customHeight="1" ht="105" outlineLevel="4">
      <c r="A16" s="1"/>
      <c r="B16" s="1">
        <v>821411</v>
      </c>
      <c r="C16" s="1" t="s">
        <v>54</v>
      </c>
      <c r="D16" s="1" t="s">
        <v>55</v>
      </c>
      <c r="E16" s="2" t="s">
        <v>56</v>
      </c>
      <c r="F16" s="2" t="s">
        <v>32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821412</v>
      </c>
      <c r="C17" s="1" t="s">
        <v>57</v>
      </c>
      <c r="D17" s="1" t="s">
        <v>58</v>
      </c>
      <c r="E17" s="2" t="s">
        <v>59</v>
      </c>
      <c r="F17" s="2" t="s">
        <v>32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outlineLevel="4">
      <c r="A18" s="1"/>
      <c r="B18" s="1">
        <v>879392</v>
      </c>
      <c r="C18" s="1" t="s">
        <v>60</v>
      </c>
      <c r="D18" s="1" t="s">
        <v>61</v>
      </c>
      <c r="E18" s="2" t="s">
        <v>62</v>
      </c>
      <c r="F18" s="2" t="s">
        <v>32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821416</v>
      </c>
      <c r="C19" s="1" t="s">
        <v>63</v>
      </c>
      <c r="D19" s="1" t="s">
        <v>64</v>
      </c>
      <c r="E19" s="2" t="s">
        <v>65</v>
      </c>
      <c r="F19" s="2" t="s">
        <v>66</v>
      </c>
      <c r="G19" s="2">
        <v>7</v>
      </c>
      <c r="H19" s="2" t="s">
        <v>67</v>
      </c>
      <c r="I19" s="1">
        <v>0</v>
      </c>
      <c r="J19" s="3" t="s">
        <v>17</v>
      </c>
      <c r="K19" s="2" t="str">
        <f>J19*3175.00</f>
        <v>0</v>
      </c>
      <c r="L19" s="5"/>
    </row>
    <row r="20" spans="1:12" customHeight="1" ht="105" outlineLevel="4">
      <c r="A20" s="1"/>
      <c r="B20" s="1">
        <v>824503</v>
      </c>
      <c r="C20" s="1" t="s">
        <v>68</v>
      </c>
      <c r="D20" s="1" t="s">
        <v>61</v>
      </c>
      <c r="E20" s="2" t="s">
        <v>69</v>
      </c>
      <c r="F20" s="2" t="s">
        <v>32</v>
      </c>
      <c r="G20" s="2">
        <v>0</v>
      </c>
      <c r="H20" s="2">
        <v>0</v>
      </c>
      <c r="I20" s="1">
        <v>0</v>
      </c>
      <c r="J20" s="3" t="s">
        <v>17</v>
      </c>
      <c r="K20" s="2" t="str">
        <f>J20*0.00</f>
        <v>0</v>
      </c>
      <c r="L20" s="5"/>
    </row>
    <row r="21" spans="1:12" customHeight="1" ht="105" outlineLevel="4">
      <c r="A21" s="1"/>
      <c r="B21" s="1">
        <v>878143</v>
      </c>
      <c r="C21" s="1" t="s">
        <v>70</v>
      </c>
      <c r="D21" s="1" t="s">
        <v>71</v>
      </c>
      <c r="E21" s="2" t="s">
        <v>72</v>
      </c>
      <c r="F21" s="2" t="s">
        <v>73</v>
      </c>
      <c r="G21" s="2" t="s">
        <v>74</v>
      </c>
      <c r="H21" s="2">
        <v>0</v>
      </c>
      <c r="I21" s="1">
        <v>0</v>
      </c>
      <c r="J21" s="3" t="s">
        <v>17</v>
      </c>
      <c r="K21" s="2" t="str">
        <f>J21*1238.00</f>
        <v>0</v>
      </c>
      <c r="L21" s="5"/>
    </row>
    <row r="22" spans="1:12" customHeight="1" ht="105" outlineLevel="4">
      <c r="A22" s="1"/>
      <c r="B22" s="1">
        <v>879022</v>
      </c>
      <c r="C22" s="1" t="s">
        <v>75</v>
      </c>
      <c r="D22" s="1" t="s">
        <v>76</v>
      </c>
      <c r="E22" s="2" t="s">
        <v>77</v>
      </c>
      <c r="F22" s="2" t="s">
        <v>78</v>
      </c>
      <c r="G22" s="2" t="s">
        <v>67</v>
      </c>
      <c r="H22" s="2">
        <v>0</v>
      </c>
      <c r="I22" s="1">
        <v>0</v>
      </c>
      <c r="J22" s="3" t="s">
        <v>17</v>
      </c>
      <c r="K22" s="2" t="str">
        <f>J22*1686.00</f>
        <v>0</v>
      </c>
      <c r="L22" s="5"/>
    </row>
    <row r="23" spans="1:12" customHeight="1" ht="105" outlineLevel="4">
      <c r="A23" s="1"/>
      <c r="B23" s="1">
        <v>883029</v>
      </c>
      <c r="C23" s="1" t="s">
        <v>79</v>
      </c>
      <c r="D23" s="1" t="s">
        <v>80</v>
      </c>
      <c r="E23" s="2" t="s">
        <v>81</v>
      </c>
      <c r="F23" s="2" t="s">
        <v>82</v>
      </c>
      <c r="G23" s="2">
        <v>4</v>
      </c>
      <c r="H23" s="2">
        <v>0</v>
      </c>
      <c r="I23" s="1">
        <v>0</v>
      </c>
      <c r="J23" s="3" t="s">
        <v>17</v>
      </c>
      <c r="K23" s="2" t="str">
        <f>J23*1949.00</f>
        <v>0</v>
      </c>
      <c r="L23" s="5"/>
    </row>
    <row r="24" spans="1:12" customHeight="1" ht="105" outlineLevel="4">
      <c r="A24" s="1"/>
      <c r="B24" s="1">
        <v>889954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23</v>
      </c>
      <c r="H24" s="2" t="s">
        <v>67</v>
      </c>
      <c r="I24" s="1">
        <v>0</v>
      </c>
      <c r="J24" s="3" t="s">
        <v>17</v>
      </c>
      <c r="K24" s="2" t="str">
        <f>J24*1394.00</f>
        <v>0</v>
      </c>
      <c r="L24" s="5"/>
    </row>
    <row r="25" spans="1:12" customHeight="1" ht="105" outlineLevel="4">
      <c r="A25" s="1"/>
      <c r="B25" s="1">
        <v>889955</v>
      </c>
      <c r="C25" s="1" t="s">
        <v>87</v>
      </c>
      <c r="D25" s="1" t="s">
        <v>88</v>
      </c>
      <c r="E25" s="2" t="s">
        <v>89</v>
      </c>
      <c r="F25" s="2" t="s">
        <v>90</v>
      </c>
      <c r="G25" s="2">
        <v>6</v>
      </c>
      <c r="H25" s="2">
        <v>0</v>
      </c>
      <c r="I25" s="1">
        <v>0</v>
      </c>
      <c r="J25" s="3" t="s">
        <v>17</v>
      </c>
      <c r="K25" s="2" t="str">
        <f>J25*1593.00</f>
        <v>0</v>
      </c>
      <c r="L25" s="5"/>
    </row>
    <row r="26" spans="1:12" customHeight="1" ht="105" outlineLevel="4">
      <c r="A26" s="1"/>
      <c r="B26" s="1">
        <v>889956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4</v>
      </c>
      <c r="H26" s="2">
        <v>0</v>
      </c>
      <c r="I26" s="1">
        <v>0</v>
      </c>
      <c r="J26" s="3" t="s">
        <v>17</v>
      </c>
      <c r="K26" s="2" t="str">
        <f>J26*1711.00</f>
        <v>0</v>
      </c>
      <c r="L26" s="5"/>
    </row>
    <row r="27" spans="1:12" customHeight="1" ht="105" outlineLevel="4">
      <c r="A27" s="1"/>
      <c r="B27" s="1">
        <v>889957</v>
      </c>
      <c r="C27" s="1" t="s">
        <v>95</v>
      </c>
      <c r="D27" s="1" t="s">
        <v>96</v>
      </c>
      <c r="E27" s="2" t="s">
        <v>97</v>
      </c>
      <c r="F27" s="2" t="s">
        <v>98</v>
      </c>
      <c r="G27" s="2">
        <v>2</v>
      </c>
      <c r="H27" s="2">
        <v>2</v>
      </c>
      <c r="I27" s="1">
        <v>0</v>
      </c>
      <c r="J27" s="3" t="s">
        <v>17</v>
      </c>
      <c r="K27" s="2" t="str">
        <f>J27*4364.00</f>
        <v>0</v>
      </c>
      <c r="L27" s="5"/>
    </row>
    <row r="28" spans="1:12" customHeight="1" ht="105" outlineLevel="4">
      <c r="A28" s="1"/>
      <c r="B28" s="1">
        <v>889958</v>
      </c>
      <c r="C28" s="1" t="s">
        <v>99</v>
      </c>
      <c r="D28" s="1" t="s">
        <v>100</v>
      </c>
      <c r="E28" s="2" t="s">
        <v>101</v>
      </c>
      <c r="F28" s="2" t="s">
        <v>102</v>
      </c>
      <c r="G28" s="2">
        <v>1</v>
      </c>
      <c r="H28" s="2">
        <v>-1</v>
      </c>
      <c r="I28" s="1">
        <v>0</v>
      </c>
      <c r="J28" s="3" t="s">
        <v>17</v>
      </c>
      <c r="K28" s="2" t="str">
        <f>J28*3880.00</f>
        <v>0</v>
      </c>
      <c r="L28" s="5"/>
    </row>
    <row r="29" spans="1:12" customHeight="1" ht="105" outlineLevel="4">
      <c r="A29" s="1"/>
      <c r="B29" s="1">
        <v>889978</v>
      </c>
      <c r="C29" s="1" t="s">
        <v>103</v>
      </c>
      <c r="D29" s="1" t="s">
        <v>104</v>
      </c>
      <c r="E29" s="2" t="s">
        <v>105</v>
      </c>
      <c r="F29" s="2" t="s">
        <v>106</v>
      </c>
      <c r="G29" s="2">
        <v>0</v>
      </c>
      <c r="H29" s="2" t="s">
        <v>23</v>
      </c>
      <c r="I29" s="1">
        <v>0</v>
      </c>
      <c r="J29" s="3" t="s">
        <v>17</v>
      </c>
      <c r="K29" s="2" t="str">
        <f>J29*7980.00</f>
        <v>0</v>
      </c>
      <c r="L29" s="5"/>
    </row>
    <row r="30" spans="1:12" customHeight="1" ht="105" outlineLevel="4">
      <c r="A30" s="1"/>
      <c r="B30" s="1">
        <v>889979</v>
      </c>
      <c r="C30" s="1" t="s">
        <v>107</v>
      </c>
      <c r="D30" s="1" t="s">
        <v>108</v>
      </c>
      <c r="E30" s="2" t="s">
        <v>109</v>
      </c>
      <c r="F30" s="2" t="s">
        <v>110</v>
      </c>
      <c r="G30" s="2">
        <v>0</v>
      </c>
      <c r="H30" s="2">
        <v>0</v>
      </c>
      <c r="I30" s="1">
        <v>0</v>
      </c>
      <c r="J30" s="3" t="s">
        <v>17</v>
      </c>
      <c r="K30" s="2" t="str">
        <f>J30*2221.00</f>
        <v>0</v>
      </c>
      <c r="L30" s="5"/>
    </row>
    <row r="31" spans="1:12" customHeight="1" ht="105" outlineLevel="4">
      <c r="A31" s="1"/>
      <c r="B31" s="1">
        <v>834762</v>
      </c>
      <c r="C31" s="1" t="s">
        <v>111</v>
      </c>
      <c r="D31" s="1" t="s">
        <v>112</v>
      </c>
      <c r="E31" s="2" t="s">
        <v>113</v>
      </c>
      <c r="F31" s="2" t="s">
        <v>32</v>
      </c>
      <c r="G31" s="2">
        <v>0</v>
      </c>
      <c r="H31" s="2">
        <v>0</v>
      </c>
      <c r="I31" s="1">
        <v>0</v>
      </c>
      <c r="J31" s="3" t="s">
        <v>17</v>
      </c>
      <c r="K31" s="2" t="str">
        <f>J31*0.00</f>
        <v>0</v>
      </c>
      <c r="L31" s="5"/>
    </row>
    <row r="32" spans="1:12" customHeight="1" ht="105" outlineLevel="4">
      <c r="A32" s="1"/>
      <c r="B32" s="1">
        <v>834763</v>
      </c>
      <c r="C32" s="1" t="s">
        <v>114</v>
      </c>
      <c r="D32" s="1" t="s">
        <v>115</v>
      </c>
      <c r="E32" s="2" t="s">
        <v>116</v>
      </c>
      <c r="F32" s="2" t="s">
        <v>32</v>
      </c>
      <c r="G32" s="2">
        <v>0</v>
      </c>
      <c r="H32" s="2">
        <v>0</v>
      </c>
      <c r="I32" s="1">
        <v>0</v>
      </c>
      <c r="J32" s="3" t="s">
        <v>17</v>
      </c>
      <c r="K32" s="2" t="str">
        <f>J32*0.00</f>
        <v>0</v>
      </c>
      <c r="L32" s="5"/>
    </row>
    <row r="33" spans="1:12" customHeight="1" ht="105" outlineLevel="4">
      <c r="A33" s="1"/>
      <c r="B33" s="1">
        <v>834764</v>
      </c>
      <c r="C33" s="1" t="s">
        <v>117</v>
      </c>
      <c r="D33" s="1" t="s">
        <v>118</v>
      </c>
      <c r="E33" s="2" t="s">
        <v>119</v>
      </c>
      <c r="F33" s="2" t="s">
        <v>32</v>
      </c>
      <c r="G33" s="2">
        <v>0</v>
      </c>
      <c r="H33" s="2">
        <v>0</v>
      </c>
      <c r="I33" s="1">
        <v>0</v>
      </c>
      <c r="J33" s="3" t="s">
        <v>17</v>
      </c>
      <c r="K33" s="2" t="str">
        <f>J33*0.00</f>
        <v>0</v>
      </c>
      <c r="L33" s="5"/>
    </row>
    <row r="34" spans="1:12" customHeight="1" ht="105" outlineLevel="4">
      <c r="A34" s="1"/>
      <c r="B34" s="1">
        <v>834765</v>
      </c>
      <c r="C34" s="1" t="s">
        <v>120</v>
      </c>
      <c r="D34" s="1" t="s">
        <v>121</v>
      </c>
      <c r="E34" s="2" t="s">
        <v>122</v>
      </c>
      <c r="F34" s="2" t="s">
        <v>32</v>
      </c>
      <c r="G34" s="2">
        <v>0</v>
      </c>
      <c r="H34" s="2">
        <v>0</v>
      </c>
      <c r="I34" s="1">
        <v>0</v>
      </c>
      <c r="J34" s="3" t="s">
        <v>17</v>
      </c>
      <c r="K34" s="2" t="str">
        <f>J34*0.00</f>
        <v>0</v>
      </c>
      <c r="L34" s="5"/>
    </row>
    <row r="35" spans="1:12" customHeight="1" ht="105" outlineLevel="4">
      <c r="A35" s="1"/>
      <c r="B35" s="1">
        <v>834766</v>
      </c>
      <c r="C35" s="1" t="s">
        <v>123</v>
      </c>
      <c r="D35" s="1" t="s">
        <v>124</v>
      </c>
      <c r="E35" s="2" t="s">
        <v>125</v>
      </c>
      <c r="F35" s="2" t="s">
        <v>32</v>
      </c>
      <c r="G35" s="2">
        <v>0</v>
      </c>
      <c r="H35" s="2">
        <v>0</v>
      </c>
      <c r="I35" s="1">
        <v>0</v>
      </c>
      <c r="J35" s="3" t="s">
        <v>17</v>
      </c>
      <c r="K35" s="2" t="str">
        <f>J35*0.00</f>
        <v>0</v>
      </c>
      <c r="L35" s="5"/>
    </row>
    <row r="36" spans="1:12" customHeight="1" ht="105" outlineLevel="4">
      <c r="A36" s="1"/>
      <c r="B36" s="1">
        <v>834767</v>
      </c>
      <c r="C36" s="1" t="s">
        <v>126</v>
      </c>
      <c r="D36" s="1" t="s">
        <v>127</v>
      </c>
      <c r="E36" s="2" t="s">
        <v>128</v>
      </c>
      <c r="F36" s="2" t="s">
        <v>32</v>
      </c>
      <c r="G36" s="2">
        <v>0</v>
      </c>
      <c r="H36" s="2" t="s">
        <v>23</v>
      </c>
      <c r="I36" s="1">
        <v>0</v>
      </c>
      <c r="J36" s="3" t="s">
        <v>17</v>
      </c>
      <c r="K36" s="2" t="str">
        <f>J36*0.00</f>
        <v>0</v>
      </c>
      <c r="L36" s="5"/>
    </row>
    <row r="37" spans="1:12" customHeight="1" ht="105" outlineLevel="4">
      <c r="A37" s="1"/>
      <c r="B37" s="1">
        <v>834768</v>
      </c>
      <c r="C37" s="1" t="s">
        <v>129</v>
      </c>
      <c r="D37" s="1" t="s">
        <v>130</v>
      </c>
      <c r="E37" s="2" t="s">
        <v>131</v>
      </c>
      <c r="F37" s="2" t="s">
        <v>32</v>
      </c>
      <c r="G37" s="2">
        <v>0</v>
      </c>
      <c r="H37" s="2" t="s">
        <v>74</v>
      </c>
      <c r="I37" s="1">
        <v>0</v>
      </c>
      <c r="J37" s="3" t="s">
        <v>17</v>
      </c>
      <c r="K37" s="2" t="str">
        <f>J37*0.00</f>
        <v>0</v>
      </c>
      <c r="L37" s="5"/>
    </row>
    <row r="38" spans="1:12" customHeight="1" ht="105" outlineLevel="4">
      <c r="A38" s="1"/>
      <c r="B38" s="1">
        <v>834769</v>
      </c>
      <c r="C38" s="1" t="s">
        <v>132</v>
      </c>
      <c r="D38" s="1" t="s">
        <v>133</v>
      </c>
      <c r="E38" s="2" t="s">
        <v>134</v>
      </c>
      <c r="F38" s="2" t="s">
        <v>32</v>
      </c>
      <c r="G38" s="2">
        <v>0</v>
      </c>
      <c r="H38" s="2">
        <v>0</v>
      </c>
      <c r="I38" s="1">
        <v>0</v>
      </c>
      <c r="J38" s="3" t="s">
        <v>17</v>
      </c>
      <c r="K38" s="2" t="str">
        <f>J38*0.00</f>
        <v>0</v>
      </c>
      <c r="L38" s="5"/>
    </row>
    <row r="39" spans="1:12" outlineLevel="2">
      <c r="A39" s="8" t="s">
        <v>135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821394</v>
      </c>
      <c r="C40" s="1" t="s">
        <v>136</v>
      </c>
      <c r="D40" s="1" t="s">
        <v>137</v>
      </c>
      <c r="E40" s="2" t="s">
        <v>138</v>
      </c>
      <c r="F40" s="2" t="s">
        <v>139</v>
      </c>
      <c r="G40" s="2">
        <v>0</v>
      </c>
      <c r="H40" s="2">
        <v>0</v>
      </c>
      <c r="I40" s="1">
        <v>0</v>
      </c>
      <c r="J40" s="3" t="s">
        <v>17</v>
      </c>
      <c r="K40" s="2" t="str">
        <f>J40*1341.19</f>
        <v>0</v>
      </c>
      <c r="L40" s="5"/>
    </row>
    <row r="41" spans="1:12" customHeight="1" ht="105" outlineLevel="4">
      <c r="A41" s="1"/>
      <c r="B41" s="1">
        <v>821395</v>
      </c>
      <c r="C41" s="1" t="s">
        <v>140</v>
      </c>
      <c r="D41" s="1" t="s">
        <v>141</v>
      </c>
      <c r="E41" s="2" t="s">
        <v>142</v>
      </c>
      <c r="F41" s="2" t="s">
        <v>143</v>
      </c>
      <c r="G41" s="2">
        <v>0</v>
      </c>
      <c r="H41" s="2">
        <v>0</v>
      </c>
      <c r="I41" s="1">
        <v>0</v>
      </c>
      <c r="J41" s="3" t="s">
        <v>17</v>
      </c>
      <c r="K41" s="2" t="str">
        <f>J41*1478.65</f>
        <v>0</v>
      </c>
      <c r="L41" s="5"/>
    </row>
    <row r="42" spans="1:12" customHeight="1" ht="105" outlineLevel="4">
      <c r="A42" s="1"/>
      <c r="B42" s="1">
        <v>821396</v>
      </c>
      <c r="C42" s="1" t="s">
        <v>144</v>
      </c>
      <c r="D42" s="1" t="s">
        <v>145</v>
      </c>
      <c r="E42" s="2" t="s">
        <v>146</v>
      </c>
      <c r="F42" s="2" t="s">
        <v>147</v>
      </c>
      <c r="G42" s="2" t="s">
        <v>23</v>
      </c>
      <c r="H42" s="2">
        <v>0</v>
      </c>
      <c r="I42" s="1">
        <v>0</v>
      </c>
      <c r="J42" s="3" t="s">
        <v>17</v>
      </c>
      <c r="K42" s="2" t="str">
        <f>J42*2194.50</f>
        <v>0</v>
      </c>
      <c r="L42" s="5"/>
    </row>
    <row r="43" spans="1:12" customHeight="1" ht="105" outlineLevel="4">
      <c r="A43" s="1"/>
      <c r="B43" s="1">
        <v>821397</v>
      </c>
      <c r="C43" s="1" t="s">
        <v>148</v>
      </c>
      <c r="D43" s="1" t="s">
        <v>149</v>
      </c>
      <c r="E43" s="2" t="s">
        <v>150</v>
      </c>
      <c r="F43" s="2" t="s">
        <v>151</v>
      </c>
      <c r="G43" s="2">
        <v>5</v>
      </c>
      <c r="H43" s="2">
        <v>0</v>
      </c>
      <c r="I43" s="1">
        <v>0</v>
      </c>
      <c r="J43" s="3" t="s">
        <v>17</v>
      </c>
      <c r="K43" s="2" t="str">
        <f>J43*2354.66</f>
        <v>0</v>
      </c>
      <c r="L43" s="5"/>
    </row>
    <row r="44" spans="1:12" customHeight="1" ht="105" outlineLevel="4">
      <c r="A44" s="1"/>
      <c r="B44" s="1">
        <v>821398</v>
      </c>
      <c r="C44" s="1" t="s">
        <v>152</v>
      </c>
      <c r="D44" s="1" t="s">
        <v>153</v>
      </c>
      <c r="E44" s="2" t="s">
        <v>154</v>
      </c>
      <c r="F44" s="2" t="s">
        <v>155</v>
      </c>
      <c r="G44" s="2">
        <v>1</v>
      </c>
      <c r="H44" s="2">
        <v>0</v>
      </c>
      <c r="I44" s="1">
        <v>0</v>
      </c>
      <c r="J44" s="3" t="s">
        <v>17</v>
      </c>
      <c r="K44" s="2" t="str">
        <f>J44*3793.02</f>
        <v>0</v>
      </c>
      <c r="L44" s="5"/>
    </row>
    <row r="45" spans="1:12" customHeight="1" ht="105" outlineLevel="4">
      <c r="A45" s="1"/>
      <c r="B45" s="1">
        <v>827985</v>
      </c>
      <c r="C45" s="1" t="s">
        <v>156</v>
      </c>
      <c r="D45" s="1" t="s">
        <v>157</v>
      </c>
      <c r="E45" s="2" t="s">
        <v>158</v>
      </c>
      <c r="F45" s="2" t="s">
        <v>159</v>
      </c>
      <c r="G45" s="2" t="s">
        <v>16</v>
      </c>
      <c r="H45" s="2">
        <v>0</v>
      </c>
      <c r="I45" s="1">
        <v>0</v>
      </c>
      <c r="J45" s="3" t="s">
        <v>17</v>
      </c>
      <c r="K45" s="2" t="str">
        <f>J45*927.08</f>
        <v>0</v>
      </c>
      <c r="L45" s="5"/>
    </row>
    <row r="46" spans="1:12" customHeight="1" ht="105" outlineLevel="4">
      <c r="A46" s="1"/>
      <c r="B46" s="1">
        <v>827846</v>
      </c>
      <c r="C46" s="1" t="s">
        <v>160</v>
      </c>
      <c r="D46" s="1" t="s">
        <v>161</v>
      </c>
      <c r="E46" s="2" t="s">
        <v>162</v>
      </c>
      <c r="F46" s="2" t="s">
        <v>163</v>
      </c>
      <c r="G46" s="2" t="s">
        <v>67</v>
      </c>
      <c r="H46" s="2">
        <v>0</v>
      </c>
      <c r="I46" s="1">
        <v>0</v>
      </c>
      <c r="J46" s="3" t="s">
        <v>17</v>
      </c>
      <c r="K46" s="2" t="str">
        <f>J46*1107.26</f>
        <v>0</v>
      </c>
      <c r="L46" s="5"/>
    </row>
    <row r="47" spans="1:12" customHeight="1" ht="105" outlineLevel="4">
      <c r="A47" s="1"/>
      <c r="B47" s="1">
        <v>827060</v>
      </c>
      <c r="C47" s="1" t="s">
        <v>164</v>
      </c>
      <c r="D47" s="1" t="s">
        <v>165</v>
      </c>
      <c r="E47" s="2" t="s">
        <v>158</v>
      </c>
      <c r="F47" s="2" t="s">
        <v>166</v>
      </c>
      <c r="G47" s="2" t="s">
        <v>23</v>
      </c>
      <c r="H47" s="2">
        <v>0</v>
      </c>
      <c r="I47" s="1">
        <v>0</v>
      </c>
      <c r="J47" s="3" t="s">
        <v>17</v>
      </c>
      <c r="K47" s="2" t="str">
        <f>J47*1196.58</f>
        <v>0</v>
      </c>
      <c r="L47" s="5"/>
    </row>
    <row r="48" spans="1:12" customHeight="1" ht="105" outlineLevel="4">
      <c r="A48" s="1"/>
      <c r="B48" s="1">
        <v>827944</v>
      </c>
      <c r="C48" s="1" t="s">
        <v>167</v>
      </c>
      <c r="D48" s="1" t="s">
        <v>168</v>
      </c>
      <c r="E48" s="2" t="s">
        <v>169</v>
      </c>
      <c r="F48" s="2" t="s">
        <v>170</v>
      </c>
      <c r="G48" s="2">
        <v>0</v>
      </c>
      <c r="H48" s="2">
        <v>0</v>
      </c>
      <c r="I48" s="1">
        <v>0</v>
      </c>
      <c r="J48" s="3" t="s">
        <v>17</v>
      </c>
      <c r="K48" s="2" t="str">
        <f>J48*1290.52</f>
        <v>0</v>
      </c>
      <c r="L48" s="5"/>
    </row>
    <row r="49" spans="1:12" customHeight="1" ht="105" outlineLevel="4">
      <c r="A49" s="1"/>
      <c r="B49" s="1">
        <v>836416</v>
      </c>
      <c r="C49" s="1" t="s">
        <v>171</v>
      </c>
      <c r="D49" s="1" t="s">
        <v>172</v>
      </c>
      <c r="E49" s="2" t="s">
        <v>173</v>
      </c>
      <c r="F49" s="2" t="s">
        <v>174</v>
      </c>
      <c r="G49" s="2" t="s">
        <v>67</v>
      </c>
      <c r="H49" s="2">
        <v>0</v>
      </c>
      <c r="I49" s="1">
        <v>0</v>
      </c>
      <c r="J49" s="3" t="s">
        <v>17</v>
      </c>
      <c r="K49" s="2" t="str">
        <f>J49*697.62</f>
        <v>0</v>
      </c>
      <c r="L49" s="5"/>
    </row>
    <row r="50" spans="1:12" customHeight="1" ht="105" outlineLevel="4">
      <c r="A50" s="1"/>
      <c r="B50" s="1">
        <v>837312</v>
      </c>
      <c r="C50" s="1" t="s">
        <v>175</v>
      </c>
      <c r="D50" s="1" t="s">
        <v>176</v>
      </c>
      <c r="E50" s="2" t="s">
        <v>177</v>
      </c>
      <c r="F50" s="2" t="s">
        <v>178</v>
      </c>
      <c r="G50" s="2" t="s">
        <v>74</v>
      </c>
      <c r="H50" s="2">
        <v>0</v>
      </c>
      <c r="I50" s="1">
        <v>0</v>
      </c>
      <c r="J50" s="3" t="s">
        <v>17</v>
      </c>
      <c r="K50" s="2" t="str">
        <f>J50*1001.00</f>
        <v>0</v>
      </c>
      <c r="L50" s="5"/>
    </row>
    <row r="51" spans="1:12" customHeight="1" ht="105" outlineLevel="4">
      <c r="A51" s="1"/>
      <c r="B51" s="1">
        <v>837313</v>
      </c>
      <c r="C51" s="1" t="s">
        <v>179</v>
      </c>
      <c r="D51" s="1" t="s">
        <v>180</v>
      </c>
      <c r="E51" s="2" t="s">
        <v>181</v>
      </c>
      <c r="F51" s="2" t="s">
        <v>182</v>
      </c>
      <c r="G51" s="2" t="s">
        <v>67</v>
      </c>
      <c r="H51" s="2">
        <v>0</v>
      </c>
      <c r="I51" s="1">
        <v>0</v>
      </c>
      <c r="J51" s="3" t="s">
        <v>17</v>
      </c>
      <c r="K51" s="2" t="str">
        <f>J51*1070.30</f>
        <v>0</v>
      </c>
      <c r="L51" s="5"/>
    </row>
    <row r="52" spans="1:12" customHeight="1" ht="105" outlineLevel="4">
      <c r="A52" s="1"/>
      <c r="B52" s="1">
        <v>839817</v>
      </c>
      <c r="C52" s="1" t="s">
        <v>183</v>
      </c>
      <c r="D52" s="1" t="s">
        <v>184</v>
      </c>
      <c r="E52" s="2" t="s">
        <v>185</v>
      </c>
      <c r="F52" s="2" t="s">
        <v>186</v>
      </c>
      <c r="G52" s="2">
        <v>4</v>
      </c>
      <c r="H52" s="2">
        <v>0</v>
      </c>
      <c r="I52" s="1">
        <v>0</v>
      </c>
      <c r="J52" s="3" t="s">
        <v>17</v>
      </c>
      <c r="K52" s="2" t="str">
        <f>J52*3913.14</f>
        <v>0</v>
      </c>
      <c r="L52" s="5"/>
    </row>
    <row r="53" spans="1:12" customHeight="1" ht="105" outlineLevel="4">
      <c r="A53" s="1"/>
      <c r="B53" s="1">
        <v>880056</v>
      </c>
      <c r="C53" s="1" t="s">
        <v>187</v>
      </c>
      <c r="D53" s="1" t="s">
        <v>188</v>
      </c>
      <c r="E53" s="2" t="s">
        <v>189</v>
      </c>
      <c r="F53" s="2" t="s">
        <v>190</v>
      </c>
      <c r="G53" s="2">
        <v>3</v>
      </c>
      <c r="H53" s="2">
        <v>0</v>
      </c>
      <c r="I53" s="1">
        <v>0</v>
      </c>
      <c r="J53" s="3" t="s">
        <v>17</v>
      </c>
      <c r="K53" s="2" t="str">
        <f>J53*2795.10</f>
        <v>0</v>
      </c>
      <c r="L53" s="5"/>
    </row>
    <row r="54" spans="1:12" customHeight="1" ht="105" outlineLevel="4">
      <c r="A54" s="1"/>
      <c r="B54" s="1">
        <v>882871</v>
      </c>
      <c r="C54" s="1" t="s">
        <v>191</v>
      </c>
      <c r="D54" s="1" t="s">
        <v>192</v>
      </c>
      <c r="E54" s="2" t="s">
        <v>193</v>
      </c>
      <c r="F54" s="2" t="s">
        <v>194</v>
      </c>
      <c r="G54" s="2">
        <v>9</v>
      </c>
      <c r="H54" s="2">
        <v>0</v>
      </c>
      <c r="I54" s="1">
        <v>0</v>
      </c>
      <c r="J54" s="3" t="s">
        <v>17</v>
      </c>
      <c r="K54" s="2" t="str">
        <f>J54*1213.52</f>
        <v>0</v>
      </c>
      <c r="L54" s="5"/>
    </row>
    <row r="55" spans="1:12" customHeight="1" ht="105" outlineLevel="4">
      <c r="A55" s="1"/>
      <c r="B55" s="1">
        <v>882872</v>
      </c>
      <c r="C55" s="1" t="s">
        <v>195</v>
      </c>
      <c r="D55" s="1" t="s">
        <v>196</v>
      </c>
      <c r="E55" s="2" t="s">
        <v>197</v>
      </c>
      <c r="F55" s="2" t="s">
        <v>198</v>
      </c>
      <c r="G55" s="2">
        <v>8</v>
      </c>
      <c r="H55" s="2">
        <v>0</v>
      </c>
      <c r="I55" s="1">
        <v>0</v>
      </c>
      <c r="J55" s="3" t="s">
        <v>17</v>
      </c>
      <c r="K55" s="2" t="str">
        <f>J55*1318.24</f>
        <v>0</v>
      </c>
      <c r="L55" s="5"/>
    </row>
    <row r="56" spans="1:12" customHeight="1" ht="105" outlineLevel="4">
      <c r="A56" s="1"/>
      <c r="B56" s="1">
        <v>883961</v>
      </c>
      <c r="C56" s="1" t="s">
        <v>199</v>
      </c>
      <c r="D56" s="1" t="s">
        <v>200</v>
      </c>
      <c r="E56" s="2" t="s">
        <v>201</v>
      </c>
      <c r="F56" s="2" t="s">
        <v>202</v>
      </c>
      <c r="G56" s="2">
        <v>3</v>
      </c>
      <c r="H56" s="2">
        <v>0</v>
      </c>
      <c r="I56" s="1">
        <v>0</v>
      </c>
      <c r="J56" s="3" t="s">
        <v>17</v>
      </c>
      <c r="K56" s="2" t="str">
        <f>J56*1864.94</f>
        <v>0</v>
      </c>
      <c r="L56" s="5"/>
    </row>
    <row r="57" spans="1:12" customHeight="1" ht="105" outlineLevel="4">
      <c r="A57" s="1"/>
      <c r="B57" s="1">
        <v>883962</v>
      </c>
      <c r="C57" s="1" t="s">
        <v>203</v>
      </c>
      <c r="D57" s="1" t="s">
        <v>204</v>
      </c>
      <c r="E57" s="2" t="s">
        <v>205</v>
      </c>
      <c r="F57" s="2" t="s">
        <v>206</v>
      </c>
      <c r="G57" s="2">
        <v>4</v>
      </c>
      <c r="H57" s="2">
        <v>0</v>
      </c>
      <c r="I57" s="1">
        <v>0</v>
      </c>
      <c r="J57" s="3" t="s">
        <v>17</v>
      </c>
      <c r="K57" s="2" t="str">
        <f>J57*2678.06</f>
        <v>0</v>
      </c>
      <c r="L57" s="5"/>
    </row>
    <row r="58" spans="1:12" customHeight="1" ht="105" outlineLevel="4">
      <c r="A58" s="1"/>
      <c r="B58" s="1">
        <v>885843</v>
      </c>
      <c r="C58" s="1" t="s">
        <v>207</v>
      </c>
      <c r="D58" s="1" t="s">
        <v>208</v>
      </c>
      <c r="E58" s="2" t="s">
        <v>209</v>
      </c>
      <c r="F58" s="2" t="s">
        <v>210</v>
      </c>
      <c r="G58" s="2">
        <v>1</v>
      </c>
      <c r="H58" s="2">
        <v>0</v>
      </c>
      <c r="I58" s="1">
        <v>0</v>
      </c>
      <c r="J58" s="3" t="s">
        <v>17</v>
      </c>
      <c r="K58" s="2" t="str">
        <f>J58*7484.40</f>
        <v>0</v>
      </c>
      <c r="L58" s="5"/>
    </row>
    <row r="59" spans="1:12" customHeight="1" ht="105" outlineLevel="4">
      <c r="A59" s="1"/>
      <c r="B59" s="1">
        <v>885844</v>
      </c>
      <c r="C59" s="1" t="s">
        <v>211</v>
      </c>
      <c r="D59" s="1" t="s">
        <v>212</v>
      </c>
      <c r="E59" s="2" t="s">
        <v>213</v>
      </c>
      <c r="F59" s="2" t="s">
        <v>214</v>
      </c>
      <c r="G59" s="2">
        <v>1</v>
      </c>
      <c r="H59" s="2">
        <v>0</v>
      </c>
      <c r="I59" s="1">
        <v>0</v>
      </c>
      <c r="J59" s="3" t="s">
        <v>17</v>
      </c>
      <c r="K59" s="2" t="str">
        <f>J59*7866.32</f>
        <v>0</v>
      </c>
      <c r="L59" s="5"/>
    </row>
    <row r="60" spans="1:12" customHeight="1" ht="105" outlineLevel="4">
      <c r="A60" s="1"/>
      <c r="B60" s="1">
        <v>885845</v>
      </c>
      <c r="C60" s="1" t="s">
        <v>215</v>
      </c>
      <c r="D60" s="1" t="s">
        <v>216</v>
      </c>
      <c r="E60" s="2" t="s">
        <v>217</v>
      </c>
      <c r="F60" s="2" t="s">
        <v>218</v>
      </c>
      <c r="G60" s="2">
        <v>1</v>
      </c>
      <c r="H60" s="2">
        <v>0</v>
      </c>
      <c r="I60" s="1">
        <v>0</v>
      </c>
      <c r="J60" s="3" t="s">
        <v>17</v>
      </c>
      <c r="K60" s="2" t="str">
        <f>J60*11560.78</f>
        <v>0</v>
      </c>
      <c r="L60" s="5"/>
    </row>
    <row r="61" spans="1:12" customHeight="1" ht="105" outlineLevel="4">
      <c r="A61" s="1"/>
      <c r="B61" s="1">
        <v>955781</v>
      </c>
      <c r="C61" s="1" t="s">
        <v>219</v>
      </c>
      <c r="D61" s="1" t="s">
        <v>220</v>
      </c>
      <c r="E61" s="2" t="s">
        <v>221</v>
      </c>
      <c r="F61" s="2" t="s">
        <v>222</v>
      </c>
      <c r="G61" s="2">
        <v>3</v>
      </c>
      <c r="H61" s="2">
        <v>0</v>
      </c>
      <c r="I61" s="1">
        <v>0</v>
      </c>
      <c r="J61" s="3" t="s">
        <v>17</v>
      </c>
      <c r="K61" s="2" t="str">
        <f>J61*2738.12</f>
        <v>0</v>
      </c>
      <c r="L61" s="5"/>
    </row>
    <row r="62" spans="1:12" customHeight="1" ht="105" outlineLevel="4">
      <c r="A62" s="1"/>
      <c r="B62" s="1">
        <v>955782</v>
      </c>
      <c r="C62" s="1" t="s">
        <v>223</v>
      </c>
      <c r="D62" s="1" t="s">
        <v>224</v>
      </c>
      <c r="E62" s="2" t="s">
        <v>225</v>
      </c>
      <c r="F62" s="2" t="s">
        <v>226</v>
      </c>
      <c r="G62" s="2">
        <v>2</v>
      </c>
      <c r="H62" s="2">
        <v>0</v>
      </c>
      <c r="I62" s="1">
        <v>0</v>
      </c>
      <c r="J62" s="3" t="s">
        <v>17</v>
      </c>
      <c r="K62" s="2" t="str">
        <f>J62*2924.46</f>
        <v>0</v>
      </c>
      <c r="L62" s="5"/>
    </row>
    <row r="63" spans="1:12" customHeight="1" ht="105" outlineLevel="4">
      <c r="A63" s="1"/>
      <c r="B63" s="1">
        <v>955783</v>
      </c>
      <c r="C63" s="1" t="s">
        <v>227</v>
      </c>
      <c r="D63" s="1" t="s">
        <v>228</v>
      </c>
      <c r="E63" s="2" t="s">
        <v>229</v>
      </c>
      <c r="F63" s="2" t="s">
        <v>230</v>
      </c>
      <c r="G63" s="2">
        <v>1</v>
      </c>
      <c r="H63" s="2">
        <v>0</v>
      </c>
      <c r="I63" s="1">
        <v>0</v>
      </c>
      <c r="J63" s="3" t="s">
        <v>17</v>
      </c>
      <c r="K63" s="2" t="str">
        <f>J63*2927.54</f>
        <v>0</v>
      </c>
      <c r="L63" s="5"/>
    </row>
    <row r="64" spans="1:12" customHeight="1" ht="105" outlineLevel="4">
      <c r="A64" s="1"/>
      <c r="B64" s="1">
        <v>955784</v>
      </c>
      <c r="C64" s="1" t="s">
        <v>231</v>
      </c>
      <c r="D64" s="1" t="s">
        <v>232</v>
      </c>
      <c r="E64" s="2" t="s">
        <v>233</v>
      </c>
      <c r="F64" s="2" t="s">
        <v>234</v>
      </c>
      <c r="G64" s="2">
        <v>2</v>
      </c>
      <c r="H64" s="2">
        <v>0</v>
      </c>
      <c r="I64" s="1">
        <v>0</v>
      </c>
      <c r="J64" s="3" t="s">
        <v>17</v>
      </c>
      <c r="K64" s="2" t="str">
        <f>J64*3110.80</f>
        <v>0</v>
      </c>
      <c r="L64" s="5"/>
    </row>
    <row r="65" spans="1:12" customHeight="1" ht="105" outlineLevel="4">
      <c r="A65" s="1"/>
      <c r="B65" s="1">
        <v>955805</v>
      </c>
      <c r="C65" s="1" t="s">
        <v>235</v>
      </c>
      <c r="D65" s="1" t="s">
        <v>236</v>
      </c>
      <c r="E65" s="2" t="s">
        <v>237</v>
      </c>
      <c r="F65" s="2" t="s">
        <v>238</v>
      </c>
      <c r="G65" s="2">
        <v>0</v>
      </c>
      <c r="H65" s="2">
        <v>0</v>
      </c>
      <c r="I65" s="1">
        <v>0</v>
      </c>
      <c r="J65" s="3" t="s">
        <v>17</v>
      </c>
      <c r="K65" s="2" t="str">
        <f>J65*3805.34</f>
        <v>0</v>
      </c>
      <c r="L65" s="5"/>
    </row>
    <row r="66" spans="1:12" outlineLevel="2">
      <c r="A66" s="8" t="s">
        <v>239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5"/>
    </row>
    <row r="67" spans="1:12" customHeight="1" ht="105" outlineLevel="4">
      <c r="A67" s="1"/>
      <c r="B67" s="1">
        <v>837046</v>
      </c>
      <c r="C67" s="1" t="s">
        <v>240</v>
      </c>
      <c r="D67" s="1" t="s">
        <v>241</v>
      </c>
      <c r="E67" s="2" t="s">
        <v>242</v>
      </c>
      <c r="F67" s="2" t="s">
        <v>243</v>
      </c>
      <c r="G67" s="2">
        <v>0</v>
      </c>
      <c r="H67" s="2">
        <v>0</v>
      </c>
      <c r="I67" s="1">
        <v>0</v>
      </c>
      <c r="J67" s="3" t="s">
        <v>17</v>
      </c>
      <c r="K67" s="2" t="str">
        <f>J67*917.14</f>
        <v>0</v>
      </c>
      <c r="L67" s="5"/>
    </row>
    <row r="68" spans="1:12" customHeight="1" ht="105" outlineLevel="4">
      <c r="A68" s="1"/>
      <c r="B68" s="1">
        <v>837047</v>
      </c>
      <c r="C68" s="1" t="s">
        <v>244</v>
      </c>
      <c r="D68" s="1" t="s">
        <v>245</v>
      </c>
      <c r="E68" s="2" t="s">
        <v>246</v>
      </c>
      <c r="F68" s="2" t="s">
        <v>247</v>
      </c>
      <c r="G68" s="2">
        <v>0</v>
      </c>
      <c r="H68" s="2">
        <v>0</v>
      </c>
      <c r="I68" s="1">
        <v>0</v>
      </c>
      <c r="J68" s="3" t="s">
        <v>17</v>
      </c>
      <c r="K68" s="2" t="str">
        <f>J68*953.91</f>
        <v>0</v>
      </c>
      <c r="L68" s="5"/>
    </row>
    <row r="69" spans="1:12" customHeight="1" ht="105" outlineLevel="4">
      <c r="A69" s="1"/>
      <c r="B69" s="1">
        <v>879328</v>
      </c>
      <c r="C69" s="1" t="s">
        <v>248</v>
      </c>
      <c r="D69" s="1" t="s">
        <v>249</v>
      </c>
      <c r="E69" s="2" t="s">
        <v>250</v>
      </c>
      <c r="F69" s="2" t="s">
        <v>251</v>
      </c>
      <c r="G69" s="2" t="s">
        <v>23</v>
      </c>
      <c r="H69" s="2">
        <v>0</v>
      </c>
      <c r="I69" s="1">
        <v>0</v>
      </c>
      <c r="J69" s="3" t="s">
        <v>17</v>
      </c>
      <c r="K69" s="2" t="str">
        <f>J69*826.10</f>
        <v>0</v>
      </c>
      <c r="L69" s="5"/>
    </row>
    <row r="70" spans="1:12" outlineLevel="2">
      <c r="A70" s="8" t="s">
        <v>252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884630</v>
      </c>
      <c r="C71" s="1" t="s">
        <v>253</v>
      </c>
      <c r="D71" s="1" t="s">
        <v>254</v>
      </c>
      <c r="E71" s="2" t="s">
        <v>255</v>
      </c>
      <c r="F71" s="2" t="s">
        <v>256</v>
      </c>
      <c r="G71" s="2">
        <v>0</v>
      </c>
      <c r="H71" s="2">
        <v>0</v>
      </c>
      <c r="I71" s="1">
        <v>0</v>
      </c>
      <c r="J71" s="3" t="s">
        <v>17</v>
      </c>
      <c r="K71" s="2" t="str">
        <f>J71*1509.20</f>
        <v>0</v>
      </c>
      <c r="L71" s="5"/>
    </row>
    <row r="72" spans="1:12" customHeight="1" ht="105" outlineLevel="4">
      <c r="A72" s="1"/>
      <c r="B72" s="1">
        <v>884631</v>
      </c>
      <c r="C72" s="1" t="s">
        <v>257</v>
      </c>
      <c r="D72" s="1" t="s">
        <v>258</v>
      </c>
      <c r="E72" s="2" t="s">
        <v>259</v>
      </c>
      <c r="F72" s="2" t="s">
        <v>256</v>
      </c>
      <c r="G72" s="2">
        <v>1</v>
      </c>
      <c r="H72" s="2">
        <v>0</v>
      </c>
      <c r="I72" s="1">
        <v>0</v>
      </c>
      <c r="J72" s="3" t="s">
        <v>17</v>
      </c>
      <c r="K72" s="2" t="str">
        <f>J72*1509.20</f>
        <v>0</v>
      </c>
      <c r="L72" s="5"/>
    </row>
    <row r="73" spans="1:12" outlineLevel="2">
      <c r="A73" s="8" t="s">
        <v>260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5"/>
    </row>
    <row r="74" spans="1:12" customHeight="1" ht="105" outlineLevel="4">
      <c r="A74" s="1"/>
      <c r="B74" s="1">
        <v>954209</v>
      </c>
      <c r="C74" s="1" t="s">
        <v>261</v>
      </c>
      <c r="D74" s="1" t="s">
        <v>262</v>
      </c>
      <c r="E74" s="2" t="s">
        <v>263</v>
      </c>
      <c r="F74" s="2" t="s">
        <v>264</v>
      </c>
      <c r="G74" s="2" t="s">
        <v>67</v>
      </c>
      <c r="H74" s="2">
        <v>0</v>
      </c>
      <c r="I74" s="1">
        <v>0</v>
      </c>
      <c r="J74" s="3" t="s">
        <v>17</v>
      </c>
      <c r="K74" s="2" t="str">
        <f>J74*873.41</f>
        <v>0</v>
      </c>
      <c r="L74" s="5"/>
    </row>
    <row r="75" spans="1:12" outlineLevel="2">
      <c r="A75" s="8" t="s">
        <v>265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956438</v>
      </c>
      <c r="C76" s="1" t="s">
        <v>266</v>
      </c>
      <c r="D76" s="1" t="s">
        <v>267</v>
      </c>
      <c r="E76" s="2" t="s">
        <v>268</v>
      </c>
      <c r="F76" s="2" t="s">
        <v>269</v>
      </c>
      <c r="G76" s="2">
        <v>0</v>
      </c>
      <c r="H76" s="2" t="s">
        <v>270</v>
      </c>
      <c r="I76" s="1">
        <v>0</v>
      </c>
      <c r="J76" s="3" t="s">
        <v>17</v>
      </c>
      <c r="K76" s="2" t="str">
        <f>J76*5766.00</f>
        <v>0</v>
      </c>
      <c r="L76" s="5"/>
    </row>
    <row r="77" spans="1:12" customHeight="1" ht="105" outlineLevel="4">
      <c r="A77" s="1"/>
      <c r="B77" s="1">
        <v>956439</v>
      </c>
      <c r="C77" s="1" t="s">
        <v>271</v>
      </c>
      <c r="D77" s="1" t="s">
        <v>272</v>
      </c>
      <c r="E77" s="2" t="s">
        <v>273</v>
      </c>
      <c r="F77" s="2" t="s">
        <v>274</v>
      </c>
      <c r="G77" s="2">
        <v>0</v>
      </c>
      <c r="H77" s="2" t="s">
        <v>67</v>
      </c>
      <c r="I77" s="1">
        <v>0</v>
      </c>
      <c r="J77" s="3" t="s">
        <v>17</v>
      </c>
      <c r="K77" s="2" t="str">
        <f>J77*7879.00</f>
        <v>0</v>
      </c>
      <c r="L77" s="5"/>
    </row>
    <row r="78" spans="1:12" customHeight="1" ht="105" outlineLevel="4">
      <c r="A78" s="1"/>
      <c r="B78" s="1">
        <v>956440</v>
      </c>
      <c r="C78" s="1" t="s">
        <v>275</v>
      </c>
      <c r="D78" s="1" t="s">
        <v>276</v>
      </c>
      <c r="E78" s="2" t="s">
        <v>277</v>
      </c>
      <c r="F78" s="2" t="s">
        <v>278</v>
      </c>
      <c r="G78" s="2">
        <v>0</v>
      </c>
      <c r="H78" s="2" t="s">
        <v>67</v>
      </c>
      <c r="I78" s="1">
        <v>0</v>
      </c>
      <c r="J78" s="3" t="s">
        <v>17</v>
      </c>
      <c r="K78" s="2" t="str">
        <f>J78*14903.00</f>
        <v>0</v>
      </c>
      <c r="L78" s="5"/>
    </row>
    <row r="79" spans="1:12" customHeight="1" ht="105" outlineLevel="4">
      <c r="A79" s="1"/>
      <c r="B79" s="1">
        <v>956441</v>
      </c>
      <c r="C79" s="1" t="s">
        <v>279</v>
      </c>
      <c r="D79" s="1" t="s">
        <v>280</v>
      </c>
      <c r="E79" s="2" t="s">
        <v>281</v>
      </c>
      <c r="F79" s="2" t="s">
        <v>282</v>
      </c>
      <c r="G79" s="2">
        <v>0</v>
      </c>
      <c r="H79" s="2" t="s">
        <v>23</v>
      </c>
      <c r="I79" s="1">
        <v>0</v>
      </c>
      <c r="J79" s="3" t="s">
        <v>17</v>
      </c>
      <c r="K79" s="2" t="str">
        <f>J79*22862.00</f>
        <v>0</v>
      </c>
      <c r="L79" s="5"/>
    </row>
    <row r="80" spans="1:12" customHeight="1" ht="105" outlineLevel="4">
      <c r="A80" s="1"/>
      <c r="B80" s="1">
        <v>956442</v>
      </c>
      <c r="C80" s="1" t="s">
        <v>283</v>
      </c>
      <c r="D80" s="1" t="s">
        <v>284</v>
      </c>
      <c r="E80" s="2" t="s">
        <v>285</v>
      </c>
      <c r="F80" s="2" t="s">
        <v>286</v>
      </c>
      <c r="G80" s="2">
        <v>0</v>
      </c>
      <c r="H80" s="2" t="s">
        <v>23</v>
      </c>
      <c r="I80" s="1">
        <v>0</v>
      </c>
      <c r="J80" s="3" t="s">
        <v>17</v>
      </c>
      <c r="K80" s="2" t="str">
        <f>J80*34452.00</f>
        <v>0</v>
      </c>
      <c r="L80" s="5"/>
    </row>
    <row r="81" spans="1:12" customHeight="1" ht="105" outlineLevel="4">
      <c r="A81" s="1"/>
      <c r="B81" s="1">
        <v>956443</v>
      </c>
      <c r="C81" s="1" t="s">
        <v>287</v>
      </c>
      <c r="D81" s="1" t="s">
        <v>288</v>
      </c>
      <c r="E81" s="2" t="s">
        <v>289</v>
      </c>
      <c r="F81" s="2" t="s">
        <v>290</v>
      </c>
      <c r="G81" s="2">
        <v>0</v>
      </c>
      <c r="H81" s="2">
        <v>5</v>
      </c>
      <c r="I81" s="1">
        <v>0</v>
      </c>
      <c r="J81" s="3" t="s">
        <v>17</v>
      </c>
      <c r="K81" s="2" t="str">
        <f>J81*55991.00</f>
        <v>0</v>
      </c>
      <c r="L81" s="5"/>
    </row>
    <row r="82" spans="1:12" customHeight="1" ht="105" outlineLevel="4">
      <c r="A82" s="1"/>
      <c r="B82" s="1">
        <v>956444</v>
      </c>
      <c r="C82" s="1" t="s">
        <v>291</v>
      </c>
      <c r="D82" s="1" t="s">
        <v>292</v>
      </c>
      <c r="E82" s="2" t="s">
        <v>293</v>
      </c>
      <c r="F82" s="2" t="s">
        <v>294</v>
      </c>
      <c r="G82" s="2">
        <v>0</v>
      </c>
      <c r="H82" s="2" t="s">
        <v>270</v>
      </c>
      <c r="I82" s="1">
        <v>0</v>
      </c>
      <c r="J82" s="3" t="s">
        <v>17</v>
      </c>
      <c r="K82" s="2" t="str">
        <f>J82*2507.00</f>
        <v>0</v>
      </c>
      <c r="L82" s="5"/>
    </row>
    <row r="83" spans="1:12" customHeight="1" ht="105" outlineLevel="4">
      <c r="A83" s="1"/>
      <c r="B83" s="1">
        <v>956445</v>
      </c>
      <c r="C83" s="1" t="s">
        <v>295</v>
      </c>
      <c r="D83" s="1" t="s">
        <v>296</v>
      </c>
      <c r="E83" s="2" t="s">
        <v>297</v>
      </c>
      <c r="F83" s="2" t="s">
        <v>298</v>
      </c>
      <c r="G83" s="2">
        <v>0</v>
      </c>
      <c r="H83" s="2" t="s">
        <v>24</v>
      </c>
      <c r="I83" s="1">
        <v>0</v>
      </c>
      <c r="J83" s="3" t="s">
        <v>17</v>
      </c>
      <c r="K83" s="2" t="str">
        <f>J83*1880.00</f>
        <v>0</v>
      </c>
      <c r="L83" s="5"/>
    </row>
    <row r="84" spans="1:12" customHeight="1" ht="105" outlineLevel="4">
      <c r="A84" s="1"/>
      <c r="B84" s="1">
        <v>956446</v>
      </c>
      <c r="C84" s="1" t="s">
        <v>299</v>
      </c>
      <c r="D84" s="1" t="s">
        <v>300</v>
      </c>
      <c r="E84" s="2" t="s">
        <v>301</v>
      </c>
      <c r="F84" s="2" t="s">
        <v>302</v>
      </c>
      <c r="G84" s="2">
        <v>0</v>
      </c>
      <c r="H84" s="2" t="s">
        <v>16</v>
      </c>
      <c r="I84" s="1">
        <v>0</v>
      </c>
      <c r="J84" s="3" t="s">
        <v>17</v>
      </c>
      <c r="K84" s="2" t="str">
        <f>J84*2536.00</f>
        <v>0</v>
      </c>
      <c r="L84" s="5"/>
    </row>
    <row r="85" spans="1:12" customHeight="1" ht="105" outlineLevel="4">
      <c r="A85" s="1"/>
      <c r="B85" s="1">
        <v>956447</v>
      </c>
      <c r="C85" s="1" t="s">
        <v>303</v>
      </c>
      <c r="D85" s="1" t="s">
        <v>304</v>
      </c>
      <c r="E85" s="2" t="s">
        <v>305</v>
      </c>
      <c r="F85" s="2" t="s">
        <v>306</v>
      </c>
      <c r="G85" s="2">
        <v>0</v>
      </c>
      <c r="H85" s="2" t="s">
        <v>67</v>
      </c>
      <c r="I85" s="1">
        <v>0</v>
      </c>
      <c r="J85" s="3" t="s">
        <v>17</v>
      </c>
      <c r="K85" s="2" t="str">
        <f>J85*6322.00</f>
        <v>0</v>
      </c>
      <c r="L85" s="5"/>
    </row>
    <row r="86" spans="1:12" customHeight="1" ht="105" outlineLevel="4">
      <c r="A86" s="1"/>
      <c r="B86" s="1">
        <v>956448</v>
      </c>
      <c r="C86" s="1" t="s">
        <v>307</v>
      </c>
      <c r="D86" s="1" t="s">
        <v>308</v>
      </c>
      <c r="E86" s="2" t="s">
        <v>309</v>
      </c>
      <c r="F86" s="2" t="s">
        <v>310</v>
      </c>
      <c r="G86" s="2">
        <v>0</v>
      </c>
      <c r="H86" s="2" t="s">
        <v>23</v>
      </c>
      <c r="I86" s="1">
        <v>0</v>
      </c>
      <c r="J86" s="3" t="s">
        <v>17</v>
      </c>
      <c r="K86" s="2" t="str">
        <f>J86*9498.00</f>
        <v>0</v>
      </c>
      <c r="L86" s="5"/>
    </row>
    <row r="87" spans="1:12" customHeight="1" ht="105" outlineLevel="4">
      <c r="A87" s="1"/>
      <c r="B87" s="1">
        <v>956449</v>
      </c>
      <c r="C87" s="1" t="s">
        <v>311</v>
      </c>
      <c r="D87" s="1" t="s">
        <v>312</v>
      </c>
      <c r="E87" s="2" t="s">
        <v>313</v>
      </c>
      <c r="F87" s="2" t="s">
        <v>314</v>
      </c>
      <c r="G87" s="2">
        <v>0</v>
      </c>
      <c r="H87" s="2" t="s">
        <v>74</v>
      </c>
      <c r="I87" s="1">
        <v>0</v>
      </c>
      <c r="J87" s="3" t="s">
        <v>17</v>
      </c>
      <c r="K87" s="2" t="str">
        <f>J87*12015.00</f>
        <v>0</v>
      </c>
      <c r="L87" s="5"/>
    </row>
    <row r="88" spans="1:12" customHeight="1" ht="105" outlineLevel="4">
      <c r="A88" s="1"/>
      <c r="B88" s="1">
        <v>956450</v>
      </c>
      <c r="C88" s="1" t="s">
        <v>315</v>
      </c>
      <c r="D88" s="1" t="s">
        <v>316</v>
      </c>
      <c r="E88" s="2" t="s">
        <v>317</v>
      </c>
      <c r="F88" s="2" t="s">
        <v>318</v>
      </c>
      <c r="G88" s="2">
        <v>0</v>
      </c>
      <c r="H88" s="2" t="s">
        <v>74</v>
      </c>
      <c r="I88" s="1">
        <v>0</v>
      </c>
      <c r="J88" s="3" t="s">
        <v>17</v>
      </c>
      <c r="K88" s="2" t="str">
        <f>J88*15199.00</f>
        <v>0</v>
      </c>
      <c r="L88" s="5"/>
    </row>
    <row r="89" spans="1:12" customHeight="1" ht="105" outlineLevel="4">
      <c r="A89" s="1"/>
      <c r="B89" s="1">
        <v>956452</v>
      </c>
      <c r="C89" s="1" t="s">
        <v>319</v>
      </c>
      <c r="D89" s="1" t="s">
        <v>320</v>
      </c>
      <c r="E89" s="2" t="s">
        <v>321</v>
      </c>
      <c r="F89" s="2" t="s">
        <v>322</v>
      </c>
      <c r="G89" s="2">
        <v>0</v>
      </c>
      <c r="H89" s="2" t="s">
        <v>23</v>
      </c>
      <c r="I89" s="1">
        <v>0</v>
      </c>
      <c r="J89" s="3" t="s">
        <v>17</v>
      </c>
      <c r="K89" s="2" t="str">
        <f>J89*3575.00</f>
        <v>0</v>
      </c>
      <c r="L8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39:K39"/>
    <mergeCell ref="A66:K66"/>
    <mergeCell ref="A70:K70"/>
    <mergeCell ref="A73:K73"/>
    <mergeCell ref="A75:K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2026-08-24T02:24:23+03:00</dcterms:created>
  <dcterms:modified xsi:type="dcterms:W3CDTF">2026-08-24T02:24:23+03:00</dcterms:modified>
  <dc:title>Untitled Spreadsheet</dc:title>
  <dc:description/>
  <dc:subject/>
  <cp:keywords/>
  <cp:category/>
</cp:coreProperties>
</file>