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<sst xmlns="http://schemas.openxmlformats.org/spreadsheetml/2006/main" uniqueCount="250">
  <si>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</si>
  <si>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</si>
  <si>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</si>
  <si>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</si>
  <si>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</si>
  <si>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</si>
  <si>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</si>
  <si>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</si>
  <si>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</si>
  <si>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</si>
  <si>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</si>
  <si>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</si>
  <si>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</si>
  <si>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</si>
  <si>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</si>
  <si>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</si>
  <si>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</si>
  <si>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&gt;50</t>
  </si>
  <si>
    <t>шт</t>
  </si>
  <si>
    <t>VLC-1145002</t>
  </si>
  <si>
    <t>VT.054.N.04</t>
  </si>
  <si>
    <t>Клапан балансировочный 1/2" (1 /30шт)</t>
  </si>
  <si>
    <t>1 390.00 руб.</t>
  </si>
  <si>
    <t>&gt;25</t>
  </si>
  <si>
    <t>&gt;1000</t>
  </si>
  <si>
    <t>VLC-1145003</t>
  </si>
  <si>
    <t>VT.054.N.05</t>
  </si>
  <si>
    <t>Клапан балансировочный 3/4" (1 /30шт)</t>
  </si>
  <si>
    <t>1 816.00 руб.</t>
  </si>
  <si>
    <t>VLC-1145004</t>
  </si>
  <si>
    <t>VT.054.N.06</t>
  </si>
  <si>
    <t>Клапан балансировочный 1" (1 /20шт)</t>
  </si>
  <si>
    <t>2 593.00 руб.</t>
  </si>
  <si>
    <t>&gt;100</t>
  </si>
  <si>
    <t>VLC-1145005</t>
  </si>
  <si>
    <t>VT.054.N.08</t>
  </si>
  <si>
    <t>Клапан балансировочный 1 1/2" (1 /12шт)</t>
  </si>
  <si>
    <t>5 661.00 руб.</t>
  </si>
  <si>
    <t>&gt;10</t>
  </si>
  <si>
    <t>VLC-1145006</t>
  </si>
  <si>
    <t>VT.054.N.07</t>
  </si>
  <si>
    <t>Клапан балансировочный 1 1/4"</t>
  </si>
  <si>
    <t>3 368.00 руб.</t>
  </si>
  <si>
    <t>VLC-1145007</t>
  </si>
  <si>
    <t>VT.054.NLF.04</t>
  </si>
  <si>
    <t>Клапан балансировочный с пониженной пропускной способностью 1/2" (Kvs 2,8) (1 /30шт)</t>
  </si>
  <si>
    <t>1 480.00 руб.</t>
  </si>
  <si>
    <t>VLC-900131</t>
  </si>
  <si>
    <t>VT.043.G.0401</t>
  </si>
  <si>
    <t>Автоматический регулятор перепада давления регулируемый ½” 5-50 кПа</t>
  </si>
  <si>
    <t>9 787.00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</si>
  <si>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</si>
  <si>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</si>
  <si>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</si>
  <si>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</si>
  <si>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</si>
  <si>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</si>
  <si>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10 496.00 руб.</t>
  </si>
  <si>
    <t>VLC-900134</t>
  </si>
  <si>
    <t>VT.043.G.0602</t>
  </si>
  <si>
    <t>Автоматический регулятор перепада давления регулируемый 1” 10-60 кПа</t>
  </si>
  <si>
    <t>17 054.00 руб.</t>
  </si>
  <si>
    <t>VLC-900135</t>
  </si>
  <si>
    <t>VT.043.G.0702</t>
  </si>
  <si>
    <t>Автоматический регулятор перепада давления регулируемый 1 1/4” 10-60 кПа</t>
  </si>
  <si>
    <t>17 857.00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</si>
  <si>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</si>
  <si>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</si>
  <si>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</si>
  <si>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</si>
  <si>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</si>
  <si>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</si>
  <si>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</si>
  <si>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</si>
  <si>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</si>
  <si>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</si>
  <si>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</si>
  <si>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</si>
  <si>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</si>
  <si>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</si>
  <si>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6 882.00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</si>
  <si>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</si>
  <si>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</si>
  <si>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</si>
  <si>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</si>
  <si>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</si>
  <si>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</si>
  <si>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</si>
  <si>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</si>
  <si>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10 630.00 руб.</t>
  </si>
  <si>
    <t>VLC-1141002</t>
  </si>
  <si>
    <t>VT.MT10RU</t>
  </si>
  <si>
    <t>Трехходовой термостатический смесительный клапан Thermomix 1/2" (регул)</t>
  </si>
  <si>
    <t>10 571.00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</si>
  <si>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</si>
  <si>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</si>
  <si>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</si>
  <si>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</si>
  <si>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2 339.84 руб.</t>
  </si>
  <si>
    <t>STP-310051</t>
  </si>
  <si>
    <t>VRGL14</t>
  </si>
  <si>
    <t>Балансировочный клапан 3/4"  ""ViEiR" (36/1шт)</t>
  </si>
  <si>
    <t>2 564.45 руб.</t>
  </si>
  <si>
    <t>STP-310052</t>
  </si>
  <si>
    <t>VRGL15</t>
  </si>
  <si>
    <t>Балансировочный клапан 1"  ""ViEiR" (36/1шт)</t>
  </si>
  <si>
    <t>3 180.28 руб.</t>
  </si>
  <si>
    <t>STP-310053</t>
  </si>
  <si>
    <t>VRGL16</t>
  </si>
  <si>
    <t>Балансировочный клапан 11/4"  ""ViEiR" (12/1шт)</t>
  </si>
  <si>
    <t>5 503.75 руб.</t>
  </si>
  <si>
    <t>STP-310054</t>
  </si>
  <si>
    <t>VRGL17</t>
  </si>
  <si>
    <t>Балансировочный клапан 11/2"  ""ViEiR" (12/1шт)</t>
  </si>
  <si>
    <t>6 719.04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</si>
  <si>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</si>
  <si>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</si>
  <si>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</si>
  <si>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6 433.44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</si>
  <si>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</si>
  <si>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</si>
  <si>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</si>
  <si>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8 260.09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</si>
  <si>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</si>
  <si>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</si>
  <si>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</si>
  <si>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</si>
  <si>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</si>
  <si>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</si>
  <si>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</si>
  <si>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</si>
  <si>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</si>
  <si>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</si>
  <si>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</si>
  <si>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</si>
  <si>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</si>
  <si>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</si>
  <si>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</si>
  <si>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</si>
  <si>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</si>
  <si>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</si>
  <si>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</si>
  <si>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</si>
  <si>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</si>
  <si>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</si>
  <si>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</si>
  <si>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</si>
  <si>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</si>
  <si>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</si>
  <si>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</si>
  <si>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</si>
  <si>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</si>
  <si>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</si>
  <si>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</si>
  <si>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</si>
  <si>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</si>
  <si>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</si>
  <si>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</si>
  <si>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</si>
  <si>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</si>
  <si>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</si>
  <si>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</si>
  <si>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</si>
  <si>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</si>
  <si>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</si>
  <si>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</si>
  <si>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3 537.00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</si>
  <si>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</si>
  <si>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</si>
  <si>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</si>
  <si>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</si>
  <si>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</si>
  <si>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</si>
  <si>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10 846.00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</si>
  <si>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</si>
  <si>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</si>
  <si>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</si>
  <si>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</si>
  <si>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</si>
  <si>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</si>
  <si>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</si>
  <si>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</si>
  <si>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</si>
  <si>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</si>
  <si>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</si>
  <si>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</si>
  <si>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</si>
  <si>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</si>
  <si>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</si>
  <si>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</si>
  <si>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</si>
  <si>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</si>
  <si>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</si>
  <si>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</si>
  <si>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</si>
  <si>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</si>
  <si>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</si>
  <si>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</si>
  <si>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</si>
  <si>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</si>
  <si>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</si>
  <si>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VLC-1143021</t>
  </si>
  <si>
    <t>VT.PICC.G.125</t>
  </si>
  <si>
    <t>Картридж с откр. настр. для корп. 1", 17–400 кПа, 535-5830 л/ч, черн/сер (590122)</t>
  </si>
  <si>
    <t>13 220.00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</si>
  <si>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</si>
  <si>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</si>
  <si>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</si>
  <si>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</si>
  <si>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</si>
  <si>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</si>
  <si>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</si>
  <si>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</si>
  <si>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</si>
  <si>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</si>
  <si>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</si>
  <si>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</si>
  <si>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</si>
  <si>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</si>
  <si>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</si>
  <si>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6 746.00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</si>
  <si>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</si>
  <si>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</si>
  <si>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</si>
  <si>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</si>
  <si>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</si>
  <si>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</si>
  <si>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</si>
  <si>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6 864.00 руб.</t>
  </si>
  <si>
    <t>VLC-1143028</t>
  </si>
  <si>
    <t>VT.348.N.04</t>
  </si>
  <si>
    <t>Регулятор температуры прямого действия 1/2"</t>
  </si>
  <si>
    <t>3 652.00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</si>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</sst>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0e_86a6_11e9_8101_003048fd731b_189eceec_a59f_11ee_a526_047c1617b1431.jpeg"/><Relationship Id="rId2" Type="http://schemas.openxmlformats.org/officeDocument/2006/relationships/image" Target="../media/27dd1f12_86a6_11e9_8101_003048fd731b_189ecef0_a59f_11ee_a526_047c1617b1432.jpeg"/><Relationship Id="rId3" Type="http://schemas.openxmlformats.org/officeDocument/2006/relationships/image" Target="../media/27dd1f15_86a6_11e9_8101_003048fd731b_189ecef4_a59f_11ee_a526_047c1617b1433.jpeg"/><Relationship Id="rId4" Type="http://schemas.openxmlformats.org/officeDocument/2006/relationships/image" Target="../media/27dd1f18_86a6_11e9_8101_003048fd731b_189ecef8_a59f_11ee_a526_047c1617b1434.jpeg"/><Relationship Id="rId5" Type="http://schemas.openxmlformats.org/officeDocument/2006/relationships/image" Target="../media/27dd1f1b_86a6_11e9_8101_003048fd731b_189ecefc_a59f_11ee_a526_047c1617b1435.jpeg"/><Relationship Id="rId6" Type="http://schemas.openxmlformats.org/officeDocument/2006/relationships/image" Target="../media/27dd1f1e_86a6_11e9_8101_003048fd731b_189ecf00_a59f_11ee_a526_047c1617b1436.jpeg"/><Relationship Id="rId7" Type="http://schemas.openxmlformats.org/officeDocument/2006/relationships/image" Target="../media/27dd1f20_86a6_11e9_8101_003048fd731b_189ecf04_a59f_11ee_a526_047c1617b1437.jpeg"/><Relationship Id="rId8" Type="http://schemas.openxmlformats.org/officeDocument/2006/relationships/image" Target="../media/662b1556_3466_11eb_81f3_003048fd731b_189ecf08_a59f_11ee_a526_047c1617b1438.jpeg"/><Relationship Id="rId9" Type="http://schemas.openxmlformats.org/officeDocument/2006/relationships/image" Target="../media/662b1558_3466_11eb_81f3_003048fd731b_189ecf0c_a59f_11ee_a526_047c1617b1439.jpeg"/><Relationship Id="rId10" Type="http://schemas.openxmlformats.org/officeDocument/2006/relationships/image" Target="../media/662b155a_3466_11eb_81f3_003048fd731b_189ecf10_a59f_11ee_a526_047c1617b14310.jpeg"/><Relationship Id="rId11" Type="http://schemas.openxmlformats.org/officeDocument/2006/relationships/image" Target="../media/662b155c_3466_11eb_81f3_003048fd731b_189ecf14_a59f_11ee_a526_047c1617b14311.jpeg"/><Relationship Id="rId12" Type="http://schemas.openxmlformats.org/officeDocument/2006/relationships/image" Target="../media/662b155e_3466_11eb_81f3_003048fd731b_189ecf18_a59f_11ee_a526_047c1617b14312.jpeg"/><Relationship Id="rId13" Type="http://schemas.openxmlformats.org/officeDocument/2006/relationships/image" Target="../media/662b1560_3466_11eb_81f3_003048fd731b_189ecf1c_a59f_11ee_a526_047c1617b14313.jpeg"/><Relationship Id="rId14" Type="http://schemas.openxmlformats.org/officeDocument/2006/relationships/image" Target="../media/662b1562_3466_11eb_81f3_003048fd731b_189ecf20_a59f_11ee_a526_047c1617b14314.jpeg"/><Relationship Id="rId15" Type="http://schemas.openxmlformats.org/officeDocument/2006/relationships/image" Target="../media/662b1564_3466_11eb_81f3_003048fd731b_189ecf24_a59f_11ee_a526_047c1617b14315.jpeg"/><Relationship Id="rId16" Type="http://schemas.openxmlformats.org/officeDocument/2006/relationships/image" Target="../media/3a76c3cd_0b65_11ec_831e_003048fd731b_189ecf28_a59f_11ee_a526_047c1617b14316.jpeg"/><Relationship Id="rId17" Type="http://schemas.openxmlformats.org/officeDocument/2006/relationships/image" Target="../media/65637da2_0b65_11ec_831e_003048fd731b_189ecf2c_a59f_11ee_a526_047c1617b14317.jpeg"/><Relationship Id="rId18" Type="http://schemas.openxmlformats.org/officeDocument/2006/relationships/image" Target="../media/27dd1ec1_86a6_11e9_8101_003048fd731b_189ece9c_a59f_11ee_a526_047c1617b14318.jpeg"/><Relationship Id="rId19" Type="http://schemas.openxmlformats.org/officeDocument/2006/relationships/image" Target="../media/27dd1ec4_86a6_11e9_8101_003048fd731b_189ecea0_a59f_11ee_a526_047c1617b14319.jpeg"/><Relationship Id="rId20" Type="http://schemas.openxmlformats.org/officeDocument/2006/relationships/image" Target="../media/19176362_f3c8_11eb_82ff_003048fd731b_189ecf30_a59f_11ee_a526_047c1617b14320.jpeg"/><Relationship Id="rId21" Type="http://schemas.openxmlformats.org/officeDocument/2006/relationships/image" Target="../media/19176364_f3c8_11eb_82ff_003048fd731b_189ecf33_a59f_11ee_a526_047c1617b14321.jpeg"/><Relationship Id="rId22" Type="http://schemas.openxmlformats.org/officeDocument/2006/relationships/image" Target="../media/19176366_f3c8_11eb_82ff_003048fd731b_189ecf36_a59f_11ee_a526_047c1617b14322.jpeg"/><Relationship Id="rId23" Type="http://schemas.openxmlformats.org/officeDocument/2006/relationships/image" Target="../media/19176368_f3c8_11eb_82ff_003048fd731b_189ecf39_a59f_11ee_a526_047c1617b14323.jpeg"/><Relationship Id="rId24" Type="http://schemas.openxmlformats.org/officeDocument/2006/relationships/image" Target="../media/1917636a_f3c8_11eb_82ff_003048fd731b_189ecf3c_a59f_11ee_a526_047c1617b14324.jpeg"/><Relationship Id="rId25" Type="http://schemas.openxmlformats.org/officeDocument/2006/relationships/image" Target="../media/fa083c15_526f_11ef_a60b_047c1617b143_14e1e1fc_f93d_11ef_a6ea_047c1617b14325.jpeg"/><Relationship Id="rId26" Type="http://schemas.openxmlformats.org/officeDocument/2006/relationships/image" Target="../media/fa083c17_526f_11ef_a60b_047c1617b143_14e1e1fd_f93d_11ef_a6ea_047c1617b14326.jpeg"/><Relationship Id="rId27" Type="http://schemas.openxmlformats.org/officeDocument/2006/relationships/image" Target="../media/27dd1ec8_86a6_11e9_8101_003048fd731b_189ecea4_a59f_11ee_a526_047c1617b14327.jpeg"/><Relationship Id="rId28" Type="http://schemas.openxmlformats.org/officeDocument/2006/relationships/image" Target="../media/27dd1eca_86a6_11e9_8101_003048fd731b_189ecea8_a59f_11ee_a526_047c1617b14328.jpeg"/><Relationship Id="rId29" Type="http://schemas.openxmlformats.org/officeDocument/2006/relationships/image" Target="../media/27dd1ecc_86a6_11e9_8101_003048fd731b_189eceac_a59f_11ee_a526_047c1617b14329.jpeg"/><Relationship Id="rId30" Type="http://schemas.openxmlformats.org/officeDocument/2006/relationships/image" Target="../media/27dd1ece_86a6_11e9_8101_003048fd731b_189eceb0_a59f_11ee_a526_047c1617b14330.jpeg"/><Relationship Id="rId31" Type="http://schemas.openxmlformats.org/officeDocument/2006/relationships/image" Target="../media/27dd1ed0_86a6_11e9_8101_003048fd731b_189eceb4_a59f_11ee_a526_047c1617b14331.jpeg"/><Relationship Id="rId32" Type="http://schemas.openxmlformats.org/officeDocument/2006/relationships/image" Target="../media/27dd1ed2_86a6_11e9_8101_003048fd731b_189eceb8_a59f_11ee_a526_047c1617b14332.jpeg"/><Relationship Id="rId33" Type="http://schemas.openxmlformats.org/officeDocument/2006/relationships/image" Target="../media/27dd1ed4_86a6_11e9_8101_003048fd731b_189ecebc_a59f_11ee_a526_047c1617b14333.jpeg"/><Relationship Id="rId34" Type="http://schemas.openxmlformats.org/officeDocument/2006/relationships/image" Target="../media/27dd1ed6_86a6_11e9_8101_003048fd731b_189ecec0_a59f_11ee_a526_047c1617b14334.jpeg"/><Relationship Id="rId35" Type="http://schemas.openxmlformats.org/officeDocument/2006/relationships/image" Target="../media/27dd1ed8_86a6_11e9_8101_003048fd731b_189ecec4_a59f_11ee_a526_047c1617b14335.jpeg"/><Relationship Id="rId36" Type="http://schemas.openxmlformats.org/officeDocument/2006/relationships/image" Target="../media/27dd1eda_86a6_11e9_8101_003048fd731b_189ecec8_a59f_11ee_a526_047c1617b14336.jpeg"/><Relationship Id="rId37" Type="http://schemas.openxmlformats.org/officeDocument/2006/relationships/image" Target="../media/27dd1ede_86a6_11e9_8101_003048fd731b_189ececc_a59f_11ee_a526_047c1617b14337.jpeg"/><Relationship Id="rId38" Type="http://schemas.openxmlformats.org/officeDocument/2006/relationships/image" Target="../media/27dd1ee2_86a6_11e9_8101_003048fd731b_189eced0_a59f_11ee_a526_047c1617b14338.jpeg"/><Relationship Id="rId39" Type="http://schemas.openxmlformats.org/officeDocument/2006/relationships/image" Target="../media/27dd1ee6_86a6_11e9_8101_003048fd731b_189eced4_a59f_11ee_a526_047c1617b14339.jpeg"/><Relationship Id="rId40" Type="http://schemas.openxmlformats.org/officeDocument/2006/relationships/image" Target="../media/27dd1ee8_86a6_11e9_8101_003048fd731b_189eced8_a59f_11ee_a526_047c1617b14340.jpeg"/><Relationship Id="rId41" Type="http://schemas.openxmlformats.org/officeDocument/2006/relationships/image" Target="../media/27dd1eea_86a6_11e9_8101_003048fd731b_189ecedc_a59f_11ee_a526_047c1617b14341.jpeg"/><Relationship Id="rId42" Type="http://schemas.openxmlformats.org/officeDocument/2006/relationships/image" Target="../media/27dd1eec_86a6_11e9_8101_003048fd731b_189ecee0_a59f_11ee_a526_047c1617b14342.jpeg"/><Relationship Id="rId43" Type="http://schemas.openxmlformats.org/officeDocument/2006/relationships/image" Target="../media/27dd1eee_86a6_11e9_8101_003048fd731b_189ecee4_a59f_11ee_a526_047c1617b14343.jpeg"/><Relationship Id="rId44" Type="http://schemas.openxmlformats.org/officeDocument/2006/relationships/image" Target="../media/27dd1ef0_86a6_11e9_8101_003048fd731b_634a4356_f953_11e9_810b_003048fd731b44.jpeg"/><Relationship Id="rId45" Type="http://schemas.openxmlformats.org/officeDocument/2006/relationships/image" Target="../media/27dd1ef2_86a6_11e9_8101_003048fd731b_634a4357_f953_11e9_810b_003048fd731b45.jpeg"/><Relationship Id="rId46" Type="http://schemas.openxmlformats.org/officeDocument/2006/relationships/image" Target="../media/27dd1ef4_86a6_11e9_8101_003048fd731b_634a4358_f953_11e9_810b_003048fd731b46.jpeg"/><Relationship Id="rId47" Type="http://schemas.openxmlformats.org/officeDocument/2006/relationships/image" Target="../media/27dd1ef6_86a6_11e9_8101_003048fd731b_634a4359_f953_11e9_810b_003048fd731b47.jpeg"/><Relationship Id="rId48" Type="http://schemas.openxmlformats.org/officeDocument/2006/relationships/image" Target="../media/27dd1ef8_86a6_11e9_8101_003048fd731b_634a435a_f953_11e9_810b_003048fd731b48.jpeg"/><Relationship Id="rId49" Type="http://schemas.openxmlformats.org/officeDocument/2006/relationships/image" Target="../media/27dd1efa_86a6_11e9_8101_003048fd731b_634a435b_f953_11e9_810b_003048fd731b49.jpeg"/><Relationship Id="rId50" Type="http://schemas.openxmlformats.org/officeDocument/2006/relationships/image" Target="../media/27dd1efe_86a6_11e9_8101_003048fd731b_634a435c_f953_11e9_810b_003048fd731b50.jpeg"/><Relationship Id="rId51" Type="http://schemas.openxmlformats.org/officeDocument/2006/relationships/image" Target="../media/27dd1f02_86a6_11e9_8101_003048fd731b_634a435d_f953_11e9_810b_003048fd731b51.jpeg"/><Relationship Id="rId52" Type="http://schemas.openxmlformats.org/officeDocument/2006/relationships/image" Target="../media/27dd1f04_86a6_11e9_8101_003048fd731b_634a435e_f953_11e9_810b_003048fd731b52.jpeg"/><Relationship Id="rId53" Type="http://schemas.openxmlformats.org/officeDocument/2006/relationships/image" Target="../media/27dd1f08_86a6_11e9_8101_003048fd731b_634a435f_f953_11e9_810b_003048fd731b53.jpeg"/><Relationship Id="rId54" Type="http://schemas.openxmlformats.org/officeDocument/2006/relationships/image" Target="../media/27dd1f0a_86a6_11e9_8101_003048fd731b_189ecee8_a59f_11ee_a526_047c1617b14354.jpeg"/><Relationship Id="rId55" Type="http://schemas.openxmlformats.org/officeDocument/2006/relationships/image" Target="../media/9bfb1061_78e1_11f0_a79f_047c1617b143_85576919_7c1e_11f0_a7a3_047c1617b14355.jpeg"/><Relationship Id="rId56" Type="http://schemas.openxmlformats.org/officeDocument/2006/relationships/image" Target="../media/211804ad_ce2b_11f0_a80d_047c1617b143_ab7d8fd5_d05b_11f0_a810_047c1617b14356.jpeg"/><Relationship Id="rId57" Type="http://schemas.openxmlformats.org/officeDocument/2006/relationships/image" Target="../media/211804af_ce2b_11f0_a80d_047c1617b143_ab7d8fd6_d05b_11f0_a810_047c1617b14357.jpeg"/><Relationship Id="rId58" Type="http://schemas.openxmlformats.org/officeDocument/2006/relationships/image" Target="../media/211804b1_ce2b_11f0_a80d_047c1617b143_ab7d8fd7_d05b_11f0_a810_047c1617b143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821448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J5*6283.00</f>
        <v>0</v>
      </c>
      <c r="L5" s="5"/>
    </row>
    <row r="6" spans="1:12" customHeight="1" ht="105" outlineLevel="4">
      <c r="A6" s="1"/>
      <c r="B6" s="1">
        <v>821449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J6*1390.00</f>
        <v>0</v>
      </c>
      <c r="L6" s="5"/>
    </row>
    <row r="7" spans="1:12" customHeight="1" ht="105" outlineLevel="4">
      <c r="A7" s="1"/>
      <c r="B7" s="1">
        <v>821450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17</v>
      </c>
      <c r="H7" s="2" t="s">
        <v>24</v>
      </c>
      <c r="I7" s="1">
        <v>0</v>
      </c>
      <c r="J7" s="3" t="s">
        <v>18</v>
      </c>
      <c r="K7" s="2" t="str">
        <f>J7*1816.00</f>
        <v>0</v>
      </c>
      <c r="L7" s="5"/>
    </row>
    <row r="8" spans="1:12" customHeight="1" ht="105" outlineLevel="4">
      <c r="A8" s="1"/>
      <c r="B8" s="1">
        <v>821451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23</v>
      </c>
      <c r="H8" s="2" t="s">
        <v>33</v>
      </c>
      <c r="I8" s="1">
        <v>0</v>
      </c>
      <c r="J8" s="3" t="s">
        <v>18</v>
      </c>
      <c r="K8" s="2" t="str">
        <f>J8*2593.00</f>
        <v>0</v>
      </c>
      <c r="L8" s="5"/>
    </row>
    <row r="9" spans="1:12" customHeight="1" ht="105" outlineLevel="4">
      <c r="A9" s="1"/>
      <c r="B9" s="1">
        <v>821452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38</v>
      </c>
      <c r="H9" s="2" t="s">
        <v>17</v>
      </c>
      <c r="I9" s="1">
        <v>0</v>
      </c>
      <c r="J9" s="3" t="s">
        <v>18</v>
      </c>
      <c r="K9" s="2" t="str">
        <f>J9*5661.00</f>
        <v>0</v>
      </c>
      <c r="L9" s="5"/>
    </row>
    <row r="10" spans="1:12" customHeight="1" ht="105" outlineLevel="4">
      <c r="A10" s="1"/>
      <c r="B10" s="1">
        <v>821453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38</v>
      </c>
      <c r="H10" s="2" t="s">
        <v>33</v>
      </c>
      <c r="I10" s="1">
        <v>0</v>
      </c>
      <c r="J10" s="3" t="s">
        <v>18</v>
      </c>
      <c r="K10" s="2" t="str">
        <f>J10*3368.00</f>
        <v>0</v>
      </c>
      <c r="L10" s="5"/>
    </row>
    <row r="11" spans="1:12" customHeight="1" ht="105" outlineLevel="4">
      <c r="A11" s="1"/>
      <c r="B11" s="1">
        <v>821454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17</v>
      </c>
      <c r="H11" s="2" t="s">
        <v>17</v>
      </c>
      <c r="I11" s="1">
        <v>0</v>
      </c>
      <c r="J11" s="3" t="s">
        <v>18</v>
      </c>
      <c r="K11" s="2" t="str">
        <f>J11*1480.00</f>
        <v>0</v>
      </c>
      <c r="L11" s="5"/>
    </row>
    <row r="12" spans="1:12" customHeight="1" ht="105" outlineLevel="4">
      <c r="A12" s="1"/>
      <c r="B12" s="1">
        <v>836205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 t="s">
        <v>23</v>
      </c>
      <c r="I12" s="1">
        <v>0</v>
      </c>
      <c r="J12" s="3" t="s">
        <v>18</v>
      </c>
      <c r="K12" s="2" t="str">
        <f>J12*9787.00</f>
        <v>0</v>
      </c>
      <c r="L12" s="5"/>
    </row>
    <row r="13" spans="1:12" customHeight="1" ht="105" outlineLevel="4">
      <c r="A13" s="1"/>
      <c r="B13" s="1">
        <v>836206</v>
      </c>
      <c r="C13" s="1" t="s">
        <v>51</v>
      </c>
      <c r="D13" s="1" t="s">
        <v>52</v>
      </c>
      <c r="E13" s="2" t="s">
        <v>53</v>
      </c>
      <c r="F13" s="2" t="s">
        <v>50</v>
      </c>
      <c r="G13" s="2">
        <v>0</v>
      </c>
      <c r="H13" s="2" t="s">
        <v>38</v>
      </c>
      <c r="I13" s="1">
        <v>0</v>
      </c>
      <c r="J13" s="3" t="s">
        <v>18</v>
      </c>
      <c r="K13" s="2" t="str">
        <f>J13*9787.00</f>
        <v>0</v>
      </c>
      <c r="L13" s="5"/>
    </row>
    <row r="14" spans="1:12" customHeight="1" ht="105" outlineLevel="4">
      <c r="A14" s="1"/>
      <c r="B14" s="1">
        <v>836207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J14*10496.00</f>
        <v>0</v>
      </c>
      <c r="L14" s="5"/>
    </row>
    <row r="15" spans="1:12" customHeight="1" ht="105" outlineLevel="4">
      <c r="A15" s="1"/>
      <c r="B15" s="1">
        <v>836208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1</v>
      </c>
      <c r="I15" s="1">
        <v>0</v>
      </c>
      <c r="J15" s="3" t="s">
        <v>18</v>
      </c>
      <c r="K15" s="2" t="str">
        <f>J15*17054.00</f>
        <v>0</v>
      </c>
      <c r="L15" s="5"/>
    </row>
    <row r="16" spans="1:12" customHeight="1" ht="105" outlineLevel="4">
      <c r="A16" s="1"/>
      <c r="B16" s="1">
        <v>836209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J16*17857.00</f>
        <v>0</v>
      </c>
      <c r="L16" s="5"/>
    </row>
    <row r="17" spans="1:12" customHeight="1" ht="105" outlineLevel="4">
      <c r="A17" s="1"/>
      <c r="B17" s="1">
        <v>836210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1</v>
      </c>
      <c r="I17" s="1">
        <v>0</v>
      </c>
      <c r="J17" s="3" t="s">
        <v>18</v>
      </c>
      <c r="K17" s="2" t="str">
        <f>J17*6125.00</f>
        <v>0</v>
      </c>
      <c r="L17" s="5"/>
    </row>
    <row r="18" spans="1:12" customHeight="1" ht="105" outlineLevel="4">
      <c r="A18" s="1"/>
      <c r="B18" s="1">
        <v>836211</v>
      </c>
      <c r="C18" s="1" t="s">
        <v>70</v>
      </c>
      <c r="D18" s="1" t="s">
        <v>71</v>
      </c>
      <c r="E18" s="2" t="s">
        <v>72</v>
      </c>
      <c r="F18" s="2" t="s">
        <v>69</v>
      </c>
      <c r="G18" s="2">
        <v>0</v>
      </c>
      <c r="H18" s="2">
        <v>0</v>
      </c>
      <c r="I18" s="1">
        <v>0</v>
      </c>
      <c r="J18" s="3" t="s">
        <v>18</v>
      </c>
      <c r="K18" s="2" t="str">
        <f>J18*6125.00</f>
        <v>0</v>
      </c>
      <c r="L18" s="5"/>
    </row>
    <row r="19" spans="1:12" customHeight="1" ht="105" outlineLevel="4">
      <c r="A19" s="1"/>
      <c r="B19" s="1">
        <v>836212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J19*7076.00</f>
        <v>0</v>
      </c>
      <c r="L19" s="5"/>
    </row>
    <row r="20" spans="1:12" customHeight="1" ht="105" outlineLevel="4">
      <c r="A20" s="1"/>
      <c r="B20" s="1">
        <v>834770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9</v>
      </c>
      <c r="H20" s="2" t="s">
        <v>17</v>
      </c>
      <c r="I20" s="1">
        <v>0</v>
      </c>
      <c r="J20" s="3" t="s">
        <v>18</v>
      </c>
      <c r="K20" s="2" t="str">
        <f>J20*6882.00</f>
        <v>0</v>
      </c>
      <c r="L20" s="5"/>
    </row>
    <row r="21" spans="1:12" customHeight="1" ht="105" outlineLevel="4">
      <c r="A21" s="1"/>
      <c r="B21" s="1">
        <v>837110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2</v>
      </c>
      <c r="H21" s="2" t="s">
        <v>38</v>
      </c>
      <c r="I21" s="1">
        <v>0</v>
      </c>
      <c r="J21" s="3" t="s">
        <v>18</v>
      </c>
      <c r="K21" s="2" t="str">
        <f>J21*9048.00</f>
        <v>0</v>
      </c>
      <c r="L21" s="5"/>
    </row>
    <row r="22" spans="1:12" outlineLevel="2">
      <c r="A22" s="8" t="s">
        <v>85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821418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4</v>
      </c>
      <c r="I23" s="1">
        <v>0</v>
      </c>
      <c r="J23" s="3" t="s">
        <v>18</v>
      </c>
      <c r="K23" s="2" t="str">
        <f>J23*10630.00</f>
        <v>0</v>
      </c>
      <c r="L23" s="5"/>
    </row>
    <row r="24" spans="1:12" customHeight="1" ht="105" outlineLevel="4">
      <c r="A24" s="1"/>
      <c r="B24" s="1">
        <v>821419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 t="s">
        <v>38</v>
      </c>
      <c r="I24" s="1">
        <v>0</v>
      </c>
      <c r="J24" s="3" t="s">
        <v>18</v>
      </c>
      <c r="K24" s="2" t="str">
        <f>J24*10571.00</f>
        <v>0</v>
      </c>
      <c r="L24" s="5"/>
    </row>
    <row r="25" spans="1:12" outlineLevel="3">
      <c r="A25" s="9" t="s">
        <v>94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855804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J26*2339.84</f>
        <v>0</v>
      </c>
      <c r="L26" s="5"/>
    </row>
    <row r="27" spans="1:12" customHeight="1" ht="105" outlineLevel="5">
      <c r="A27" s="1"/>
      <c r="B27" s="1">
        <v>855805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18</v>
      </c>
      <c r="K27" s="2" t="str">
        <f>J27*2564.45</f>
        <v>0</v>
      </c>
      <c r="L27" s="5"/>
    </row>
    <row r="28" spans="1:12" customHeight="1" ht="105" outlineLevel="5">
      <c r="A28" s="1"/>
      <c r="B28" s="1">
        <v>855806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0</v>
      </c>
      <c r="I28" s="1">
        <v>0</v>
      </c>
      <c r="J28" s="3" t="s">
        <v>18</v>
      </c>
      <c r="K28" s="2" t="str">
        <f>J28*3180.28</f>
        <v>0</v>
      </c>
      <c r="L28" s="5"/>
    </row>
    <row r="29" spans="1:12" customHeight="1" ht="105" outlineLevel="5">
      <c r="A29" s="1"/>
      <c r="B29" s="1">
        <v>855807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2</v>
      </c>
      <c r="H29" s="2">
        <v>0</v>
      </c>
      <c r="I29" s="1">
        <v>0</v>
      </c>
      <c r="J29" s="3" t="s">
        <v>18</v>
      </c>
      <c r="K29" s="2" t="str">
        <f>J29*5503.75</f>
        <v>0</v>
      </c>
      <c r="L29" s="5"/>
    </row>
    <row r="30" spans="1:12" customHeight="1" ht="105" outlineLevel="5">
      <c r="A30" s="1"/>
      <c r="B30" s="1">
        <v>855808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1</v>
      </c>
      <c r="H30" s="2">
        <v>0</v>
      </c>
      <c r="I30" s="1">
        <v>0</v>
      </c>
      <c r="J30" s="3" t="s">
        <v>18</v>
      </c>
      <c r="K30" s="2" t="str">
        <f>J30*6719.04</f>
        <v>0</v>
      </c>
      <c r="L30" s="5"/>
    </row>
    <row r="31" spans="1:12" customHeight="1" ht="105" outlineLevel="5">
      <c r="A31" s="1"/>
      <c r="B31" s="1">
        <v>884718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18</v>
      </c>
      <c r="K31" s="2" t="str">
        <f>J31*6433.44</f>
        <v>0</v>
      </c>
      <c r="L31" s="5"/>
    </row>
    <row r="32" spans="1:12" customHeight="1" ht="105" outlineLevel="5">
      <c r="A32" s="1"/>
      <c r="B32" s="1">
        <v>884719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18</v>
      </c>
      <c r="K32" s="2" t="str">
        <f>J32*8260.09</f>
        <v>0</v>
      </c>
      <c r="L32" s="5"/>
    </row>
    <row r="33" spans="1:12" outlineLevel="2">
      <c r="A33" s="8" t="s">
        <v>123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821420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0</v>
      </c>
      <c r="H34" s="2" t="s">
        <v>38</v>
      </c>
      <c r="I34" s="1">
        <v>0</v>
      </c>
      <c r="J34" s="3" t="s">
        <v>18</v>
      </c>
      <c r="K34" s="2" t="str">
        <f>J34*24102.00</f>
        <v>0</v>
      </c>
      <c r="L34" s="5"/>
    </row>
    <row r="35" spans="1:12" customHeight="1" ht="105" outlineLevel="4">
      <c r="A35" s="1"/>
      <c r="B35" s="1">
        <v>821421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 t="s">
        <v>33</v>
      </c>
      <c r="I35" s="1">
        <v>0</v>
      </c>
      <c r="J35" s="3" t="s">
        <v>18</v>
      </c>
      <c r="K35" s="2" t="str">
        <f>J35*22897.00</f>
        <v>0</v>
      </c>
      <c r="L35" s="5"/>
    </row>
    <row r="36" spans="1:12" customHeight="1" ht="105" outlineLevel="4">
      <c r="A36" s="1"/>
      <c r="B36" s="1">
        <v>821422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0</v>
      </c>
      <c r="H36" s="2" t="s">
        <v>17</v>
      </c>
      <c r="I36" s="1">
        <v>0</v>
      </c>
      <c r="J36" s="3" t="s">
        <v>18</v>
      </c>
      <c r="K36" s="2" t="str">
        <f>J36*21303.00</f>
        <v>0</v>
      </c>
      <c r="L36" s="5"/>
    </row>
    <row r="37" spans="1:12" customHeight="1" ht="105" outlineLevel="4">
      <c r="A37" s="1"/>
      <c r="B37" s="1">
        <v>821423</v>
      </c>
      <c r="C37" s="1" t="s">
        <v>136</v>
      </c>
      <c r="D37" s="1" t="s">
        <v>137</v>
      </c>
      <c r="E37" s="2" t="s">
        <v>138</v>
      </c>
      <c r="F37" s="2" t="s">
        <v>135</v>
      </c>
      <c r="G37" s="2">
        <v>0</v>
      </c>
      <c r="H37" s="2" t="s">
        <v>17</v>
      </c>
      <c r="I37" s="1">
        <v>0</v>
      </c>
      <c r="J37" s="3" t="s">
        <v>18</v>
      </c>
      <c r="K37" s="2" t="str">
        <f>J37*21303.00</f>
        <v>0</v>
      </c>
      <c r="L37" s="5"/>
    </row>
    <row r="38" spans="1:12" customHeight="1" ht="105" outlineLevel="4">
      <c r="A38" s="1"/>
      <c r="B38" s="1">
        <v>821424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0</v>
      </c>
      <c r="H38" s="2">
        <v>8</v>
      </c>
      <c r="I38" s="1">
        <v>0</v>
      </c>
      <c r="J38" s="3" t="s">
        <v>18</v>
      </c>
      <c r="K38" s="2" t="str">
        <f>J38*22493.00</f>
        <v>0</v>
      </c>
      <c r="L38" s="5"/>
    </row>
    <row r="39" spans="1:12" customHeight="1" ht="105" outlineLevel="4">
      <c r="A39" s="1"/>
      <c r="B39" s="1">
        <v>821425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0</v>
      </c>
      <c r="H39" s="2" t="s">
        <v>33</v>
      </c>
      <c r="I39" s="1">
        <v>0</v>
      </c>
      <c r="J39" s="3" t="s">
        <v>18</v>
      </c>
      <c r="K39" s="2" t="str">
        <f>J39*22313.00</f>
        <v>0</v>
      </c>
      <c r="L39" s="5"/>
    </row>
    <row r="40" spans="1:12" customHeight="1" ht="105" outlineLevel="4">
      <c r="A40" s="1"/>
      <c r="B40" s="1">
        <v>821426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0</v>
      </c>
      <c r="H40" s="2" t="s">
        <v>17</v>
      </c>
      <c r="I40" s="1">
        <v>0</v>
      </c>
      <c r="J40" s="3" t="s">
        <v>18</v>
      </c>
      <c r="K40" s="2" t="str">
        <f>J40*14797.00</f>
        <v>0</v>
      </c>
      <c r="L40" s="5"/>
    </row>
    <row r="41" spans="1:12" customHeight="1" ht="105" outlineLevel="4">
      <c r="A41" s="1"/>
      <c r="B41" s="1">
        <v>821427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0</v>
      </c>
      <c r="H41" s="2" t="s">
        <v>17</v>
      </c>
      <c r="I41" s="1">
        <v>0</v>
      </c>
      <c r="J41" s="3" t="s">
        <v>18</v>
      </c>
      <c r="K41" s="2" t="str">
        <f>J41*14525.00</f>
        <v>0</v>
      </c>
      <c r="L41" s="5"/>
    </row>
    <row r="42" spans="1:12" customHeight="1" ht="105" outlineLevel="4">
      <c r="A42" s="1"/>
      <c r="B42" s="1">
        <v>821428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0</v>
      </c>
      <c r="H42" s="2" t="s">
        <v>17</v>
      </c>
      <c r="I42" s="1">
        <v>0</v>
      </c>
      <c r="J42" s="3" t="s">
        <v>18</v>
      </c>
      <c r="K42" s="2" t="str">
        <f>J42*14774.00</f>
        <v>0</v>
      </c>
      <c r="L42" s="5"/>
    </row>
    <row r="43" spans="1:12" customHeight="1" ht="105" outlineLevel="4">
      <c r="A43" s="1"/>
      <c r="B43" s="1">
        <v>821429</v>
      </c>
      <c r="C43" s="1" t="s">
        <v>159</v>
      </c>
      <c r="D43" s="1" t="s">
        <v>160</v>
      </c>
      <c r="E43" s="2" t="s">
        <v>161</v>
      </c>
      <c r="F43" s="2" t="s">
        <v>162</v>
      </c>
      <c r="G43" s="2">
        <v>0</v>
      </c>
      <c r="H43" s="2">
        <v>1</v>
      </c>
      <c r="I43" s="1">
        <v>0</v>
      </c>
      <c r="J43" s="3" t="s">
        <v>18</v>
      </c>
      <c r="K43" s="2" t="str">
        <f>J43*10812.00</f>
        <v>0</v>
      </c>
      <c r="L43" s="5"/>
    </row>
    <row r="44" spans="1:12" customHeight="1" ht="105" outlineLevel="4">
      <c r="A44" s="1"/>
      <c r="B44" s="1">
        <v>821430</v>
      </c>
      <c r="C44" s="1" t="s">
        <v>163</v>
      </c>
      <c r="D44" s="1" t="s">
        <v>164</v>
      </c>
      <c r="E44" s="2" t="s">
        <v>165</v>
      </c>
      <c r="F44" s="2" t="s">
        <v>166</v>
      </c>
      <c r="G44" s="2">
        <v>0</v>
      </c>
      <c r="H44" s="2" t="s">
        <v>33</v>
      </c>
      <c r="I44" s="1">
        <v>0</v>
      </c>
      <c r="J44" s="3" t="s">
        <v>18</v>
      </c>
      <c r="K44" s="2" t="str">
        <f>J44*3537.00</f>
        <v>0</v>
      </c>
      <c r="L44" s="5"/>
    </row>
    <row r="45" spans="1:12" customHeight="1" ht="105" outlineLevel="4">
      <c r="A45" s="1"/>
      <c r="B45" s="1">
        <v>821431</v>
      </c>
      <c r="C45" s="1" t="s">
        <v>167</v>
      </c>
      <c r="D45" s="1" t="s">
        <v>168</v>
      </c>
      <c r="E45" s="2" t="s">
        <v>169</v>
      </c>
      <c r="F45" s="2" t="s">
        <v>170</v>
      </c>
      <c r="G45" s="2">
        <v>0</v>
      </c>
      <c r="H45" s="2" t="s">
        <v>17</v>
      </c>
      <c r="I45" s="1">
        <v>0</v>
      </c>
      <c r="J45" s="3" t="s">
        <v>18</v>
      </c>
      <c r="K45" s="2" t="str">
        <f>J45*3636.00</f>
        <v>0</v>
      </c>
      <c r="L45" s="5"/>
    </row>
    <row r="46" spans="1:12" customHeight="1" ht="105" outlineLevel="4">
      <c r="A46" s="1"/>
      <c r="B46" s="1">
        <v>821432</v>
      </c>
      <c r="C46" s="1" t="s">
        <v>171</v>
      </c>
      <c r="D46" s="1" t="s">
        <v>160</v>
      </c>
      <c r="E46" s="2" t="s">
        <v>172</v>
      </c>
      <c r="F46" s="2" t="s">
        <v>173</v>
      </c>
      <c r="G46" s="2">
        <v>0</v>
      </c>
      <c r="H46" s="2">
        <v>0</v>
      </c>
      <c r="I46" s="1">
        <v>0</v>
      </c>
      <c r="J46" s="3" t="s">
        <v>18</v>
      </c>
      <c r="K46" s="2" t="str">
        <f>J46*10846.00</f>
        <v>0</v>
      </c>
      <c r="L46" s="5"/>
    </row>
    <row r="47" spans="1:12" customHeight="1" ht="105" outlineLevel="4">
      <c r="A47" s="1"/>
      <c r="B47" s="1">
        <v>821433</v>
      </c>
      <c r="C47" s="1" t="s">
        <v>174</v>
      </c>
      <c r="D47" s="1" t="s">
        <v>175</v>
      </c>
      <c r="E47" s="2" t="s">
        <v>176</v>
      </c>
      <c r="F47" s="2" t="s">
        <v>177</v>
      </c>
      <c r="G47" s="2">
        <v>0</v>
      </c>
      <c r="H47" s="2" t="s">
        <v>38</v>
      </c>
      <c r="I47" s="1">
        <v>0</v>
      </c>
      <c r="J47" s="3" t="s">
        <v>18</v>
      </c>
      <c r="K47" s="2" t="str">
        <f>J47*10432.00</f>
        <v>0</v>
      </c>
      <c r="L47" s="5"/>
    </row>
    <row r="48" spans="1:12" customHeight="1" ht="105" outlineLevel="4">
      <c r="A48" s="1"/>
      <c r="B48" s="1">
        <v>821434</v>
      </c>
      <c r="C48" s="1" t="s">
        <v>178</v>
      </c>
      <c r="D48" s="1" t="s">
        <v>179</v>
      </c>
      <c r="E48" s="2" t="s">
        <v>180</v>
      </c>
      <c r="F48" s="2" t="s">
        <v>181</v>
      </c>
      <c r="G48" s="2">
        <v>0</v>
      </c>
      <c r="H48" s="2" t="s">
        <v>17</v>
      </c>
      <c r="I48" s="1">
        <v>0</v>
      </c>
      <c r="J48" s="3" t="s">
        <v>18</v>
      </c>
      <c r="K48" s="2" t="str">
        <f>J48*8493.00</f>
        <v>0</v>
      </c>
      <c r="L48" s="5"/>
    </row>
    <row r="49" spans="1:12" customHeight="1" ht="105" outlineLevel="4">
      <c r="A49" s="1"/>
      <c r="B49" s="1">
        <v>821435</v>
      </c>
      <c r="C49" s="1" t="s">
        <v>182</v>
      </c>
      <c r="D49" s="1" t="s">
        <v>183</v>
      </c>
      <c r="E49" s="2" t="s">
        <v>184</v>
      </c>
      <c r="F49" s="2" t="s">
        <v>185</v>
      </c>
      <c r="G49" s="2">
        <v>0</v>
      </c>
      <c r="H49" s="2" t="s">
        <v>17</v>
      </c>
      <c r="I49" s="1">
        <v>0</v>
      </c>
      <c r="J49" s="3" t="s">
        <v>18</v>
      </c>
      <c r="K49" s="2" t="str">
        <f>J49*6878.00</f>
        <v>0</v>
      </c>
      <c r="L49" s="5"/>
    </row>
    <row r="50" spans="1:12" customHeight="1" ht="105" outlineLevel="4">
      <c r="A50" s="1"/>
      <c r="B50" s="1">
        <v>821436</v>
      </c>
      <c r="C50" s="1" t="s">
        <v>186</v>
      </c>
      <c r="D50" s="1" t="s">
        <v>187</v>
      </c>
      <c r="E50" s="2" t="s">
        <v>188</v>
      </c>
      <c r="F50" s="2" t="s">
        <v>189</v>
      </c>
      <c r="G50" s="2">
        <v>0</v>
      </c>
      <c r="H50" s="2" t="s">
        <v>17</v>
      </c>
      <c r="I50" s="1">
        <v>0</v>
      </c>
      <c r="J50" s="3" t="s">
        <v>18</v>
      </c>
      <c r="K50" s="2" t="str">
        <f>J50*7626.00</f>
        <v>0</v>
      </c>
      <c r="L50" s="5"/>
    </row>
    <row r="51" spans="1:12" customHeight="1" ht="105" outlineLevel="4">
      <c r="A51" s="1"/>
      <c r="B51" s="1">
        <v>821437</v>
      </c>
      <c r="C51" s="1" t="s">
        <v>190</v>
      </c>
      <c r="D51" s="1" t="s">
        <v>191</v>
      </c>
      <c r="E51" s="2" t="s">
        <v>192</v>
      </c>
      <c r="F51" s="2" t="s">
        <v>193</v>
      </c>
      <c r="G51" s="2">
        <v>0</v>
      </c>
      <c r="H51" s="2">
        <v>4</v>
      </c>
      <c r="I51" s="1">
        <v>0</v>
      </c>
      <c r="J51" s="3" t="s">
        <v>18</v>
      </c>
      <c r="K51" s="2" t="str">
        <f>J51*13168.00</f>
        <v>0</v>
      </c>
      <c r="L51" s="5"/>
    </row>
    <row r="52" spans="1:12" customHeight="1" ht="105" outlineLevel="4">
      <c r="A52" s="1"/>
      <c r="B52" s="1">
        <v>821438</v>
      </c>
      <c r="C52" s="1" t="s">
        <v>194</v>
      </c>
      <c r="D52" s="1" t="s">
        <v>195</v>
      </c>
      <c r="E52" s="2" t="s">
        <v>196</v>
      </c>
      <c r="F52" s="2" t="s">
        <v>197</v>
      </c>
      <c r="G52" s="2">
        <v>0</v>
      </c>
      <c r="H52" s="2" t="s">
        <v>38</v>
      </c>
      <c r="I52" s="1">
        <v>0</v>
      </c>
      <c r="J52" s="3" t="s">
        <v>18</v>
      </c>
      <c r="K52" s="2" t="str">
        <f>J52*26070.00</f>
        <v>0</v>
      </c>
      <c r="L52" s="5"/>
    </row>
    <row r="53" spans="1:12" customHeight="1" ht="105" outlineLevel="4">
      <c r="A53" s="1"/>
      <c r="B53" s="1">
        <v>821439</v>
      </c>
      <c r="C53" s="1" t="s">
        <v>198</v>
      </c>
      <c r="D53" s="1" t="s">
        <v>199</v>
      </c>
      <c r="E53" s="2" t="s">
        <v>200</v>
      </c>
      <c r="F53" s="2" t="s">
        <v>193</v>
      </c>
      <c r="G53" s="2">
        <v>0</v>
      </c>
      <c r="H53" s="2">
        <v>8</v>
      </c>
      <c r="I53" s="1">
        <v>0</v>
      </c>
      <c r="J53" s="3" t="s">
        <v>18</v>
      </c>
      <c r="K53" s="2" t="str">
        <f>J53*13168.00</f>
        <v>0</v>
      </c>
      <c r="L53" s="5"/>
    </row>
    <row r="54" spans="1:12" customHeight="1" ht="105" outlineLevel="4">
      <c r="A54" s="1"/>
      <c r="B54" s="1">
        <v>821440</v>
      </c>
      <c r="C54" s="1" t="s">
        <v>201</v>
      </c>
      <c r="D54" s="1" t="s">
        <v>202</v>
      </c>
      <c r="E54" s="2" t="s">
        <v>203</v>
      </c>
      <c r="F54" s="2" t="s">
        <v>204</v>
      </c>
      <c r="G54" s="2">
        <v>0</v>
      </c>
      <c r="H54" s="2">
        <v>3</v>
      </c>
      <c r="I54" s="1">
        <v>0</v>
      </c>
      <c r="J54" s="3" t="s">
        <v>18</v>
      </c>
      <c r="K54" s="2" t="str">
        <f>J54*13220.00</f>
        <v>0</v>
      </c>
      <c r="L54" s="5"/>
    </row>
    <row r="55" spans="1:12" customHeight="1" ht="105" outlineLevel="4">
      <c r="A55" s="1"/>
      <c r="B55" s="1">
        <v>821441</v>
      </c>
      <c r="C55" s="1" t="s">
        <v>205</v>
      </c>
      <c r="D55" s="1" t="s">
        <v>206</v>
      </c>
      <c r="E55" s="2" t="s">
        <v>207</v>
      </c>
      <c r="F55" s="2" t="s">
        <v>208</v>
      </c>
      <c r="G55" s="2">
        <v>0</v>
      </c>
      <c r="H55" s="2" t="s">
        <v>38</v>
      </c>
      <c r="I55" s="1">
        <v>0</v>
      </c>
      <c r="J55" s="3" t="s">
        <v>18</v>
      </c>
      <c r="K55" s="2" t="str">
        <f>J55*6887.00</f>
        <v>0</v>
      </c>
      <c r="L55" s="5"/>
    </row>
    <row r="56" spans="1:12" customHeight="1" ht="105" outlineLevel="4">
      <c r="A56" s="1"/>
      <c r="B56" s="1">
        <v>821442</v>
      </c>
      <c r="C56" s="1" t="s">
        <v>209</v>
      </c>
      <c r="D56" s="1" t="s">
        <v>210</v>
      </c>
      <c r="E56" s="2" t="s">
        <v>211</v>
      </c>
      <c r="F56" s="2" t="s">
        <v>212</v>
      </c>
      <c r="G56" s="2">
        <v>0</v>
      </c>
      <c r="H56" s="2">
        <v>0</v>
      </c>
      <c r="I56" s="1">
        <v>0</v>
      </c>
      <c r="J56" s="3" t="s">
        <v>18</v>
      </c>
      <c r="K56" s="2" t="str">
        <f>J56*6703.00</f>
        <v>0</v>
      </c>
      <c r="L56" s="5"/>
    </row>
    <row r="57" spans="1:12" customHeight="1" ht="105" outlineLevel="4">
      <c r="A57" s="1"/>
      <c r="B57" s="1">
        <v>821443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0</v>
      </c>
      <c r="H57" s="2" t="s">
        <v>38</v>
      </c>
      <c r="I57" s="1">
        <v>0</v>
      </c>
      <c r="J57" s="3" t="s">
        <v>18</v>
      </c>
      <c r="K57" s="2" t="str">
        <f>J57*6971.00</f>
        <v>0</v>
      </c>
      <c r="L57" s="5"/>
    </row>
    <row r="58" spans="1:12" customHeight="1" ht="105" outlineLevel="4">
      <c r="A58" s="1"/>
      <c r="B58" s="1">
        <v>821444</v>
      </c>
      <c r="C58" s="1" t="s">
        <v>217</v>
      </c>
      <c r="D58" s="1" t="s">
        <v>218</v>
      </c>
      <c r="E58" s="2" t="s">
        <v>219</v>
      </c>
      <c r="F58" s="2" t="s">
        <v>220</v>
      </c>
      <c r="G58" s="2">
        <v>0</v>
      </c>
      <c r="H58" s="2" t="s">
        <v>23</v>
      </c>
      <c r="I58" s="1">
        <v>0</v>
      </c>
      <c r="J58" s="3" t="s">
        <v>18</v>
      </c>
      <c r="K58" s="2" t="str">
        <f>J58*6746.00</f>
        <v>0</v>
      </c>
      <c r="L58" s="5"/>
    </row>
    <row r="59" spans="1:12" customHeight="1" ht="105" outlineLevel="4">
      <c r="A59" s="1"/>
      <c r="B59" s="1">
        <v>821445</v>
      </c>
      <c r="C59" s="1" t="s">
        <v>221</v>
      </c>
      <c r="D59" s="1" t="s">
        <v>222</v>
      </c>
      <c r="E59" s="2" t="s">
        <v>223</v>
      </c>
      <c r="F59" s="2" t="s">
        <v>224</v>
      </c>
      <c r="G59" s="2">
        <v>0</v>
      </c>
      <c r="H59" s="2">
        <v>2</v>
      </c>
      <c r="I59" s="1">
        <v>0</v>
      </c>
      <c r="J59" s="3" t="s">
        <v>18</v>
      </c>
      <c r="K59" s="2" t="str">
        <f>J59*6852.00</f>
        <v>0</v>
      </c>
      <c r="L59" s="5"/>
    </row>
    <row r="60" spans="1:12" customHeight="1" ht="105" outlineLevel="4">
      <c r="A60" s="1"/>
      <c r="B60" s="1">
        <v>821446</v>
      </c>
      <c r="C60" s="1" t="s">
        <v>225</v>
      </c>
      <c r="D60" s="1" t="s">
        <v>226</v>
      </c>
      <c r="E60" s="2" t="s">
        <v>227</v>
      </c>
      <c r="F60" s="2" t="s">
        <v>228</v>
      </c>
      <c r="G60" s="2">
        <v>0</v>
      </c>
      <c r="H60" s="2" t="s">
        <v>33</v>
      </c>
      <c r="I60" s="1">
        <v>0</v>
      </c>
      <c r="J60" s="3" t="s">
        <v>18</v>
      </c>
      <c r="K60" s="2" t="str">
        <f>J60*6864.00</f>
        <v>0</v>
      </c>
      <c r="L60" s="5"/>
    </row>
    <row r="61" spans="1:12" customHeight="1" ht="105" outlineLevel="4">
      <c r="A61" s="1"/>
      <c r="B61" s="1">
        <v>821447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8</v>
      </c>
      <c r="H61" s="2" t="s">
        <v>33</v>
      </c>
      <c r="I61" s="1">
        <v>0</v>
      </c>
      <c r="J61" s="3" t="s">
        <v>18</v>
      </c>
      <c r="K61" s="2" t="str">
        <f>J61*3652.00</f>
        <v>0</v>
      </c>
      <c r="L61" s="5"/>
    </row>
    <row r="62" spans="1:12" customHeight="1" ht="105" outlineLevel="4">
      <c r="A62" s="1"/>
      <c r="B62" s="1">
        <v>890094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0</v>
      </c>
      <c r="I62" s="1">
        <v>0</v>
      </c>
      <c r="J62" s="3" t="s">
        <v>18</v>
      </c>
      <c r="K62" s="2" t="str">
        <f>J62*1500.00</f>
        <v>0</v>
      </c>
      <c r="L62" s="5"/>
    </row>
    <row r="63" spans="1:12" outlineLevel="2">
      <c r="A63" s="8" t="s">
        <v>237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954211</v>
      </c>
      <c r="C64" s="1" t="s">
        <v>238</v>
      </c>
      <c r="D64" s="1" t="s">
        <v>239</v>
      </c>
      <c r="E64" s="2" t="s">
        <v>240</v>
      </c>
      <c r="F64" s="2" t="s">
        <v>241</v>
      </c>
      <c r="G64" s="2" t="s">
        <v>38</v>
      </c>
      <c r="H64" s="2">
        <v>0</v>
      </c>
      <c r="I64" s="1">
        <v>0</v>
      </c>
      <c r="J64" s="3" t="s">
        <v>18</v>
      </c>
      <c r="K64" s="2" t="str">
        <f>J64*1427.83</f>
        <v>0</v>
      </c>
      <c r="L64" s="5"/>
    </row>
    <row r="65" spans="1:12" customHeight="1" ht="105" outlineLevel="4">
      <c r="A65" s="1"/>
      <c r="B65" s="1">
        <v>954212</v>
      </c>
      <c r="C65" s="1" t="s">
        <v>242</v>
      </c>
      <c r="D65" s="1" t="s">
        <v>243</v>
      </c>
      <c r="E65" s="2" t="s">
        <v>244</v>
      </c>
      <c r="F65" s="2" t="s">
        <v>245</v>
      </c>
      <c r="G65" s="2" t="s">
        <v>38</v>
      </c>
      <c r="H65" s="2">
        <v>0</v>
      </c>
      <c r="I65" s="1">
        <v>0</v>
      </c>
      <c r="J65" s="3" t="s">
        <v>18</v>
      </c>
      <c r="K65" s="2" t="str">
        <f>J65*1714.91</f>
        <v>0</v>
      </c>
      <c r="L65" s="5"/>
    </row>
    <row r="66" spans="1:12" customHeight="1" ht="105" outlineLevel="4">
      <c r="A66" s="1"/>
      <c r="B66" s="1">
        <v>954213</v>
      </c>
      <c r="C66" s="1" t="s">
        <v>246</v>
      </c>
      <c r="D66" s="1" t="s">
        <v>247</v>
      </c>
      <c r="E66" s="2" t="s">
        <v>248</v>
      </c>
      <c r="F66" s="2" t="s">
        <v>249</v>
      </c>
      <c r="G66" s="2" t="s">
        <v>38</v>
      </c>
      <c r="H66" s="2">
        <v>0</v>
      </c>
      <c r="I66" s="1">
        <v>0</v>
      </c>
      <c r="J66" s="3" t="s">
        <v>18</v>
      </c>
      <c r="K66" s="2" t="str">
        <f>J66*1995.92</f>
        <v>0</v>
      </c>
      <c r="L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33:K33"/>
    <mergeCell ref="A63:K63"/>
    <mergeCell ref="A25:K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2026-03-04T23:02:50+03:00</dcterms:created>
  <dcterms:modified xsi:type="dcterms:W3CDTF">2026-03-04T23:02:50+03:00</dcterms:modified>
  <dc:title>Untitled Spreadsheet</dc:title>
  <dc:description/>
  <dc:subject/>
  <cp:keywords/>
  <cp:category/>
</cp:coreProperties>
</file>