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<sst xmlns="http://schemas.openxmlformats.org/spreadsheetml/2006/main" uniqueCount="726">
  <si>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</si>
  <si>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</si>
  <si>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</si>
  <si>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</si>
  <si>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</si>
  <si>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</si>
  <si>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</si>
  <si>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</si>
  <si>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</si>
  <si>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</si>
  <si>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</si>
  <si>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</si>
  <si>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</si>
  <si>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</si>
  <si>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</si>
  <si>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2 725.23 руб.</t>
  </si>
  <si>
    <t>&gt;10</t>
  </si>
  <si>
    <t>шт</t>
  </si>
  <si>
    <t>ROK-120003</t>
  </si>
  <si>
    <t>Радиатор биметаллический Evolution 500/80 6 сек (136 Вт/сек)</t>
  </si>
  <si>
    <t>4 087.94 руб.</t>
  </si>
  <si>
    <t>ROK-120005</t>
  </si>
  <si>
    <t>Радиатор биметаллический Evolution 500/80 8 сек (136 Вт/сек)</t>
  </si>
  <si>
    <t>5 450.65 руб.</t>
  </si>
  <si>
    <t>ROK-120007</t>
  </si>
  <si>
    <t>Радиатор биметаллический Evolution 500/80 10 сек (136 Вт/сек)</t>
  </si>
  <si>
    <t>6 813.17 руб.</t>
  </si>
  <si>
    <t>ROK-120008</t>
  </si>
  <si>
    <t>Радиатор биметаллический Evolution 500/80 12 сек (136 Вт/сек)</t>
  </si>
  <si>
    <t>8 175.88 руб.</t>
  </si>
  <si>
    <t>ROK-120009</t>
  </si>
  <si>
    <t>Радиатор биметаллический Evolution 350/80 6 сек (106 Вт/сек)</t>
  </si>
  <si>
    <t>3 757.97 руб.</t>
  </si>
  <si>
    <t>ROK-120010</t>
  </si>
  <si>
    <t>Радиатор биметаллический Evolution 350/80 8 сек (106 Вт/сек)</t>
  </si>
  <si>
    <t>5 010.63 руб.</t>
  </si>
  <si>
    <t>ROK-120011</t>
  </si>
  <si>
    <t>Радиатор биметаллический Evolution 350/80 10 сек (106 Вт/сек)</t>
  </si>
  <si>
    <t>6 263.29 руб.</t>
  </si>
  <si>
    <t>ROK-120012</t>
  </si>
  <si>
    <t>Радиатор биметаллический Evolution 350/80 12 сек (106 Вт/сек)</t>
  </si>
  <si>
    <t>7 515.95 руб.</t>
  </si>
  <si>
    <t>ROK-120013</t>
  </si>
  <si>
    <t>Радиатор биметаллический Evolution 350/80 4 сек (106 Вт/сек)</t>
  </si>
  <si>
    <t>2 505.32 руб.</t>
  </si>
  <si>
    <t>Радиаторы биметаллические RADENA</t>
  </si>
  <si>
    <t>ROK-120101</t>
  </si>
  <si>
    <t>Радиатор биметаллический RADENA 150/120 6 сек (88 Вт/сек)</t>
  </si>
  <si>
    <t>5 560.71 руб.</t>
  </si>
  <si>
    <t>ROK-120102</t>
  </si>
  <si>
    <t>Радиатор биметаллический RADENA 150/120 8 сек (88 Вт/сек)</t>
  </si>
  <si>
    <t>7 414.15 руб.</t>
  </si>
  <si>
    <t>ROK-120103</t>
  </si>
  <si>
    <t>Радиатор биметаллический RADENA 150/120 10 сек (88 Вт/сек)</t>
  </si>
  <si>
    <t>9 267.58 руб.</t>
  </si>
  <si>
    <t>ROK-120104</t>
  </si>
  <si>
    <t>Радиатор биметаллический RADENA 150/120 12 сек (88 Вт/сек)</t>
  </si>
  <si>
    <t>11 121.22 руб.</t>
  </si>
  <si>
    <t>ROK-120105</t>
  </si>
  <si>
    <t>Радиатор биметаллический RADENA 150/120 14 сек (88 Вт/сек)</t>
  </si>
  <si>
    <t>12 974.66 руб.</t>
  </si>
  <si>
    <t>ROK-120106</t>
  </si>
  <si>
    <t>Радиатор биметаллический RADENA 150/120 16 сек (88 Вт/сек)</t>
  </si>
  <si>
    <t>14 828.29 руб.</t>
  </si>
  <si>
    <t>ROK-120107</t>
  </si>
  <si>
    <t>Радиатор биметаллический RADENA 200/120 6 сек (95 Вт/сек)</t>
  </si>
  <si>
    <t>5 486.62 руб.</t>
  </si>
  <si>
    <t>ROK-120108</t>
  </si>
  <si>
    <t>Радиатор биметаллический RADENA 200/120 8 сек (95 Вт/сек)</t>
  </si>
  <si>
    <t>7 315.69 руб.</t>
  </si>
  <si>
    <t>ROK-120109</t>
  </si>
  <si>
    <t>Радиатор биметаллический RADENA 200/120 10 сек (95 Вт/сек)</t>
  </si>
  <si>
    <t>9 144.56 руб.</t>
  </si>
  <si>
    <t>ROK-120110</t>
  </si>
  <si>
    <t>Радиатор биметаллический RADENA 200/120 12 сек (95 Вт/сек)</t>
  </si>
  <si>
    <t>10 973.43 руб.</t>
  </si>
  <si>
    <t>ROK-120111</t>
  </si>
  <si>
    <t>Радиатор биметаллический RADENA 200/120 14 сек (95 Вт/сек)</t>
  </si>
  <si>
    <t>12 802.30 руб.</t>
  </si>
  <si>
    <t>ROK-120112</t>
  </si>
  <si>
    <t>Радиатор биметаллический RADENA 350/85 4 сек (139 Вт/сек)</t>
  </si>
  <si>
    <t>3 872.35 руб.</t>
  </si>
  <si>
    <t>ROK-120114</t>
  </si>
  <si>
    <t>Радиатор биметаллический RADENA 350/85 6 сек (139 Вт/сек)</t>
  </si>
  <si>
    <t>5 808.53 руб.</t>
  </si>
  <si>
    <t>ROK-120116</t>
  </si>
  <si>
    <t>Радиатор биметаллический RADENA 350/85 8 сек (139 Вт/сек)</t>
  </si>
  <si>
    <t>7 744.70 руб.</t>
  </si>
  <si>
    <t>ROK-120118</t>
  </si>
  <si>
    <t>Радиатор биметаллический RADENA 350/85 10 сек (139 Вт/сек)</t>
  </si>
  <si>
    <t>9 680.88 руб.</t>
  </si>
  <si>
    <t>ROK-120120</t>
  </si>
  <si>
    <t>Радиатор биметаллический RADENA 350/85 12 сек (139 Вт/сек)</t>
  </si>
  <si>
    <t>11 617.05 руб.</t>
  </si>
  <si>
    <t>ROK-120130</t>
  </si>
  <si>
    <t>Радиатор биметаллический RADENA 500/100 4 сек (194 Вт/сек)</t>
  </si>
  <si>
    <t>4 217.06 руб.</t>
  </si>
  <si>
    <t>ROK-120132</t>
  </si>
  <si>
    <t>Радиатор биметаллический RADENA 500/100 6 сек (194 Вт/сек)</t>
  </si>
  <si>
    <t>6 325.59 руб.</t>
  </si>
  <si>
    <t>ROK-120134</t>
  </si>
  <si>
    <t>Радиатор биметаллический RADENA 500/100 8 сек (194 Вт/сек)</t>
  </si>
  <si>
    <t>8 434.12 руб.</t>
  </si>
  <si>
    <t>ROK-120136</t>
  </si>
  <si>
    <t>Радиатор биметаллический RADENA 500/100 10 сек (194 Вт/сек)</t>
  </si>
  <si>
    <t>10 542.64 руб.</t>
  </si>
  <si>
    <t>ROK-120138</t>
  </si>
  <si>
    <t>Радиатор биметаллический RADENA 500/100 12 сек (194 Вт/сек)</t>
  </si>
  <si>
    <t>12 651.17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</si>
  <si>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</si>
  <si>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</si>
  <si>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</si>
  <si>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5 077.06 руб.</t>
  </si>
  <si>
    <t>ROK-120140</t>
  </si>
  <si>
    <t>Радиатор биметаллический RADENA VC 350/85 6 сек нижнее подключение (140 Вт/сек)</t>
  </si>
  <si>
    <t>7 013.23 руб.</t>
  </si>
  <si>
    <t>ROK-120141</t>
  </si>
  <si>
    <t>Радиатор биметаллический RADENA VC 350/85 8 сек нижнее подключение (140 Вт/сек)</t>
  </si>
  <si>
    <t>8 949.41 руб.</t>
  </si>
  <si>
    <t>ROK-120142</t>
  </si>
  <si>
    <t>Радиатор биметаллический RADENA VC 350/85 10 сек нижнее подключение (140 Вт/сек)</t>
  </si>
  <si>
    <t>10 885.58 руб.</t>
  </si>
  <si>
    <t>ROK-120143</t>
  </si>
  <si>
    <t>Радиатор биметаллический RADENA VC 350/85 12 сек нижнее подключение (140 Вт/сек)</t>
  </si>
  <si>
    <t>12 821.76 руб.</t>
  </si>
  <si>
    <t>ROK-120144</t>
  </si>
  <si>
    <t>Радиатор биметаллический RADENA VC 500/85 4 сек нижнее подключение (178 Вт/сек)</t>
  </si>
  <si>
    <t>5 912.29 руб.</t>
  </si>
  <si>
    <t>ROK-120145</t>
  </si>
  <si>
    <t>Радиатор биметаллический RADENA VC 500/85 5 сек нижнее подключение (178 Вт/сек)</t>
  </si>
  <si>
    <t>6 932.26 руб.</t>
  </si>
  <si>
    <t>ROK-120146</t>
  </si>
  <si>
    <t>Радиатор биметаллический RADENA VC 500/85 6 сек нижнее подключение (178 Вт/сек)</t>
  </si>
  <si>
    <t>7 952.23 руб.</t>
  </si>
  <si>
    <t>ROK-120147</t>
  </si>
  <si>
    <t>Радиатор биметаллический RADENA VC 500/85 7 сек нижнее подключение (178 Вт/сек)</t>
  </si>
  <si>
    <t>8 972.20 руб.</t>
  </si>
  <si>
    <t>ROK-120148</t>
  </si>
  <si>
    <t>Радиатор биметаллический RADENA VC 500/85 8 сек нижнее подключение (178 Вт/сек)</t>
  </si>
  <si>
    <t>9 992.17 руб.</t>
  </si>
  <si>
    <t>ROK-120149</t>
  </si>
  <si>
    <t>Радиатор биметаллический RADENA VC 500/85 9 сек нижнее подключение (178 Вт/сек)</t>
  </si>
  <si>
    <t>11 012.15 руб.</t>
  </si>
  <si>
    <t>ROK-120150</t>
  </si>
  <si>
    <t>Радиатор биметаллический RADENA VC 500/85 10 сек нижнее подключение (178 Вт/сек)</t>
  </si>
  <si>
    <t>12 032.12 руб.</t>
  </si>
  <si>
    <t>ROK-120151</t>
  </si>
  <si>
    <t>Радиатор биметаллический RADENA VC 500/85 11 сек нижнее подключение (178 Вт/сек)</t>
  </si>
  <si>
    <t>13 052.09 руб.</t>
  </si>
  <si>
    <t>ROK-120152</t>
  </si>
  <si>
    <t>Радиатор биметаллический RADENA VC 500/85 12 сек нижнее подключение (178 Вт/сек)</t>
  </si>
  <si>
    <t>14 072.06 руб.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</si>
  <si>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</si>
  <si>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</si>
  <si>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</si>
  <si>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</si>
  <si>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2 535.19 руб.</t>
  </si>
  <si>
    <t>ROK-240002</t>
  </si>
  <si>
    <t>Радиатор алюминиевый Evolution 500/80 6 сек (146 Вт/сек)</t>
  </si>
  <si>
    <t>3 802.78 руб.</t>
  </si>
  <si>
    <t>ROK-240003</t>
  </si>
  <si>
    <t>Радиатор алюминиевый Evolution 500/80 8 сек (146 Вт/сек)</t>
  </si>
  <si>
    <t>5 070.37 руб.</t>
  </si>
  <si>
    <t>ROK-240004</t>
  </si>
  <si>
    <t>Радиатор алюминиевый Evolution 500/80 10 сек (146 Вт/сек)</t>
  </si>
  <si>
    <t>6 337.97 руб.</t>
  </si>
  <si>
    <t>ROK-240005</t>
  </si>
  <si>
    <t>Радиатор алюминиевый Evolution 500/80 12 сек (146 Вт/сек)</t>
  </si>
  <si>
    <t>7 605.36 руб.</t>
  </si>
  <si>
    <t>ROK-240006</t>
  </si>
  <si>
    <t>Радиатор алюминиевый Evolution 350/80 4 сек (111 Вт/сек)</t>
  </si>
  <si>
    <t>2 281.67 руб.</t>
  </si>
  <si>
    <t>ROK-240007</t>
  </si>
  <si>
    <t>Радиатор алюминиевый Evolution 350/80 6 сек (111 Вт/сек)</t>
  </si>
  <si>
    <t>3 422.50 руб.</t>
  </si>
  <si>
    <t>ROK-240008</t>
  </si>
  <si>
    <t>Радиатор алюминиевый Evolution 350/80 8 сек (111 Вт/сек)</t>
  </si>
  <si>
    <t>4 563.34 руб.</t>
  </si>
  <si>
    <t>ROK-240009</t>
  </si>
  <si>
    <t>Радиатор алюминиевый Evolution 350/80 10 сек (111 Вт/сек)</t>
  </si>
  <si>
    <t>5 704.17 руб.</t>
  </si>
  <si>
    <t>ROK-240010</t>
  </si>
  <si>
    <t>Радиатор алюминиевый Evolution 350/80 12 сек (111 Вт/сек)</t>
  </si>
  <si>
    <t>6 845.01 руб.</t>
  </si>
  <si>
    <t>ROK-240011</t>
  </si>
  <si>
    <t>Радиатор алюминиевый Evolution 200/100 6 сек (94 Вт/сек)</t>
  </si>
  <si>
    <t>3 472.81 руб.</t>
  </si>
  <si>
    <t>ROK-240012</t>
  </si>
  <si>
    <t>Радиатор алюминиевый Evolution 200/100 8 сек (94 Вт/сек)</t>
  </si>
  <si>
    <t>4 630.35 руб.</t>
  </si>
  <si>
    <t>ROK-240013</t>
  </si>
  <si>
    <t>Радиатор алюминиевый Evolution 200/100 10 сек (94 Вт/сек)</t>
  </si>
  <si>
    <t>5 787.89 руб.</t>
  </si>
  <si>
    <t>ROK-240014</t>
  </si>
  <si>
    <t>Радиатор алюминиевый Evolution 200/100 12 сек (94 Вт/сек)</t>
  </si>
  <si>
    <t>6 945.63 руб.</t>
  </si>
  <si>
    <t>ROK-240015</t>
  </si>
  <si>
    <t>Радиатор алюминиевый Evolution 200/100 14 сек (94 Вт/сек)</t>
  </si>
  <si>
    <t>8 103.17 руб.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</si>
  <si>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</si>
  <si>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</si>
  <si>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</si>
  <si>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</si>
  <si>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</si>
  <si>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203.87 руб.</t>
  </si>
  <si>
    <t>ROK-310002</t>
  </si>
  <si>
    <t>VR7B</t>
  </si>
  <si>
    <t>Комплект для монтажа радиатора 3/4" (без кронштейнов) VIEIR (1/50шт)</t>
  </si>
  <si>
    <t>221.72 руб.</t>
  </si>
  <si>
    <t>ROK-310003</t>
  </si>
  <si>
    <t>VR11A</t>
  </si>
  <si>
    <t>Комплект для монтажа радиатора 1/2" (2 кронштейна) VIEIR (1/40шт)</t>
  </si>
  <si>
    <t>254.46 руб.</t>
  </si>
  <si>
    <t>ROK-310004</t>
  </si>
  <si>
    <t>VR11B</t>
  </si>
  <si>
    <t>Комплект для монтажа радиатора 3/4" (2 кронштейна) VIEIR (1/40шт)</t>
  </si>
  <si>
    <t>269.34 руб.</t>
  </si>
  <si>
    <t>ROK-310005</t>
  </si>
  <si>
    <t>VR13A</t>
  </si>
  <si>
    <t>Комплект для монтажа радиатора 1/2" (3 кронштейна) VIEIR (1/40шт)</t>
  </si>
  <si>
    <t>279.76 руб.</t>
  </si>
  <si>
    <t>&gt;50</t>
  </si>
  <si>
    <t>ROK-310006</t>
  </si>
  <si>
    <t>VR13B</t>
  </si>
  <si>
    <t>Комплект для монтажа радиатора 3/4" (3 кронштейна) VIEIR (1/40шт)</t>
  </si>
  <si>
    <t>294.64 руб.</t>
  </si>
  <si>
    <t>ROK-310015</t>
  </si>
  <si>
    <t>TENRAD.В42B1</t>
  </si>
  <si>
    <t>Комплект TENRAD д/монтажа рад. 1/2 (без кронштейнов)</t>
  </si>
  <si>
    <t>518.00 руб.</t>
  </si>
  <si>
    <t>&gt;100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</si>
  <si>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</si>
  <si>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</si>
  <si>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</si>
  <si>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</si>
  <si>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</si>
  <si>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</si>
  <si>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</si>
  <si>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</si>
  <si>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</si>
  <si>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</si>
  <si>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</si>
  <si>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</si>
  <si>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</si>
  <si>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</si>
  <si>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</si>
  <si>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</si>
  <si>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</si>
  <si>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</si>
  <si>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</si>
  <si>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</si>
  <si>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</si>
  <si>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</si>
  <si>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</si>
  <si>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</si>
  <si>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275.29 руб.</t>
  </si>
  <si>
    <t>&gt;25</t>
  </si>
  <si>
    <t>ROK-310027</t>
  </si>
  <si>
    <t>VR11D</t>
  </si>
  <si>
    <t>Набор для радиаторов （11）-¾, с 2 прорезиненными кронштейнами  ViEiR  (40/1шт)</t>
  </si>
  <si>
    <t>291.66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</si>
  <si>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</si>
  <si>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</si>
  <si>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</si>
  <si>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</si>
  <si>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43.15 руб.</t>
  </si>
  <si>
    <t>ROK-330002</t>
  </si>
  <si>
    <t>VRD18</t>
  </si>
  <si>
    <t>Воздухоотводчик ручной 3/4'' (кран Маевского)  (50шт)</t>
  </si>
  <si>
    <t>56.55 руб.</t>
  </si>
  <si>
    <t>ROK-330003</t>
  </si>
  <si>
    <t>VRD19</t>
  </si>
  <si>
    <t>Воздухоотводчик ручной 1/2'' (кран Маевского) ручка (сброс без ключа) (50шт)</t>
  </si>
  <si>
    <t>69.94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</si>
  <si>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</si>
  <si>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</si>
  <si>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</si>
  <si>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</si>
  <si>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</si>
  <si>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</si>
  <si>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</si>
  <si>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</si>
  <si>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</si>
  <si>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</si>
  <si>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</si>
  <si>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</si>
  <si>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</si>
  <si>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</si>
  <si>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</si>
  <si>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</si>
  <si>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</si>
  <si>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ROK-320007</t>
  </si>
  <si>
    <t>Кронштейн на полосе для ЧУГУН радиатора (К.4.8.1)</t>
  </si>
  <si>
    <t>204.85 руб.</t>
  </si>
  <si>
    <t>ROK-320008</t>
  </si>
  <si>
    <t>Кронштейн с дюбелем для ЧУГУН радиатора (К.6.3.2)</t>
  </si>
  <si>
    <t>42.33 руб.</t>
  </si>
  <si>
    <t>ROK-320009</t>
  </si>
  <si>
    <t>VR9-250</t>
  </si>
  <si>
    <t>Кронштейн для рад. толщина 9-250мм (50пар)</t>
  </si>
  <si>
    <t>87.80 руб.</t>
  </si>
  <si>
    <t>пар</t>
  </si>
  <si>
    <t>ROK-320010</t>
  </si>
  <si>
    <t>VRD20</t>
  </si>
  <si>
    <t>Напольный кронштейн для радиатора с цепочкой (1/25шт)</t>
  </si>
  <si>
    <t>458.33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</si>
  <si>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</si>
  <si>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</si>
  <si>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</si>
  <si>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</si>
  <si>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&gt;500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</si>
  <si>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</si>
  <si>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</si>
  <si>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</si>
  <si>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</si>
  <si>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</si>
  <si>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</si>
  <si>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</si>
  <si>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</si>
  <si>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</si>
  <si>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</si>
  <si>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</si>
  <si>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</si>
  <si>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</si>
  <si>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</si>
  <si>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</si>
  <si>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</si>
  <si>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</si>
  <si>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</si>
  <si>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</si>
  <si>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</si>
  <si>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</si>
  <si>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</si>
  <si>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</si>
  <si>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</si>
  <si>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</si>
  <si>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</si>
  <si>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</si>
  <si>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</si>
  <si>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</si>
  <si>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</si>
  <si>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</si>
  <si>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VVR-000024</t>
  </si>
  <si>
    <t>VR9-170</t>
  </si>
  <si>
    <t>ПАРА Кронштейнов толщина (9) 170мм (100/2пар)  ViEiR</t>
  </si>
  <si>
    <t>Комплектующие для радиаторов</t>
  </si>
  <si>
    <t>ROK-350005</t>
  </si>
  <si>
    <t>Переходник для радиатора 1''х1/2'' лев. с силик. прокл.</t>
  </si>
  <si>
    <t>58.07 руб.</t>
  </si>
  <si>
    <t>ROK-350006</t>
  </si>
  <si>
    <t>Переходник для радиатора 1''х1/2'' прав. с силик. прокл.</t>
  </si>
  <si>
    <t>87.21 руб.</t>
  </si>
  <si>
    <t>ROK-350007</t>
  </si>
  <si>
    <t>Переходник для радиатора 1''х3/4'' лев. с силик. прокл.</t>
  </si>
  <si>
    <t>73.64 руб.</t>
  </si>
  <si>
    <t>ROK-350008</t>
  </si>
  <si>
    <t>Переходник для радиатора 1''х3/4'' прав. с силик. прокл.</t>
  </si>
  <si>
    <t>ROK-350009</t>
  </si>
  <si>
    <t>Заглушка на переходник для радиатора 1/2"</t>
  </si>
  <si>
    <t>25.30 руб.</t>
  </si>
  <si>
    <t>ROK-350010</t>
  </si>
  <si>
    <t>Заглушка на переходник для радиатора 3/4"</t>
  </si>
  <si>
    <t>34.23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</si>
  <si>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</si>
  <si>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</si>
  <si>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</si>
  <si>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</si>
  <si>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</si>
  <si>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</si>
  <si>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</si>
  <si>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</si>
  <si>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102.68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</si>
  <si>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</si>
  <si>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</si>
  <si>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</si>
  <si>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</si>
  <si>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</si>
  <si>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</si>
  <si>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</si>
  <si>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</si>
  <si>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</si>
  <si>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</si>
  <si>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</si>
  <si>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</si>
  <si>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</si>
  <si>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</si>
  <si>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</si>
  <si>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</si>
  <si>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</si>
  <si>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</si>
  <si>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</si>
  <si>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</si>
  <si>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</si>
  <si>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</si>
  <si>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67.49 руб.</t>
  </si>
  <si>
    <t>ROK-350022</t>
  </si>
  <si>
    <t>Пробка радиаторная для ЧУГУН радиатора 1/2" правая</t>
  </si>
  <si>
    <t>69.53 руб.</t>
  </si>
  <si>
    <t>ROK-350023</t>
  </si>
  <si>
    <t>Пробка радиаторная для ЧУГУН радиатора 3/4" левая</t>
  </si>
  <si>
    <t>70.04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</si>
  <si>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</si>
  <si>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</si>
  <si>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</si>
  <si>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</si>
  <si>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66.98 руб.</t>
  </si>
  <si>
    <t>ROK-350026</t>
  </si>
  <si>
    <t>Пробка радиаторная для ЧУГУН радиатора глухая левая</t>
  </si>
  <si>
    <t>67.15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</si>
  <si>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</si>
  <si>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</si>
  <si>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</si>
  <si>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</si>
  <si>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</si>
  <si>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5.44 руб.</t>
  </si>
  <si>
    <t>ROK-350029</t>
  </si>
  <si>
    <t>VT.503.D. 04</t>
  </si>
  <si>
    <t>Удлинитель потока д/рад. прав. 1/2"   (5 /80шт)</t>
  </si>
  <si>
    <t>627.00 руб.</t>
  </si>
  <si>
    <t>ROK-350030</t>
  </si>
  <si>
    <t>VT.503.D. 05</t>
  </si>
  <si>
    <t>Удлинитель потока д/рад. прав. 3/4"  (5 /80шт)</t>
  </si>
  <si>
    <t>550.00 руб.</t>
  </si>
  <si>
    <t>ROK-350031</t>
  </si>
  <si>
    <t>VT.503.S. 04</t>
  </si>
  <si>
    <t>Удлинитель потока д/рад. лев. 1/2"  (5 /80шт)</t>
  </si>
  <si>
    <t>562.00 руб.</t>
  </si>
  <si>
    <t>ROK-350032</t>
  </si>
  <si>
    <t>VT.503.S. 05</t>
  </si>
  <si>
    <t>Удлинитель потока д/рад. лев. 3/4"  (5 /80шт)</t>
  </si>
  <si>
    <t>566.00 руб.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</si>
  <si>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</si>
  <si>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</si>
  <si>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</si>
  <si>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</si>
  <si>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</si>
  <si>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</si>
  <si>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</si>
  <si>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</si>
  <si>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</si>
  <si>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</si>
  <si>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</si>
  <si>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</si>
  <si>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</si>
  <si>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</si>
  <si>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</si>
  <si>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</si>
  <si>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</si>
  <si>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</si>
  <si>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</si>
  <si>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761.00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</si>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</sst>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Relationship Id="rId46" Type="http://schemas.openxmlformats.org/officeDocument/2006/relationships/image" Target="../media/3e1e357b_f95c_11e9_810b_003048fd731b_d504bce6_518a_11ea_810f_003048fd731b46.jpeg"/><Relationship Id="rId47" Type="http://schemas.openxmlformats.org/officeDocument/2006/relationships/image" Target="../media/3e1e357d_f95c_11e9_810b_003048fd731b_d504bce7_518a_11ea_810f_003048fd731b47.jpeg"/><Relationship Id="rId48" Type="http://schemas.openxmlformats.org/officeDocument/2006/relationships/image" Target="../media/3e1e357f_f95c_11e9_810b_003048fd731b_d504bce8_518a_11ea_810f_003048fd731b48.jpeg"/><Relationship Id="rId49" Type="http://schemas.openxmlformats.org/officeDocument/2006/relationships/image" Target="../media/3e1e3581_f95c_11e9_810b_003048fd731b_d504bce4_518a_11ea_810f_003048fd731b49.jpeg"/><Relationship Id="rId50" Type="http://schemas.openxmlformats.org/officeDocument/2006/relationships/image" Target="../media/3e1e3583_f95c_11e9_810b_003048fd731b_d504bce5_518a_11ea_810f_003048fd731b50.jpeg"/><Relationship Id="rId51" Type="http://schemas.openxmlformats.org/officeDocument/2006/relationships/image" Target="../media/edc3dd68_3601_11ed_a327_00259070b484_6f54f1d5_11fe_11ef_a5b8_047c1617b14351.jpeg"/><Relationship Id="rId52" Type="http://schemas.openxmlformats.org/officeDocument/2006/relationships/image" Target="../media/edc3dd6a_3601_11ed_a327_00259070b484_6f54f1d6_11fe_11ef_a5b8_047c1617b14352.jpeg"/><Relationship Id="rId53" Type="http://schemas.openxmlformats.org/officeDocument/2006/relationships/image" Target="../media/edc3dd6c_3601_11ed_a327_00259070b484_6f54f1d7_11fe_11ef_a5b8_047c1617b14353.jpeg"/><Relationship Id="rId54" Type="http://schemas.openxmlformats.org/officeDocument/2006/relationships/image" Target="../media/edc3dd6e_3601_11ed_a327_00259070b484_6f54f1d3_11fe_11ef_a5b8_047c1617b14354.jpeg"/><Relationship Id="rId55" Type="http://schemas.openxmlformats.org/officeDocument/2006/relationships/image" Target="../media/edc3dd70_3601_11ed_a327_00259070b484_6f54f1d4_11fe_11ef_a5b8_047c1617b14355.jpeg"/><Relationship Id="rId56" Type="http://schemas.openxmlformats.org/officeDocument/2006/relationships/image" Target="../media/edc3dd72_3601_11ed_a327_00259070b484_6f54f1cf_11fe_11ef_a5b8_047c1617b14356.jpeg"/><Relationship Id="rId57" Type="http://schemas.openxmlformats.org/officeDocument/2006/relationships/image" Target="../media/edc3dd74_3601_11ed_a327_00259070b484_6f54f1d1_11fe_11ef_a5b8_047c1617b14357.jpeg"/><Relationship Id="rId58" Type="http://schemas.openxmlformats.org/officeDocument/2006/relationships/image" Target="../media/edc3dd76_3601_11ed_a327_00259070b484_6f54f1c9_11fe_11ef_a5b8_047c1617b14358.jpeg"/><Relationship Id="rId59" Type="http://schemas.openxmlformats.org/officeDocument/2006/relationships/image" Target="../media/edc3dd78_3601_11ed_a327_00259070b484_6f54f1cb_11fe_11ef_a5b8_047c1617b14359.jpeg"/><Relationship Id="rId60" Type="http://schemas.openxmlformats.org/officeDocument/2006/relationships/image" Target="../media/edc3dd7a_3601_11ed_a327_00259070b484_6f54f1cd_11fe_11ef_a5b8_047c1617b14360.jpeg"/><Relationship Id="rId61" Type="http://schemas.openxmlformats.org/officeDocument/2006/relationships/image" Target="../media/97771c8a_86a5_11e9_8101_003048fd731b_4b22d4c5_a59e_11ee_a526_047c1617b14361.jpeg"/><Relationship Id="rId62" Type="http://schemas.openxmlformats.org/officeDocument/2006/relationships/image" Target="../media/97771c8c_86a5_11e9_8101_003048fd731b_4b22d4c6_a59e_11ee_a526_047c1617b14362.jpeg"/><Relationship Id="rId63" Type="http://schemas.openxmlformats.org/officeDocument/2006/relationships/image" Target="../media/97771c8e_86a5_11e9_8101_003048fd731b_4b22d4bf_a59e_11ee_a526_047c1617b14363.jpeg"/><Relationship Id="rId64" Type="http://schemas.openxmlformats.org/officeDocument/2006/relationships/image" Target="../media/97771c90_86a5_11e9_8101_003048fd731b_4b22d4c0_a59e_11ee_a526_047c1617b14364.jpeg"/><Relationship Id="rId65" Type="http://schemas.openxmlformats.org/officeDocument/2006/relationships/image" Target="../media/97771c92_86a5_11e9_8101_003048fd731b_4b22d4c3_a59e_11ee_a526_047c1617b14365.jpeg"/><Relationship Id="rId66" Type="http://schemas.openxmlformats.org/officeDocument/2006/relationships/image" Target="../media/97771c94_86a5_11e9_8101_003048fd731b_4b22d4c4_a59e_11ee_a526_047c1617b14366.jpeg"/><Relationship Id="rId67" Type="http://schemas.openxmlformats.org/officeDocument/2006/relationships/image" Target="../media/97771ca6_86a5_11e9_8101_003048fd731b_4b22d4bd_a59e_11ee_a526_047c1617b14367.jpeg"/><Relationship Id="rId68" Type="http://schemas.openxmlformats.org/officeDocument/2006/relationships/image" Target="../media/9ed4bd7c_86a5_11e9_8101_003048fd731b_4b22d4ba_a59e_11ee_a526_047c1617b14368.jpeg"/><Relationship Id="rId69" Type="http://schemas.openxmlformats.org/officeDocument/2006/relationships/image" Target="../media/3c8d8bd8_68f5_11ea_8111_003048fd731b_4b22d4b0_a59e_11ee_a526_047c1617b14369.jpeg"/><Relationship Id="rId70" Type="http://schemas.openxmlformats.org/officeDocument/2006/relationships/image" Target="../media/3c8d8bda_68f5_11ea_8111_003048fd731b_4b22d4b6_a59e_11ee_a526_047c1617b14370.jpeg"/><Relationship Id="rId71" Type="http://schemas.openxmlformats.org/officeDocument/2006/relationships/image" Target="../media/3c8d8bdc_68f5_11ea_8111_003048fd731b_4396be83_0312_11ef_a5a4_047c1617b14371.jpeg"/><Relationship Id="rId72" Type="http://schemas.openxmlformats.org/officeDocument/2006/relationships/image" Target="../media/3c8d8bde_68f5_11ea_8111_003048fd731b_4396be89_0312_11ef_a5a4_047c1617b14372.jpeg"/><Relationship Id="rId73" Type="http://schemas.openxmlformats.org/officeDocument/2006/relationships/image" Target="../media/af553f7c_f1a1_11ea_8197_003048fd731b_4396be80_0312_11ef_a5a4_047c1617b14373.jpeg"/><Relationship Id="rId74" Type="http://schemas.openxmlformats.org/officeDocument/2006/relationships/image" Target="../media/af553f7e_f1a1_11ea_8197_003048fd731b_4396be86_0312_11ef_a5a4_047c1617b14374.jpeg"/><Relationship Id="rId75" Type="http://schemas.openxmlformats.org/officeDocument/2006/relationships/image" Target="../media/1fcb30ae_5f91_11eb_822d_003048fd731b_4b22d4c1_a59e_11ee_a526_047c1617b14375.jpeg"/><Relationship Id="rId76" Type="http://schemas.openxmlformats.org/officeDocument/2006/relationships/image" Target="../media/1fcb30b0_5f91_11eb_822d_003048fd731b_4b22d4c2_a59e_11ee_a526_047c1617b14376.jpeg"/><Relationship Id="rId77" Type="http://schemas.openxmlformats.org/officeDocument/2006/relationships/image" Target="../media/9ed4bd90_86a5_11e9_8101_003048fd731b_4b22d4ab_a59e_11ee_a526_047c1617b14377.jpeg"/><Relationship Id="rId78" Type="http://schemas.openxmlformats.org/officeDocument/2006/relationships/image" Target="../media/9ed4bd92_86a5_11e9_8101_003048fd731b_4b22d4ac_a59e_11ee_a526_047c1617b14378.jpeg"/><Relationship Id="rId79" Type="http://schemas.openxmlformats.org/officeDocument/2006/relationships/image" Target="../media/9ed4bd94_86a5_11e9_8101_003048fd731b_4829b019_0627_11ea_810d_003048fd731b79.jpeg"/><Relationship Id="rId80" Type="http://schemas.openxmlformats.org/officeDocument/2006/relationships/image" Target="../media/9ed4bd96_86a5_11e9_8101_003048fd731b_ac993d2a_476f_11ea_810f_003048fd731b80.jpeg"/><Relationship Id="rId81" Type="http://schemas.openxmlformats.org/officeDocument/2006/relationships/image" Target="../media/9ed4bd99_86a5_11e9_8101_003048fd731b_ac993d2b_476f_11ea_810f_003048fd731b81.jpeg"/><Relationship Id="rId82" Type="http://schemas.openxmlformats.org/officeDocument/2006/relationships/image" Target="../media/9ed4bd7f_86a5_11e9_8101_003048fd731b_ac993d2f_476f_11ea_810f_003048fd731b82.jpeg"/><Relationship Id="rId83" Type="http://schemas.openxmlformats.org/officeDocument/2006/relationships/image" Target="../media/9ed4bd81_86a5_11e9_8101_003048fd731b_ac993d2e_476f_11ea_810f_003048fd731b83.jpeg"/><Relationship Id="rId84" Type="http://schemas.openxmlformats.org/officeDocument/2006/relationships/image" Target="../media/9ed4bd8b_86a5_11e9_8101_003048fd731b_ac993d30_476f_11ea_810f_003048fd731b84.jpeg"/><Relationship Id="rId85" Type="http://schemas.openxmlformats.org/officeDocument/2006/relationships/image" Target="../media/9ed4bd8d_86a5_11e9_8101_003048fd731b_ac993d31_476f_11ea_810f_003048fd731b85.jpeg"/><Relationship Id="rId86" Type="http://schemas.openxmlformats.org/officeDocument/2006/relationships/image" Target="../media/cc1bcfd5_db6e_11e9_8109_003048fd731b_4bac9845_419b_11ea_810f_003048fd731b86.png"/><Relationship Id="rId87" Type="http://schemas.openxmlformats.org/officeDocument/2006/relationships/image" Target="../media/6c290eb0_1723_11ea_810e_003048fd731b_4bac9846_419b_11ea_810f_003048fd731b87.png"/><Relationship Id="rId88" Type="http://schemas.openxmlformats.org/officeDocument/2006/relationships/image" Target="../media/3c8d8be0_68f5_11ea_8111_003048fd731b_018ae8d5_7ca2_11ea_8111_003048fd731b88.jpeg"/><Relationship Id="rId89" Type="http://schemas.openxmlformats.org/officeDocument/2006/relationships/image" Target="../media/3c8d8be2_68f5_11ea_8111_003048fd731b_018ae8d6_7ca2_11ea_8111_003048fd731b89.jpeg"/><Relationship Id="rId90" Type="http://schemas.openxmlformats.org/officeDocument/2006/relationships/image" Target="../media/3c8d8be4_68f5_11ea_8111_003048fd731b_018ae8d7_7ca2_11ea_8111_003048fd731b90.jpeg"/><Relationship Id="rId91" Type="http://schemas.openxmlformats.org/officeDocument/2006/relationships/image" Target="../media/3c8d8be6_68f5_11ea_8111_003048fd731b_018ae8d8_7ca2_11ea_8111_003048fd731b91.jpeg"/><Relationship Id="rId92" Type="http://schemas.openxmlformats.org/officeDocument/2006/relationships/image" Target="../media/3c8d8be8_68f5_11ea_8111_003048fd731b_018ae8d9_7ca2_11ea_8111_003048fd731b92.jpeg"/><Relationship Id="rId93" Type="http://schemas.openxmlformats.org/officeDocument/2006/relationships/image" Target="../media/3c8d8bea_68f5_11ea_8111_003048fd731b_018ae8da_7ca2_11ea_8111_003048fd731b93.jpeg"/><Relationship Id="rId94" Type="http://schemas.openxmlformats.org/officeDocument/2006/relationships/image" Target="../media/3c8d8bec_68f5_11ea_8111_003048fd731b_018ae8db_7ca2_11ea_8111_003048fd731b94.jpeg"/><Relationship Id="rId95" Type="http://schemas.openxmlformats.org/officeDocument/2006/relationships/image" Target="../media/3c8d8bee_68f5_11ea_8111_003048fd731b_018ae8dc_7ca2_11ea_8111_003048fd731b95.jpeg"/><Relationship Id="rId96" Type="http://schemas.openxmlformats.org/officeDocument/2006/relationships/image" Target="../media/5eb5c5de_7c9e_11ea_8111_003048fd731b_01eadb5e_fff9_11eb_8310_003048fd731b96.jpeg"/><Relationship Id="rId97" Type="http://schemas.openxmlformats.org/officeDocument/2006/relationships/image" Target="../media/1fcb30b4_5f91_11eb_822d_003048fd731b_d92286e2_f1db_11ef_a6e1_047c1617b14397.jpeg"/><Relationship Id="rId98" Type="http://schemas.openxmlformats.org/officeDocument/2006/relationships/image" Target="../media/9ed4bdb2_86a5_11e9_8101_003048fd731b_ac993d3f_476f_11ea_810f_003048fd731b98.jpeg"/><Relationship Id="rId99" Type="http://schemas.openxmlformats.org/officeDocument/2006/relationships/image" Target="../media/9ed4bdb6_86a5_11e9_8101_003048fd731b_ac993d40_476f_11ea_810f_003048fd731b99.jpeg"/><Relationship Id="rId100" Type="http://schemas.openxmlformats.org/officeDocument/2006/relationships/image" Target="../media/9ed4bdba_86a5_11e9_8101_003048fd731b_ac993d41_476f_11ea_810f_003048fd731b100.jpeg"/><Relationship Id="rId101" Type="http://schemas.openxmlformats.org/officeDocument/2006/relationships/image" Target="../media/9ed4bdbc_86a5_11e9_8101_003048fd731b_ac993d42_476f_11ea_810f_003048fd731b101.jpeg"/><Relationship Id="rId102" Type="http://schemas.openxmlformats.org/officeDocument/2006/relationships/image" Target="../media/9ed4bdbe_86a5_11e9_8101_003048fd731b_ac993d39_476f_11ea_810f_003048fd731b102.jpeg"/><Relationship Id="rId103" Type="http://schemas.openxmlformats.org/officeDocument/2006/relationships/image" Target="../media/9ed4bdc0_86a5_11e9_8101_003048fd731b_ac993d3a_476f_11ea_810f_003048fd731b103.jpeg"/><Relationship Id="rId104" Type="http://schemas.openxmlformats.org/officeDocument/2006/relationships/image" Target="../media/9ed4bdc2_86a5_11e9_8101_003048fd731b_ac993d37_476f_11ea_810f_003048fd731b104.jpeg"/><Relationship Id="rId105" Type="http://schemas.openxmlformats.org/officeDocument/2006/relationships/image" Target="../media/9ed4bdc4_86a5_11e9_8101_003048fd731b_ac993d38_476f_11ea_810f_003048fd731b105.jpeg"/><Relationship Id="rId106" Type="http://schemas.openxmlformats.org/officeDocument/2006/relationships/image" Target="../media/9ed4bdc6_86a5_11e9_8101_003048fd731b_ac993d3e_476f_11ea_810f_003048fd731b106.jpeg"/><Relationship Id="rId107" Type="http://schemas.openxmlformats.org/officeDocument/2006/relationships/image" Target="../media/9ed4bdca_86a5_11e9_8101_003048fd731b_eb9c2413_f954_11e9_810b_003048fd731b107.jpeg"/><Relationship Id="rId108" Type="http://schemas.openxmlformats.org/officeDocument/2006/relationships/image" Target="../media/9ed4bdcc_86a5_11e9_8101_003048fd731b_eb9c2414_f954_11e9_810b_003048fd731b108.jpeg"/><Relationship Id="rId109" Type="http://schemas.openxmlformats.org/officeDocument/2006/relationships/image" Target="../media/9ed4bdce_86a5_11e9_8101_003048fd731b_ac993d4b_476f_11ea_810f_003048fd731b109.jpeg"/><Relationship Id="rId110" Type="http://schemas.openxmlformats.org/officeDocument/2006/relationships/image" Target="../media/9ed4bdd0_86a5_11e9_8101_003048fd731b_ac993d49_476f_11ea_810f_003048fd731b110.jpeg"/><Relationship Id="rId111" Type="http://schemas.openxmlformats.org/officeDocument/2006/relationships/image" Target="../media/9ed4bdd2_86a5_11e9_8101_003048fd731b_ac993d4a_476f_11ea_810f_003048fd731b111.jpeg"/><Relationship Id="rId112" Type="http://schemas.openxmlformats.org/officeDocument/2006/relationships/image" Target="../media/9ed4bdd4_86a5_11e9_8101_003048fd731b_ac993d3d_476f_11ea_810f_003048fd731b112.jpeg"/><Relationship Id="rId113" Type="http://schemas.openxmlformats.org/officeDocument/2006/relationships/image" Target="../media/9ed4bdd6_86a5_11e9_8101_003048fd731b_ac993d43_476f_11ea_810f_003048fd731b113.jpeg"/><Relationship Id="rId114" Type="http://schemas.openxmlformats.org/officeDocument/2006/relationships/image" Target="../media/9ed4bdd8_86a5_11e9_8101_003048fd731b_ac993d44_476f_11ea_810f_003048fd731b114.jpeg"/><Relationship Id="rId115" Type="http://schemas.openxmlformats.org/officeDocument/2006/relationships/image" Target="../media/9ed4bdda_86a5_11e9_8101_003048fd731b_ac993d45_476f_11ea_810f_003048fd731b115.jpeg"/><Relationship Id="rId116" Type="http://schemas.openxmlformats.org/officeDocument/2006/relationships/image" Target="../media/9ed4bddc_86a5_11e9_8101_003048fd731b_ac993d46_476f_11ea_810f_003048fd731b116.jpeg"/><Relationship Id="rId117" Type="http://schemas.openxmlformats.org/officeDocument/2006/relationships/image" Target="../media/9ed4bdde_86a5_11e9_8101_003048fd731b_ac993d48_476f_11ea_810f_003048fd731b117.png"/><Relationship Id="rId118" Type="http://schemas.openxmlformats.org/officeDocument/2006/relationships/image" Target="../media/9ed4bde0_86a5_11e9_8101_003048fd731b_ac993d47_476f_11ea_810f_003048fd731b118.png"/><Relationship Id="rId119" Type="http://schemas.openxmlformats.org/officeDocument/2006/relationships/image" Target="../media/9ed4bde2_86a5_11e9_8101_003048fd731b_93005e7c_48f5_11ea_810f_003048fd731b119.jpeg"/><Relationship Id="rId120" Type="http://schemas.openxmlformats.org/officeDocument/2006/relationships/image" Target="../media/9ed4bde4_86a5_11e9_8101_003048fd731b_93005e7b_48f5_11ea_810f_003048fd731b120.jpeg"/><Relationship Id="rId121" Type="http://schemas.openxmlformats.org/officeDocument/2006/relationships/image" Target="../media/9ed4bde6_86a5_11e9_8101_003048fd731b_93005e7f_48f5_11ea_810f_003048fd731b121.jpeg"/><Relationship Id="rId122" Type="http://schemas.openxmlformats.org/officeDocument/2006/relationships/image" Target="../media/9ed4bdea_86a5_11e9_8101_003048fd731b_93005e80_48f5_11ea_810f_003048fd731b122.jpeg"/><Relationship Id="rId123" Type="http://schemas.openxmlformats.org/officeDocument/2006/relationships/image" Target="../media/9ed4bdee_86a5_11e9_8101_003048fd731b_93005e7d_48f5_11ea_810f_003048fd731b123.jpeg"/><Relationship Id="rId124" Type="http://schemas.openxmlformats.org/officeDocument/2006/relationships/image" Target="../media/9ed4bdf2_86a5_11e9_8101_003048fd731b_93005e7e_48f5_11ea_810f_003048fd731b124.jpeg"/><Relationship Id="rId125" Type="http://schemas.openxmlformats.org/officeDocument/2006/relationships/image" Target="../media/f6f0e471_c920_11ee_a554_047c1617b143_444b1bc6_5a46_11f0_a775_047c1617b143125.jpeg"/><Relationship Id="rId126" Type="http://schemas.openxmlformats.org/officeDocument/2006/relationships/image" Target="../media/f6f0e473_c920_11ee_a554_047c1617b143_444b1bc4_5a46_11f0_a775_047c1617b143126.jpeg"/><Relationship Id="rId127" Type="http://schemas.openxmlformats.org/officeDocument/2006/relationships/image" Target="../media/f6f0e475_c920_11ee_a554_047c1617b143_444b1bc5_5a46_11f0_a775_047c1617b143127.jpeg"/><Relationship Id="rId128" Type="http://schemas.openxmlformats.org/officeDocument/2006/relationships/image" Target="../media/6d083a39_3466_11eb_81f3_003048fd731b_d9a65668_f1e4_11ef_a6e1_047c1617b143128.jpeg"/><Relationship Id="rId129" Type="http://schemas.openxmlformats.org/officeDocument/2006/relationships/image" Target="../media/61991beb_230d_11ed_a307_00259070b487_d9a65669_f1e4_11ef_a6e1_047c1617b143129.jpeg"/><Relationship Id="rId130" Type="http://schemas.openxmlformats.org/officeDocument/2006/relationships/image" Target="../media/9ed4bda8_86a5_11e9_8101_003048fd731b_ac993d3c_476f_11ea_810f_003048fd731b130.jpeg"/><Relationship Id="rId131" Type="http://schemas.openxmlformats.org/officeDocument/2006/relationships/image" Target="../media/9ed4bdad_86a5_11e9_8101_003048fd731b_eb9c2410_f954_11e9_810b_003048fd731b131.jpeg"/><Relationship Id="rId132" Type="http://schemas.openxmlformats.org/officeDocument/2006/relationships/image" Target="../media/23789444_60da_11eb_822e_003048fd731b_4b22d4c9_a59e_11ee_a526_047c1617b143132.jpeg"/><Relationship Id="rId133" Type="http://schemas.openxmlformats.org/officeDocument/2006/relationships/image" Target="../media/23789446_60da_11eb_822e_003048fd731b_4b22d4cc_a59e_11ee_a526_047c1617b143133.jpeg"/><Relationship Id="rId134" Type="http://schemas.openxmlformats.org/officeDocument/2006/relationships/image" Target="../media/23789448_60da_11eb_822e_003048fd731b_4b22d4cf_a59e_11ee_a526_047c1617b143134.jpeg"/><Relationship Id="rId135" Type="http://schemas.openxmlformats.org/officeDocument/2006/relationships/image" Target="../media/2378944a_60da_11eb_822e_003048fd731b_4b22d4d2_a59e_11ee_a526_047c1617b143135.jpeg"/><Relationship Id="rId136" Type="http://schemas.openxmlformats.org/officeDocument/2006/relationships/image" Target="../media/2378944c_60da_11eb_822e_003048fd731b_4b22d4d5_a59e_11ee_a526_047c1617b143136.jpeg"/><Relationship Id="rId137" Type="http://schemas.openxmlformats.org/officeDocument/2006/relationships/image" Target="../media/2378944e_60da_11eb_822e_003048fd731b_4b22d4d8_a59e_11ee_a526_047c1617b143137.jpeg"/><Relationship Id="rId138" Type="http://schemas.openxmlformats.org/officeDocument/2006/relationships/image" Target="../media/3ee13a04_60da_11eb_822e_003048fd731b_4b22d4db_a59e_11ee_a526_047c1617b143138.jpeg"/><Relationship Id="rId139" Type="http://schemas.openxmlformats.org/officeDocument/2006/relationships/image" Target="../media/3ee13a06_60da_11eb_822e_003048fd731b_4b22d4de_a59e_11ee_a526_047c1617b143139.jpeg"/><Relationship Id="rId140" Type="http://schemas.openxmlformats.org/officeDocument/2006/relationships/image" Target="../media/3ee13a08_60da_11eb_822e_003048fd731b_4b22d4e1_a59e_11ee_a526_047c1617b143140.jpeg"/><Relationship Id="rId141" Type="http://schemas.openxmlformats.org/officeDocument/2006/relationships/image" Target="../media/3ee13a0a_60da_11eb_822e_003048fd731b_4b22d4e4_a59e_11ee_a526_047c1617b143141.jpeg"/><Relationship Id="rId142" Type="http://schemas.openxmlformats.org/officeDocument/2006/relationships/image" Target="../media/3ee13a0c_60da_11eb_822e_003048fd731b_4b22d4e7_a59e_11ee_a526_047c1617b143142.jpeg"/><Relationship Id="rId143" Type="http://schemas.openxmlformats.org/officeDocument/2006/relationships/image" Target="../media/3ee13a0e_60da_11eb_822e_003048fd731b_4b22d4ea_a59e_11ee_a526_047c1617b143143.jpeg"/><Relationship Id="rId144" Type="http://schemas.openxmlformats.org/officeDocument/2006/relationships/image" Target="../media/3ee13a10_60da_11eb_822e_003048fd731b_4b22d4ed_a59e_11ee_a526_047c1617b143144.jpeg"/><Relationship Id="rId145" Type="http://schemas.openxmlformats.org/officeDocument/2006/relationships/image" Target="../media/3ee13a12_60da_11eb_822e_003048fd731b_4b22d4f0_a59e_11ee_a526_047c1617b143145.jpeg"/><Relationship Id="rId146" Type="http://schemas.openxmlformats.org/officeDocument/2006/relationships/image" Target="../media/3ee13a14_60da_11eb_822e_003048fd731b_4b22d4f3_a59e_11ee_a526_047c1617b143146.jpeg"/><Relationship Id="rId147" Type="http://schemas.openxmlformats.org/officeDocument/2006/relationships/image" Target="../media/3ee13a16_60da_11eb_822e_003048fd731b_4b22d4f6_a59e_11ee_a526_047c1617b143147.jpeg"/><Relationship Id="rId148" Type="http://schemas.openxmlformats.org/officeDocument/2006/relationships/image" Target="../media/3ee13a18_60da_11eb_822e_003048fd731b_4b22d4f9_a59e_11ee_a526_047c1617b143148.jpeg"/><Relationship Id="rId149" Type="http://schemas.openxmlformats.org/officeDocument/2006/relationships/image" Target="../media/3ee13a1a_60da_11eb_822e_003048fd731b_4b22d4fc_a59e_11ee_a526_047c1617b143149.jpeg"/><Relationship Id="rId150" Type="http://schemas.openxmlformats.org/officeDocument/2006/relationships/image" Target="../media/3ee13a1c_60da_11eb_822e_003048fd731b_4b22d4ff_a59e_11ee_a526_047c1617b143150.jpeg"/><Relationship Id="rId151" Type="http://schemas.openxmlformats.org/officeDocument/2006/relationships/image" Target="../media/3ee13a1e_60da_11eb_822e_003048fd731b_4b22d502_a59e_11ee_a526_047c1617b143151.jpeg"/><Relationship Id="rId152" Type="http://schemas.openxmlformats.org/officeDocument/2006/relationships/image" Target="../media/3ee13a20_60da_11eb_822e_003048fd731b_4b22d505_a59e_11ee_a526_047c1617b143152.jpeg"/><Relationship Id="rId153" Type="http://schemas.openxmlformats.org/officeDocument/2006/relationships/image" Target="../media/3ee13a22_60da_11eb_822e_003048fd731b_4b22d508_a59e_11ee_a526_047c1617b143153.jpeg"/><Relationship Id="rId154" Type="http://schemas.openxmlformats.org/officeDocument/2006/relationships/image" Target="../media/3ee13a24_60da_11eb_822e_003048fd731b_4b22d50b_a59e_11ee_a526_047c1617b143154.jpeg"/><Relationship Id="rId155" Type="http://schemas.openxmlformats.org/officeDocument/2006/relationships/image" Target="../media/3ee13a26_60da_11eb_822e_003048fd731b_4b22d50e_a59e_11ee_a526_047c1617b143155.jpeg"/><Relationship Id="rId156" Type="http://schemas.openxmlformats.org/officeDocument/2006/relationships/image" Target="../media/3ee13a28_60da_11eb_822e_003048fd731b_4b22d511_a59e_11ee_a526_047c1617b143156.jpeg"/><Relationship Id="rId157" Type="http://schemas.openxmlformats.org/officeDocument/2006/relationships/image" Target="../media/3ee13a2a_60da_11eb_822e_003048fd731b_4b22d514_a59e_11ee_a526_047c1617b143157.jpeg"/><Relationship Id="rId158" Type="http://schemas.openxmlformats.org/officeDocument/2006/relationships/image" Target="../media/3ee13a2c_60da_11eb_822e_003048fd731b_4b22d517_a59e_11ee_a526_047c1617b143158.jpeg"/><Relationship Id="rId159" Type="http://schemas.openxmlformats.org/officeDocument/2006/relationships/image" Target="../media/3ee13a2e_60da_11eb_822e_003048fd731b_4b22d51a_a59e_11ee_a526_047c1617b143159.jpeg"/><Relationship Id="rId160" Type="http://schemas.openxmlformats.org/officeDocument/2006/relationships/image" Target="../media/3ee13a30_60da_11eb_822e_003048fd731b_4b22d51d_a59e_11ee_a526_047c1617b143160.jpeg"/><Relationship Id="rId161" Type="http://schemas.openxmlformats.org/officeDocument/2006/relationships/image" Target="../media/3ee13a32_60da_11eb_822e_003048fd731b_4b22d520_a59e_11ee_a526_047c1617b143161.jpeg"/><Relationship Id="rId162" Type="http://schemas.openxmlformats.org/officeDocument/2006/relationships/image" Target="../media/3ee13a34_60da_11eb_822e_003048fd731b_4b22d523_a59e_11ee_a526_047c1617b143162.jpeg"/><Relationship Id="rId163" Type="http://schemas.openxmlformats.org/officeDocument/2006/relationships/image" Target="../media/3ee13a36_60da_11eb_822e_003048fd731b_4b22d526_a59e_11ee_a526_047c1617b143163.jpeg"/><Relationship Id="rId164" Type="http://schemas.openxmlformats.org/officeDocument/2006/relationships/image" Target="../media/3ee13a38_60da_11eb_822e_003048fd731b_4b22d529_a59e_11ee_a526_047c1617b143164.jpeg"/><Relationship Id="rId165" Type="http://schemas.openxmlformats.org/officeDocument/2006/relationships/image" Target="../media/3ee13a3a_60da_11eb_822e_003048fd731b_4b22d52c_a59e_11ee_a526_047c1617b143165.jpeg"/><Relationship Id="rId166" Type="http://schemas.openxmlformats.org/officeDocument/2006/relationships/image" Target="../media/3ee13a3c_60da_11eb_822e_003048fd731b_4b22d52f_a59e_11ee_a526_047c1617b143166.jpeg"/><Relationship Id="rId167" Type="http://schemas.openxmlformats.org/officeDocument/2006/relationships/image" Target="../media/3ee13a3e_60da_11eb_822e_003048fd731b_4b22d532_a59e_11ee_a526_047c1617b143167.jpeg"/><Relationship Id="rId168" Type="http://schemas.openxmlformats.org/officeDocument/2006/relationships/image" Target="../media/3ee13a40_60da_11eb_822e_003048fd731b_4b22d535_a59e_11ee_a526_047c1617b143168.jpeg"/><Relationship Id="rId169" Type="http://schemas.openxmlformats.org/officeDocument/2006/relationships/image" Target="../media/3ee13a42_60da_11eb_822e_003048fd731b_4b22d538_a59e_11ee_a526_047c1617b143169.jpeg"/><Relationship Id="rId170" Type="http://schemas.openxmlformats.org/officeDocument/2006/relationships/image" Target="../media/3ee13a44_60da_11eb_822e_003048fd731b_4b22d53b_a59e_11ee_a526_047c1617b143170.jpeg"/><Relationship Id="rId171" Type="http://schemas.openxmlformats.org/officeDocument/2006/relationships/image" Target="../media/3ee13a46_60da_11eb_822e_003048fd731b_4b22d53e_a59e_11ee_a526_047c1617b143171.jpeg"/><Relationship Id="rId172" Type="http://schemas.openxmlformats.org/officeDocument/2006/relationships/image" Target="../media/3ee13a48_60da_11eb_822e_003048fd731b_4b22d541_a59e_11ee_a526_047c1617b143172.jpeg"/><Relationship Id="rId173" Type="http://schemas.openxmlformats.org/officeDocument/2006/relationships/image" Target="../media/3ee13a4a_60da_11eb_822e_003048fd731b_4b22d544_a59e_11ee_a526_047c1617b143173.jpeg"/><Relationship Id="rId174" Type="http://schemas.openxmlformats.org/officeDocument/2006/relationships/image" Target="../media/3ee13a4c_60da_11eb_822e_003048fd731b_4b22d547_a59e_11ee_a526_047c1617b143174.jpeg"/><Relationship Id="rId175" Type="http://schemas.openxmlformats.org/officeDocument/2006/relationships/image" Target="../media/3ee13a4e_60da_11eb_822e_003048fd731b_4b22d54a_a59e_11ee_a526_047c1617b143175.jpeg"/><Relationship Id="rId176" Type="http://schemas.openxmlformats.org/officeDocument/2006/relationships/image" Target="../media/3ee13a50_60da_11eb_822e_003048fd731b_4b22d54d_a59e_11ee_a526_047c1617b143176.jpeg"/><Relationship Id="rId177" Type="http://schemas.openxmlformats.org/officeDocument/2006/relationships/image" Target="../media/3ee13a52_60da_11eb_822e_003048fd731b_4b22d550_a59e_11ee_a526_047c1617b143177.jpeg"/><Relationship Id="rId178" Type="http://schemas.openxmlformats.org/officeDocument/2006/relationships/image" Target="../media/3ee13a54_60da_11eb_822e_003048fd731b_4b22d553_a59e_11ee_a526_047c1617b143178.jpeg"/><Relationship Id="rId179" Type="http://schemas.openxmlformats.org/officeDocument/2006/relationships/image" Target="../media/3ee13a56_60da_11eb_822e_003048fd731b_4b22d556_a59e_11ee_a526_047c1617b143179.jpeg"/><Relationship Id="rId180" Type="http://schemas.openxmlformats.org/officeDocument/2006/relationships/image" Target="../media/3ee13a58_60da_11eb_822e_003048fd731b_4b22d559_a59e_11ee_a526_047c1617b143180.jpeg"/><Relationship Id="rId181" Type="http://schemas.openxmlformats.org/officeDocument/2006/relationships/image" Target="../media/3ee13a5a_60da_11eb_822e_003048fd731b_4b22d55c_a59e_11ee_a526_047c1617b143181.jpeg"/><Relationship Id="rId182" Type="http://schemas.openxmlformats.org/officeDocument/2006/relationships/image" Target="../media/3ee13a5c_60da_11eb_822e_003048fd731b_4b22d55f_a59e_11ee_a526_047c1617b143182.jpeg"/><Relationship Id="rId183" Type="http://schemas.openxmlformats.org/officeDocument/2006/relationships/image" Target="../media/3ee13a5e_60da_11eb_822e_003048fd731b_4b22d562_a59e_11ee_a526_047c1617b143183.jpeg"/><Relationship Id="rId184" Type="http://schemas.openxmlformats.org/officeDocument/2006/relationships/image" Target="../media/3ee13a62_60da_11eb_822e_003048fd731b_4b22d565_a59e_11ee_a526_047c1617b143184.jpeg"/><Relationship Id="rId185" Type="http://schemas.openxmlformats.org/officeDocument/2006/relationships/image" Target="../media/3ee13a64_60da_11eb_822e_003048fd731b_4b22d568_a59e_11ee_a526_047c1617b143185.jpeg"/><Relationship Id="rId186" Type="http://schemas.openxmlformats.org/officeDocument/2006/relationships/image" Target="../media/3ee13a66_60da_11eb_822e_003048fd731b_4b22d56b_a59e_11ee_a526_047c1617b143186.jpeg"/><Relationship Id="rId187" Type="http://schemas.openxmlformats.org/officeDocument/2006/relationships/image" Target="../media/3ee13a68_60da_11eb_822e_003048fd731b_4b22d56e_a59e_11ee_a526_047c1617b143187.jpeg"/><Relationship Id="rId188" Type="http://schemas.openxmlformats.org/officeDocument/2006/relationships/image" Target="../media/3ee13a6a_60da_11eb_822e_003048fd731b_4b22d571_a59e_11ee_a526_047c1617b143188.jpeg"/><Relationship Id="rId189" Type="http://schemas.openxmlformats.org/officeDocument/2006/relationships/image" Target="../media/3ee13a6c_60da_11eb_822e_003048fd731b_4b22d574_a59e_11ee_a526_047c1617b143189.jpeg"/><Relationship Id="rId190" Type="http://schemas.openxmlformats.org/officeDocument/2006/relationships/image" Target="../media/3ee13a6e_60da_11eb_822e_003048fd731b_4b22d577_a59e_11ee_a526_047c1617b143190.jpeg"/><Relationship Id="rId191" Type="http://schemas.openxmlformats.org/officeDocument/2006/relationships/image" Target="../media/3ee13a70_60da_11eb_822e_003048fd731b_4b22d57a_a59e_11ee_a526_047c1617b143191.jpeg"/><Relationship Id="rId192" Type="http://schemas.openxmlformats.org/officeDocument/2006/relationships/image" Target="../media/3ee13a72_60da_11eb_822e_003048fd731b_4b22d57d_a59e_11ee_a526_047c1617b143192.jpeg"/><Relationship Id="rId193" Type="http://schemas.openxmlformats.org/officeDocument/2006/relationships/image" Target="../media/3ee13a74_60da_11eb_822e_003048fd731b_4b22d580_a59e_11ee_a526_047c1617b143193.jpeg"/><Relationship Id="rId194" Type="http://schemas.openxmlformats.org/officeDocument/2006/relationships/image" Target="../media/3ee13a76_60da_11eb_822e_003048fd731b_4b22d583_a59e_11ee_a526_047c1617b143194.jpeg"/><Relationship Id="rId195" Type="http://schemas.openxmlformats.org/officeDocument/2006/relationships/image" Target="../media/3ee13a78_60da_11eb_822e_003048fd731b_4b22d586_a59e_11ee_a526_047c1617b143195.jpeg"/><Relationship Id="rId196" Type="http://schemas.openxmlformats.org/officeDocument/2006/relationships/image" Target="../media/3ee13a7a_60da_11eb_822e_003048fd731b_4b22d589_a59e_11ee_a526_047c1617b143196.jpeg"/><Relationship Id="rId197" Type="http://schemas.openxmlformats.org/officeDocument/2006/relationships/image" Target="../media/3ee13a7c_60da_11eb_822e_003048fd731b_4b22d58c_a59e_11ee_a526_047c1617b143197.jpeg"/><Relationship Id="rId198" Type="http://schemas.openxmlformats.org/officeDocument/2006/relationships/image" Target="../media/3ee13a7e_60da_11eb_822e_003048fd731b_4b22d58f_a59e_11ee_a526_047c1617b143198.jpeg"/><Relationship Id="rId199" Type="http://schemas.openxmlformats.org/officeDocument/2006/relationships/image" Target="../media/3ee13a80_60da_11eb_822e_003048fd731b_4b22d592_a59e_11ee_a526_047c1617b143199.jpeg"/><Relationship Id="rId200" Type="http://schemas.openxmlformats.org/officeDocument/2006/relationships/image" Target="../media/3ee13a82_60da_11eb_822e_003048fd731b_4b22d595_a59e_11ee_a526_047c1617b143200.jpeg"/><Relationship Id="rId201" Type="http://schemas.openxmlformats.org/officeDocument/2006/relationships/image" Target="../media/3ee13a84_60da_11eb_822e_003048fd731b_4b22d598_a59e_11ee_a526_047c1617b143201.jpeg"/><Relationship Id="rId202" Type="http://schemas.openxmlformats.org/officeDocument/2006/relationships/image" Target="../media/3ee13a86_60da_11eb_822e_003048fd731b_4b22d59b_a59e_11ee_a526_047c1617b143202.jpeg"/><Relationship Id="rId203" Type="http://schemas.openxmlformats.org/officeDocument/2006/relationships/image" Target="../media/3ee13a88_60da_11eb_822e_003048fd731b_4b22d59e_a59e_11ee_a526_047c1617b143203.jpeg"/><Relationship Id="rId204" Type="http://schemas.openxmlformats.org/officeDocument/2006/relationships/image" Target="../media/3ee13a8a_60da_11eb_822e_003048fd731b_4b22d5a1_a59e_11ee_a526_047c1617b143204.jpeg"/><Relationship Id="rId205" Type="http://schemas.openxmlformats.org/officeDocument/2006/relationships/image" Target="../media/3ee13a8c_60da_11eb_822e_003048fd731b_4b22d5a4_a59e_11ee_a526_047c1617b143205.jpeg"/><Relationship Id="rId206" Type="http://schemas.openxmlformats.org/officeDocument/2006/relationships/image" Target="../media/3ee13a8e_60da_11eb_822e_003048fd731b_4b22d5a7_a59e_11ee_a526_047c1617b143206.jpeg"/><Relationship Id="rId207" Type="http://schemas.openxmlformats.org/officeDocument/2006/relationships/image" Target="../media/3ee13a90_60da_11eb_822e_003048fd731b_4b22d5aa_a59e_11ee_a526_047c1617b143207.jpeg"/><Relationship Id="rId208" Type="http://schemas.openxmlformats.org/officeDocument/2006/relationships/image" Target="../media/3ee13a92_60da_11eb_822e_003048fd731b_4b22d5ad_a59e_11ee_a526_047c1617b143208.jpeg"/><Relationship Id="rId209" Type="http://schemas.openxmlformats.org/officeDocument/2006/relationships/image" Target="../media/3ee13a94_60da_11eb_822e_003048fd731b_4b22d5b0_a59e_11ee_a526_047c1617b143209.jpeg"/><Relationship Id="rId210" Type="http://schemas.openxmlformats.org/officeDocument/2006/relationships/image" Target="../media/3ee13a96_60da_11eb_822e_003048fd731b_4b22d5b3_a59e_11ee_a526_047c1617b143210.jpeg"/><Relationship Id="rId211" Type="http://schemas.openxmlformats.org/officeDocument/2006/relationships/image" Target="../media/3ee13a98_60da_11eb_822e_003048fd731b_4b22d5b6_a59e_11ee_a526_047c1617b143211.jpeg"/><Relationship Id="rId212" Type="http://schemas.openxmlformats.org/officeDocument/2006/relationships/image" Target="../media/3ee13a9a_60da_11eb_822e_003048fd731b_4b22d5b9_a59e_11ee_a526_047c1617b143212.jpeg"/><Relationship Id="rId213" Type="http://schemas.openxmlformats.org/officeDocument/2006/relationships/image" Target="../media/3ee13a9c_60da_11eb_822e_003048fd731b_4b22d5bc_a59e_11ee_a526_047c1617b143213.jpeg"/><Relationship Id="rId214" Type="http://schemas.openxmlformats.org/officeDocument/2006/relationships/image" Target="../media/fc9aaea7_f821_11ec_a2ce_00259070b487_d43ed6d0_f115_11ee_a58b_047c1617b1432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0" name="Image_231" descr="Image_23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1" name="Image_232" descr="Image_23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2" name="Image_233" descr="Image_23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3" name="Image_234" descr="Image_23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4" name="Image_235" descr="Image_23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J5*2725.23</f>
        <v>0</v>
      </c>
      <c r="L5" s="5"/>
    </row>
    <row r="6" spans="1:12" customHeight="1" ht="105" outlineLevel="4">
      <c r="A6" s="1"/>
      <c r="B6" s="1">
        <v>819083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8</v>
      </c>
      <c r="J6" s="3" t="s">
        <v>17</v>
      </c>
      <c r="K6" s="2" t="str">
        <f>J6*4087.94</f>
        <v>0</v>
      </c>
      <c r="L6" s="5"/>
    </row>
    <row r="7" spans="1:12" customHeight="1" ht="105" outlineLevel="4">
      <c r="A7" s="1"/>
      <c r="B7" s="1">
        <v>819085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10</v>
      </c>
      <c r="J7" s="3" t="s">
        <v>17</v>
      </c>
      <c r="K7" s="2" t="str">
        <f>J7*5450.65</f>
        <v>0</v>
      </c>
      <c r="L7" s="5"/>
    </row>
    <row r="8" spans="1:12" customHeight="1" ht="105" outlineLevel="4">
      <c r="A8" s="1"/>
      <c r="B8" s="1">
        <v>819087</v>
      </c>
      <c r="C8" s="1" t="s">
        <v>24</v>
      </c>
      <c r="D8" s="1"/>
      <c r="E8" s="2" t="s">
        <v>25</v>
      </c>
      <c r="F8" s="2" t="s">
        <v>26</v>
      </c>
      <c r="G8" s="2" t="s">
        <v>16</v>
      </c>
      <c r="H8" s="2">
        <v>0</v>
      </c>
      <c r="I8" s="1">
        <v>10</v>
      </c>
      <c r="J8" s="3" t="s">
        <v>17</v>
      </c>
      <c r="K8" s="2" t="str">
        <f>J8*6813.17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 t="s">
        <v>16</v>
      </c>
      <c r="H9" s="2">
        <v>0</v>
      </c>
      <c r="I9" s="1">
        <v>10</v>
      </c>
      <c r="J9" s="3" t="s">
        <v>17</v>
      </c>
      <c r="K9" s="2" t="str">
        <f>J9*8175.88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8</v>
      </c>
      <c r="H10" s="2">
        <v>0</v>
      </c>
      <c r="I10" s="1">
        <v>0</v>
      </c>
      <c r="J10" s="3" t="s">
        <v>17</v>
      </c>
      <c r="K10" s="2" t="str">
        <f>J10*3757.97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5</v>
      </c>
      <c r="H11" s="2">
        <v>0</v>
      </c>
      <c r="I11" s="1">
        <v>0</v>
      </c>
      <c r="J11" s="3" t="s">
        <v>17</v>
      </c>
      <c r="K11" s="2" t="str">
        <f>J11*5010.63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4</v>
      </c>
      <c r="H12" s="2">
        <v>0</v>
      </c>
      <c r="I12" s="1">
        <v>0</v>
      </c>
      <c r="J12" s="3" t="s">
        <v>17</v>
      </c>
      <c r="K12" s="2" t="str">
        <f>J12*6263.29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3</v>
      </c>
      <c r="H13" s="2">
        <v>0</v>
      </c>
      <c r="I13" s="1">
        <v>0</v>
      </c>
      <c r="J13" s="3" t="s">
        <v>17</v>
      </c>
      <c r="K13" s="2" t="str">
        <f>J13*7515.95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17</v>
      </c>
      <c r="K14" s="2" t="str">
        <f>J14*2505.32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17</v>
      </c>
      <c r="K16" s="2" t="str">
        <f>J16*5560.71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17</v>
      </c>
      <c r="K17" s="2" t="str">
        <f>J17*7414.15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17</v>
      </c>
      <c r="K18" s="2" t="str">
        <f>J18*9267.58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17</v>
      </c>
      <c r="K19" s="2" t="str">
        <f>J19*11121.22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17</v>
      </c>
      <c r="K20" s="2" t="str">
        <f>J20*12974.66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17</v>
      </c>
      <c r="K21" s="2" t="str">
        <f>J21*14828.29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17</v>
      </c>
      <c r="K22" s="2" t="str">
        <f>J22*5486.62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17</v>
      </c>
      <c r="K23" s="2" t="str">
        <f>J23*7315.69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17</v>
      </c>
      <c r="K24" s="2" t="str">
        <f>J24*9144.56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J25*10973.43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J26*12802.30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J27*3872.35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J28*5808.53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17</v>
      </c>
      <c r="K29" s="2" t="str">
        <f>J29*7744.70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17</v>
      </c>
      <c r="K30" s="2" t="str">
        <f>J30*9680.88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17</v>
      </c>
      <c r="K31" s="2" t="str">
        <f>J31*11617.05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17</v>
      </c>
      <c r="K32" s="2" t="str">
        <f>J32*4217.06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17</v>
      </c>
      <c r="K33" s="2" t="str">
        <f>J33*6325.59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17</v>
      </c>
      <c r="K34" s="2" t="str">
        <f>J34*8434.12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17</v>
      </c>
      <c r="K35" s="2" t="str">
        <f>J35*10542.64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17</v>
      </c>
      <c r="K36" s="2" t="str">
        <f>J36*12651.17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17</v>
      </c>
      <c r="K38" s="2" t="str">
        <f>J38*5077.06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17</v>
      </c>
      <c r="K39" s="2" t="str">
        <f>J39*7013.23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17</v>
      </c>
      <c r="K40" s="2" t="str">
        <f>J40*8949.41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17</v>
      </c>
      <c r="K41" s="2" t="str">
        <f>J41*10885.58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J42*12821.76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17</v>
      </c>
      <c r="K43" s="2" t="str">
        <f>J43*5912.29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17</v>
      </c>
      <c r="K44" s="2" t="str">
        <f>J44*6932.26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17</v>
      </c>
      <c r="K45" s="2" t="str">
        <f>J45*7952.23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17</v>
      </c>
      <c r="K46" s="2" t="str">
        <f>J46*8972.20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17</v>
      </c>
      <c r="K47" s="2" t="str">
        <f>J47*9992.17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17</v>
      </c>
      <c r="K48" s="2" t="str">
        <f>J48*11012.15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-1</v>
      </c>
      <c r="H49" s="2">
        <v>0</v>
      </c>
      <c r="I49" s="1">
        <v>0</v>
      </c>
      <c r="J49" s="3" t="s">
        <v>17</v>
      </c>
      <c r="K49" s="2" t="str">
        <f>J49*12032.12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17</v>
      </c>
      <c r="K50" s="2" t="str">
        <f>J50*13052.09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17</v>
      </c>
      <c r="K51" s="2" t="str">
        <f>J51*14072.06</f>
        <v>0</v>
      </c>
      <c r="L51" s="5"/>
    </row>
    <row r="52" spans="1:12" outlineLevel="1">
      <c r="A52" s="7" t="s">
        <v>152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153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823998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17</v>
      </c>
      <c r="K54" s="2" t="str">
        <f>J54*2535.19</f>
        <v>0</v>
      </c>
      <c r="L54" s="5"/>
    </row>
    <row r="55" spans="1:12" customHeight="1" ht="105" outlineLevel="4">
      <c r="A55" s="1"/>
      <c r="B55" s="1">
        <v>823999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17</v>
      </c>
      <c r="K55" s="2" t="str">
        <f>J55*3802.78</f>
        <v>0</v>
      </c>
      <c r="L55" s="5"/>
    </row>
    <row r="56" spans="1:12" customHeight="1" ht="105" outlineLevel="4">
      <c r="A56" s="1"/>
      <c r="B56" s="1">
        <v>824000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17</v>
      </c>
      <c r="K56" s="2" t="str">
        <f>J56*5070.37</f>
        <v>0</v>
      </c>
      <c r="L56" s="5"/>
    </row>
    <row r="57" spans="1:12" customHeight="1" ht="105" outlineLevel="4">
      <c r="A57" s="1"/>
      <c r="B57" s="1">
        <v>824001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17</v>
      </c>
      <c r="K57" s="2" t="str">
        <f>J57*6337.97</f>
        <v>0</v>
      </c>
      <c r="L57" s="5"/>
    </row>
    <row r="58" spans="1:12" customHeight="1" ht="105" outlineLevel="4">
      <c r="A58" s="1"/>
      <c r="B58" s="1">
        <v>824002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17</v>
      </c>
      <c r="K58" s="2" t="str">
        <f>J58*7605.36</f>
        <v>0</v>
      </c>
      <c r="L58" s="5"/>
    </row>
    <row r="59" spans="1:12" customHeight="1" ht="105" outlineLevel="4">
      <c r="A59" s="1"/>
      <c r="B59" s="1">
        <v>869909</v>
      </c>
      <c r="C59" s="1" t="s">
        <v>169</v>
      </c>
      <c r="D59" s="1"/>
      <c r="E59" s="2" t="s">
        <v>170</v>
      </c>
      <c r="F59" s="2" t="s">
        <v>171</v>
      </c>
      <c r="G59" s="2">
        <v>0</v>
      </c>
      <c r="H59" s="2">
        <v>0</v>
      </c>
      <c r="I59" s="1">
        <v>0</v>
      </c>
      <c r="J59" s="3" t="s">
        <v>17</v>
      </c>
      <c r="K59" s="2" t="str">
        <f>J59*2281.67</f>
        <v>0</v>
      </c>
      <c r="L59" s="5"/>
    </row>
    <row r="60" spans="1:12" customHeight="1" ht="105" outlineLevel="4">
      <c r="A60" s="1"/>
      <c r="B60" s="1">
        <v>869910</v>
      </c>
      <c r="C60" s="1" t="s">
        <v>172</v>
      </c>
      <c r="D60" s="1"/>
      <c r="E60" s="2" t="s">
        <v>173</v>
      </c>
      <c r="F60" s="2" t="s">
        <v>174</v>
      </c>
      <c r="G60" s="2">
        <v>0</v>
      </c>
      <c r="H60" s="2">
        <v>0</v>
      </c>
      <c r="I60" s="1">
        <v>0</v>
      </c>
      <c r="J60" s="3" t="s">
        <v>17</v>
      </c>
      <c r="K60" s="2" t="str">
        <f>J60*3422.50</f>
        <v>0</v>
      </c>
      <c r="L60" s="5"/>
    </row>
    <row r="61" spans="1:12" customHeight="1" ht="105" outlineLevel="4">
      <c r="A61" s="1"/>
      <c r="B61" s="1">
        <v>869911</v>
      </c>
      <c r="C61" s="1" t="s">
        <v>175</v>
      </c>
      <c r="D61" s="1"/>
      <c r="E61" s="2" t="s">
        <v>176</v>
      </c>
      <c r="F61" s="2" t="s">
        <v>177</v>
      </c>
      <c r="G61" s="2">
        <v>0</v>
      </c>
      <c r="H61" s="2">
        <v>0</v>
      </c>
      <c r="I61" s="1">
        <v>0</v>
      </c>
      <c r="J61" s="3" t="s">
        <v>17</v>
      </c>
      <c r="K61" s="2" t="str">
        <f>J61*4563.34</f>
        <v>0</v>
      </c>
      <c r="L61" s="5"/>
    </row>
    <row r="62" spans="1:12" customHeight="1" ht="105" outlineLevel="4">
      <c r="A62" s="1"/>
      <c r="B62" s="1">
        <v>869912</v>
      </c>
      <c r="C62" s="1" t="s">
        <v>178</v>
      </c>
      <c r="D62" s="1"/>
      <c r="E62" s="2" t="s">
        <v>179</v>
      </c>
      <c r="F62" s="2" t="s">
        <v>180</v>
      </c>
      <c r="G62" s="2">
        <v>0</v>
      </c>
      <c r="H62" s="2">
        <v>0</v>
      </c>
      <c r="I62" s="1">
        <v>0</v>
      </c>
      <c r="J62" s="3" t="s">
        <v>17</v>
      </c>
      <c r="K62" s="2" t="str">
        <f>J62*5704.17</f>
        <v>0</v>
      </c>
      <c r="L62" s="5"/>
    </row>
    <row r="63" spans="1:12" customHeight="1" ht="105" outlineLevel="4">
      <c r="A63" s="1"/>
      <c r="B63" s="1">
        <v>869913</v>
      </c>
      <c r="C63" s="1" t="s">
        <v>181</v>
      </c>
      <c r="D63" s="1"/>
      <c r="E63" s="2" t="s">
        <v>182</v>
      </c>
      <c r="F63" s="2" t="s">
        <v>183</v>
      </c>
      <c r="G63" s="2">
        <v>0</v>
      </c>
      <c r="H63" s="2">
        <v>0</v>
      </c>
      <c r="I63" s="1">
        <v>0</v>
      </c>
      <c r="J63" s="3" t="s">
        <v>17</v>
      </c>
      <c r="K63" s="2" t="str">
        <f>J63*6845.01</f>
        <v>0</v>
      </c>
      <c r="L63" s="5"/>
    </row>
    <row r="64" spans="1:12" customHeight="1" ht="105" outlineLevel="4">
      <c r="A64" s="1"/>
      <c r="B64" s="1">
        <v>869914</v>
      </c>
      <c r="C64" s="1" t="s">
        <v>184</v>
      </c>
      <c r="D64" s="1"/>
      <c r="E64" s="2" t="s">
        <v>185</v>
      </c>
      <c r="F64" s="2" t="s">
        <v>186</v>
      </c>
      <c r="G64" s="2">
        <v>6</v>
      </c>
      <c r="H64" s="2">
        <v>0</v>
      </c>
      <c r="I64" s="1">
        <v>0</v>
      </c>
      <c r="J64" s="3" t="s">
        <v>17</v>
      </c>
      <c r="K64" s="2" t="str">
        <f>J64*3472.81</f>
        <v>0</v>
      </c>
      <c r="L64" s="5"/>
    </row>
    <row r="65" spans="1:12" customHeight="1" ht="105" outlineLevel="4">
      <c r="A65" s="1"/>
      <c r="B65" s="1">
        <v>869915</v>
      </c>
      <c r="C65" s="1" t="s">
        <v>187</v>
      </c>
      <c r="D65" s="1"/>
      <c r="E65" s="2" t="s">
        <v>188</v>
      </c>
      <c r="F65" s="2" t="s">
        <v>189</v>
      </c>
      <c r="G65" s="2">
        <v>5</v>
      </c>
      <c r="H65" s="2">
        <v>0</v>
      </c>
      <c r="I65" s="1">
        <v>0</v>
      </c>
      <c r="J65" s="3" t="s">
        <v>17</v>
      </c>
      <c r="K65" s="2" t="str">
        <f>J65*4630.35</f>
        <v>0</v>
      </c>
      <c r="L65" s="5"/>
    </row>
    <row r="66" spans="1:12" customHeight="1" ht="105" outlineLevel="4">
      <c r="A66" s="1"/>
      <c r="B66" s="1">
        <v>869916</v>
      </c>
      <c r="C66" s="1" t="s">
        <v>190</v>
      </c>
      <c r="D66" s="1"/>
      <c r="E66" s="2" t="s">
        <v>191</v>
      </c>
      <c r="F66" s="2" t="s">
        <v>192</v>
      </c>
      <c r="G66" s="2">
        <v>5</v>
      </c>
      <c r="H66" s="2">
        <v>0</v>
      </c>
      <c r="I66" s="1">
        <v>0</v>
      </c>
      <c r="J66" s="3" t="s">
        <v>17</v>
      </c>
      <c r="K66" s="2" t="str">
        <f>J66*5787.89</f>
        <v>0</v>
      </c>
      <c r="L66" s="5"/>
    </row>
    <row r="67" spans="1:12" customHeight="1" ht="105" outlineLevel="4">
      <c r="A67" s="1"/>
      <c r="B67" s="1">
        <v>869917</v>
      </c>
      <c r="C67" s="1" t="s">
        <v>193</v>
      </c>
      <c r="D67" s="1"/>
      <c r="E67" s="2" t="s">
        <v>194</v>
      </c>
      <c r="F67" s="2" t="s">
        <v>195</v>
      </c>
      <c r="G67" s="2">
        <v>6</v>
      </c>
      <c r="H67" s="2">
        <v>0</v>
      </c>
      <c r="I67" s="1">
        <v>0</v>
      </c>
      <c r="J67" s="3" t="s">
        <v>17</v>
      </c>
      <c r="K67" s="2" t="str">
        <f>J67*6945.63</f>
        <v>0</v>
      </c>
      <c r="L67" s="5"/>
    </row>
    <row r="68" spans="1:12" customHeight="1" ht="105" outlineLevel="4">
      <c r="A68" s="1"/>
      <c r="B68" s="1">
        <v>869918</v>
      </c>
      <c r="C68" s="1" t="s">
        <v>196</v>
      </c>
      <c r="D68" s="1"/>
      <c r="E68" s="2" t="s">
        <v>197</v>
      </c>
      <c r="F68" s="2" t="s">
        <v>198</v>
      </c>
      <c r="G68" s="2">
        <v>5</v>
      </c>
      <c r="H68" s="2">
        <v>0</v>
      </c>
      <c r="I68" s="1">
        <v>0</v>
      </c>
      <c r="J68" s="3" t="s">
        <v>17</v>
      </c>
      <c r="K68" s="2" t="str">
        <f>J68*8103.17</f>
        <v>0</v>
      </c>
      <c r="L68" s="5"/>
    </row>
    <row r="69" spans="1:12" outlineLevel="1">
      <c r="A69" s="7" t="s">
        <v>199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200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819194</v>
      </c>
      <c r="C71" s="1" t="s">
        <v>201</v>
      </c>
      <c r="D71" s="1" t="s">
        <v>202</v>
      </c>
      <c r="E71" s="2" t="s">
        <v>203</v>
      </c>
      <c r="F71" s="2" t="s">
        <v>204</v>
      </c>
      <c r="G71" s="2" t="s">
        <v>16</v>
      </c>
      <c r="H71" s="2">
        <v>0</v>
      </c>
      <c r="I71" s="1">
        <v>0</v>
      </c>
      <c r="J71" s="3" t="s">
        <v>17</v>
      </c>
      <c r="K71" s="2" t="str">
        <f>J71*203.87</f>
        <v>0</v>
      </c>
      <c r="L71" s="5"/>
    </row>
    <row r="72" spans="1:12" customHeight="1" ht="105" outlineLevel="4">
      <c r="A72" s="1"/>
      <c r="B72" s="1">
        <v>819195</v>
      </c>
      <c r="C72" s="1" t="s">
        <v>205</v>
      </c>
      <c r="D72" s="1" t="s">
        <v>206</v>
      </c>
      <c r="E72" s="2" t="s">
        <v>207</v>
      </c>
      <c r="F72" s="2" t="s">
        <v>208</v>
      </c>
      <c r="G72" s="2">
        <v>9</v>
      </c>
      <c r="H72" s="2">
        <v>0</v>
      </c>
      <c r="I72" s="1">
        <v>0</v>
      </c>
      <c r="J72" s="3" t="s">
        <v>17</v>
      </c>
      <c r="K72" s="2" t="str">
        <f>J72*221.72</f>
        <v>0</v>
      </c>
      <c r="L72" s="5"/>
    </row>
    <row r="73" spans="1:12" customHeight="1" ht="105" outlineLevel="4">
      <c r="A73" s="1"/>
      <c r="B73" s="1">
        <v>819196</v>
      </c>
      <c r="C73" s="1" t="s">
        <v>209</v>
      </c>
      <c r="D73" s="1" t="s">
        <v>210</v>
      </c>
      <c r="E73" s="2" t="s">
        <v>211</v>
      </c>
      <c r="F73" s="2" t="s">
        <v>212</v>
      </c>
      <c r="G73" s="2">
        <v>0</v>
      </c>
      <c r="H73" s="2">
        <v>0</v>
      </c>
      <c r="I73" s="1">
        <v>0</v>
      </c>
      <c r="J73" s="3" t="s">
        <v>17</v>
      </c>
      <c r="K73" s="2" t="str">
        <f>J73*254.46</f>
        <v>0</v>
      </c>
      <c r="L73" s="5"/>
    </row>
    <row r="74" spans="1:12" customHeight="1" ht="105" outlineLevel="4">
      <c r="A74" s="1"/>
      <c r="B74" s="1">
        <v>819197</v>
      </c>
      <c r="C74" s="1" t="s">
        <v>213</v>
      </c>
      <c r="D74" s="1" t="s">
        <v>214</v>
      </c>
      <c r="E74" s="2" t="s">
        <v>215</v>
      </c>
      <c r="F74" s="2" t="s">
        <v>216</v>
      </c>
      <c r="G74" s="2">
        <v>0</v>
      </c>
      <c r="H74" s="2">
        <v>0</v>
      </c>
      <c r="I74" s="1">
        <v>0</v>
      </c>
      <c r="J74" s="3" t="s">
        <v>17</v>
      </c>
      <c r="K74" s="2" t="str">
        <f>J74*269.34</f>
        <v>0</v>
      </c>
      <c r="L74" s="5"/>
    </row>
    <row r="75" spans="1:12" customHeight="1" ht="105" outlineLevel="4">
      <c r="A75" s="1"/>
      <c r="B75" s="1">
        <v>819198</v>
      </c>
      <c r="C75" s="1" t="s">
        <v>217</v>
      </c>
      <c r="D75" s="1" t="s">
        <v>218</v>
      </c>
      <c r="E75" s="2" t="s">
        <v>219</v>
      </c>
      <c r="F75" s="2" t="s">
        <v>220</v>
      </c>
      <c r="G75" s="2" t="s">
        <v>221</v>
      </c>
      <c r="H75" s="2">
        <v>0</v>
      </c>
      <c r="I75" s="1">
        <v>0</v>
      </c>
      <c r="J75" s="3" t="s">
        <v>17</v>
      </c>
      <c r="K75" s="2" t="str">
        <f>J75*279.76</f>
        <v>0</v>
      </c>
      <c r="L75" s="5"/>
    </row>
    <row r="76" spans="1:12" customHeight="1" ht="105" outlineLevel="4">
      <c r="A76" s="1"/>
      <c r="B76" s="1">
        <v>819199</v>
      </c>
      <c r="C76" s="1" t="s">
        <v>222</v>
      </c>
      <c r="D76" s="1" t="s">
        <v>223</v>
      </c>
      <c r="E76" s="2" t="s">
        <v>224</v>
      </c>
      <c r="F76" s="2" t="s">
        <v>225</v>
      </c>
      <c r="G76" s="2">
        <v>-2</v>
      </c>
      <c r="H76" s="2">
        <v>0</v>
      </c>
      <c r="I76" s="1">
        <v>0</v>
      </c>
      <c r="J76" s="3" t="s">
        <v>17</v>
      </c>
      <c r="K76" s="2" t="str">
        <f>J76*294.64</f>
        <v>0</v>
      </c>
      <c r="L76" s="5"/>
    </row>
    <row r="77" spans="1:12" customHeight="1" ht="105" outlineLevel="4">
      <c r="A77" s="1"/>
      <c r="B77" s="1">
        <v>819208</v>
      </c>
      <c r="C77" s="1" t="s">
        <v>226</v>
      </c>
      <c r="D77" s="1" t="s">
        <v>227</v>
      </c>
      <c r="E77" s="2" t="s">
        <v>228</v>
      </c>
      <c r="F77" s="2" t="s">
        <v>229</v>
      </c>
      <c r="G77" s="2">
        <v>0</v>
      </c>
      <c r="H77" s="2" t="s">
        <v>230</v>
      </c>
      <c r="I77" s="1">
        <v>0</v>
      </c>
      <c r="J77" s="3" t="s">
        <v>17</v>
      </c>
      <c r="K77" s="2" t="str">
        <f>J77*518.00</f>
        <v>0</v>
      </c>
      <c r="L77" s="5"/>
    </row>
    <row r="78" spans="1:12" customHeight="1" ht="105" outlineLevel="4">
      <c r="A78" s="1"/>
      <c r="B78" s="1">
        <v>819211</v>
      </c>
      <c r="C78" s="1" t="s">
        <v>231</v>
      </c>
      <c r="D78" s="1" t="s">
        <v>232</v>
      </c>
      <c r="E78" s="2" t="s">
        <v>233</v>
      </c>
      <c r="F78" s="2" t="s">
        <v>234</v>
      </c>
      <c r="G78" s="2">
        <v>0</v>
      </c>
      <c r="H78" s="2">
        <v>0</v>
      </c>
      <c r="I78" s="1">
        <v>0</v>
      </c>
      <c r="J78" s="3" t="s">
        <v>17</v>
      </c>
      <c r="K78" s="2" t="str">
        <f>J78*605.00</f>
        <v>0</v>
      </c>
      <c r="L78" s="5"/>
    </row>
    <row r="79" spans="1:12" customHeight="1" ht="105" outlineLevel="4">
      <c r="A79" s="1"/>
      <c r="B79" s="1">
        <v>825236</v>
      </c>
      <c r="C79" s="1" t="s">
        <v>235</v>
      </c>
      <c r="D79" s="1"/>
      <c r="E79" s="2" t="s">
        <v>236</v>
      </c>
      <c r="F79" s="2" t="s">
        <v>237</v>
      </c>
      <c r="G79" s="2" t="s">
        <v>221</v>
      </c>
      <c r="H79" s="2">
        <v>0</v>
      </c>
      <c r="I79" s="1">
        <v>0</v>
      </c>
      <c r="J79" s="3" t="s">
        <v>17</v>
      </c>
      <c r="K79" s="2" t="str">
        <f>J79*215.46</f>
        <v>0</v>
      </c>
      <c r="L79" s="5"/>
    </row>
    <row r="80" spans="1:12" customHeight="1" ht="105" outlineLevel="4">
      <c r="A80" s="1"/>
      <c r="B80" s="1">
        <v>825237</v>
      </c>
      <c r="C80" s="1" t="s">
        <v>238</v>
      </c>
      <c r="D80" s="1"/>
      <c r="E80" s="2" t="s">
        <v>239</v>
      </c>
      <c r="F80" s="2" t="s">
        <v>240</v>
      </c>
      <c r="G80" s="2">
        <v>10</v>
      </c>
      <c r="H80" s="2">
        <v>0</v>
      </c>
      <c r="I80" s="1">
        <v>0</v>
      </c>
      <c r="J80" s="3" t="s">
        <v>17</v>
      </c>
      <c r="K80" s="2" t="str">
        <f>J80*232.56</f>
        <v>0</v>
      </c>
      <c r="L80" s="5"/>
    </row>
    <row r="81" spans="1:12" customHeight="1" ht="105" outlineLevel="4">
      <c r="A81" s="1"/>
      <c r="B81" s="1">
        <v>825238</v>
      </c>
      <c r="C81" s="1" t="s">
        <v>241</v>
      </c>
      <c r="D81" s="1"/>
      <c r="E81" s="2" t="s">
        <v>242</v>
      </c>
      <c r="F81" s="2" t="s">
        <v>243</v>
      </c>
      <c r="G81" s="2" t="s">
        <v>16</v>
      </c>
      <c r="H81" s="2">
        <v>0</v>
      </c>
      <c r="I81" s="1">
        <v>0</v>
      </c>
      <c r="J81" s="3" t="s">
        <v>17</v>
      </c>
      <c r="K81" s="2" t="str">
        <f>J81*280.44</f>
        <v>0</v>
      </c>
      <c r="L81" s="5"/>
    </row>
    <row r="82" spans="1:12" customHeight="1" ht="105" outlineLevel="4">
      <c r="A82" s="1"/>
      <c r="B82" s="1">
        <v>825239</v>
      </c>
      <c r="C82" s="1" t="s">
        <v>244</v>
      </c>
      <c r="D82" s="1"/>
      <c r="E82" s="2" t="s">
        <v>245</v>
      </c>
      <c r="F82" s="2" t="s">
        <v>246</v>
      </c>
      <c r="G82" s="2">
        <v>0</v>
      </c>
      <c r="H82" s="2">
        <v>0</v>
      </c>
      <c r="I82" s="1">
        <v>0</v>
      </c>
      <c r="J82" s="3" t="s">
        <v>17</v>
      </c>
      <c r="K82" s="2" t="str">
        <f>J82*299.25</f>
        <v>0</v>
      </c>
      <c r="L82" s="5"/>
    </row>
    <row r="83" spans="1:12" customHeight="1" ht="105" outlineLevel="4">
      <c r="A83" s="1"/>
      <c r="B83" s="1">
        <v>828475</v>
      </c>
      <c r="C83" s="1" t="s">
        <v>247</v>
      </c>
      <c r="D83" s="1"/>
      <c r="E83" s="2" t="s">
        <v>248</v>
      </c>
      <c r="F83" s="2" t="s">
        <v>249</v>
      </c>
      <c r="G83" s="2">
        <v>0</v>
      </c>
      <c r="H83" s="2">
        <v>0</v>
      </c>
      <c r="I83" s="1">
        <v>0</v>
      </c>
      <c r="J83" s="3" t="s">
        <v>17</v>
      </c>
      <c r="K83" s="2" t="str">
        <f>J83*263.34</f>
        <v>0</v>
      </c>
      <c r="L83" s="5"/>
    </row>
    <row r="84" spans="1:12" customHeight="1" ht="105" outlineLevel="4">
      <c r="A84" s="1"/>
      <c r="B84" s="1">
        <v>828476</v>
      </c>
      <c r="C84" s="1" t="s">
        <v>250</v>
      </c>
      <c r="D84" s="1"/>
      <c r="E84" s="2" t="s">
        <v>251</v>
      </c>
      <c r="F84" s="2" t="s">
        <v>243</v>
      </c>
      <c r="G84" s="2">
        <v>0</v>
      </c>
      <c r="H84" s="2">
        <v>0</v>
      </c>
      <c r="I84" s="1">
        <v>0</v>
      </c>
      <c r="J84" s="3" t="s">
        <v>17</v>
      </c>
      <c r="K84" s="2" t="str">
        <f>J84*280.44</f>
        <v>0</v>
      </c>
      <c r="L84" s="5"/>
    </row>
    <row r="85" spans="1:12" customHeight="1" ht="105" outlineLevel="4">
      <c r="A85" s="1"/>
      <c r="B85" s="1">
        <v>834439</v>
      </c>
      <c r="C85" s="1" t="s">
        <v>252</v>
      </c>
      <c r="D85" s="1" t="s">
        <v>253</v>
      </c>
      <c r="E85" s="2" t="s">
        <v>254</v>
      </c>
      <c r="F85" s="2" t="s">
        <v>255</v>
      </c>
      <c r="G85" s="2" t="s">
        <v>256</v>
      </c>
      <c r="H85" s="2">
        <v>0</v>
      </c>
      <c r="I85" s="1">
        <v>0</v>
      </c>
      <c r="J85" s="3" t="s">
        <v>17</v>
      </c>
      <c r="K85" s="2" t="str">
        <f>J85*275.29</f>
        <v>0</v>
      </c>
      <c r="L85" s="5"/>
    </row>
    <row r="86" spans="1:12" customHeight="1" ht="105" outlineLevel="4">
      <c r="A86" s="1"/>
      <c r="B86" s="1">
        <v>834440</v>
      </c>
      <c r="C86" s="1" t="s">
        <v>257</v>
      </c>
      <c r="D86" s="1" t="s">
        <v>258</v>
      </c>
      <c r="E86" s="2" t="s">
        <v>259</v>
      </c>
      <c r="F86" s="2" t="s">
        <v>260</v>
      </c>
      <c r="G86" s="2" t="s">
        <v>256</v>
      </c>
      <c r="H86" s="2">
        <v>0</v>
      </c>
      <c r="I86" s="1">
        <v>0</v>
      </c>
      <c r="J86" s="3" t="s">
        <v>17</v>
      </c>
      <c r="K86" s="2" t="str">
        <f>J86*291.66</f>
        <v>0</v>
      </c>
      <c r="L86" s="5"/>
    </row>
    <row r="87" spans="1:12" outlineLevel="2">
      <c r="A87" s="8" t="s">
        <v>261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819220</v>
      </c>
      <c r="C88" s="1" t="s">
        <v>262</v>
      </c>
      <c r="D88" s="1" t="s">
        <v>263</v>
      </c>
      <c r="E88" s="2" t="s">
        <v>264</v>
      </c>
      <c r="F88" s="2" t="s">
        <v>265</v>
      </c>
      <c r="G88" s="2" t="s">
        <v>230</v>
      </c>
      <c r="H88" s="2">
        <v>0</v>
      </c>
      <c r="I88" s="1">
        <v>0</v>
      </c>
      <c r="J88" s="3" t="s">
        <v>17</v>
      </c>
      <c r="K88" s="2" t="str">
        <f>J88*43.15</f>
        <v>0</v>
      </c>
      <c r="L88" s="5"/>
    </row>
    <row r="89" spans="1:12" customHeight="1" ht="105" outlineLevel="4">
      <c r="A89" s="1"/>
      <c r="B89" s="1">
        <v>819221</v>
      </c>
      <c r="C89" s="1" t="s">
        <v>266</v>
      </c>
      <c r="D89" s="1" t="s">
        <v>267</v>
      </c>
      <c r="E89" s="2" t="s">
        <v>268</v>
      </c>
      <c r="F89" s="2" t="s">
        <v>269</v>
      </c>
      <c r="G89" s="2">
        <v>5</v>
      </c>
      <c r="H89" s="2">
        <v>0</v>
      </c>
      <c r="I89" s="1">
        <v>0</v>
      </c>
      <c r="J89" s="3" t="s">
        <v>17</v>
      </c>
      <c r="K89" s="2" t="str">
        <f>J89*56.55</f>
        <v>0</v>
      </c>
      <c r="L89" s="5"/>
    </row>
    <row r="90" spans="1:12" customHeight="1" ht="105" outlineLevel="4">
      <c r="A90" s="1"/>
      <c r="B90" s="1">
        <v>819222</v>
      </c>
      <c r="C90" s="1" t="s">
        <v>270</v>
      </c>
      <c r="D90" s="1" t="s">
        <v>271</v>
      </c>
      <c r="E90" s="2" t="s">
        <v>272</v>
      </c>
      <c r="F90" s="2" t="s">
        <v>273</v>
      </c>
      <c r="G90" s="2" t="s">
        <v>256</v>
      </c>
      <c r="H90" s="2">
        <v>0</v>
      </c>
      <c r="I90" s="1">
        <v>0</v>
      </c>
      <c r="J90" s="3" t="s">
        <v>17</v>
      </c>
      <c r="K90" s="2" t="str">
        <f>J90*69.94</f>
        <v>0</v>
      </c>
      <c r="L90" s="5"/>
    </row>
    <row r="91" spans="1:12" customHeight="1" ht="105" outlineLevel="4">
      <c r="A91" s="1"/>
      <c r="B91" s="1">
        <v>819223</v>
      </c>
      <c r="C91" s="1" t="s">
        <v>274</v>
      </c>
      <c r="D91" s="1" t="s">
        <v>275</v>
      </c>
      <c r="E91" s="2" t="s">
        <v>276</v>
      </c>
      <c r="F91" s="2" t="s">
        <v>277</v>
      </c>
      <c r="G91" s="2">
        <v>0</v>
      </c>
      <c r="H91" s="2">
        <v>0</v>
      </c>
      <c r="I91" s="1">
        <v>0</v>
      </c>
      <c r="J91" s="3" t="s">
        <v>17</v>
      </c>
      <c r="K91" s="2" t="str">
        <f>J91*722.00</f>
        <v>0</v>
      </c>
      <c r="L91" s="5"/>
    </row>
    <row r="92" spans="1:12" customHeight="1" ht="105" outlineLevel="4">
      <c r="A92" s="1"/>
      <c r="B92" s="1">
        <v>819224</v>
      </c>
      <c r="C92" s="1" t="s">
        <v>278</v>
      </c>
      <c r="D92" s="1" t="s">
        <v>279</v>
      </c>
      <c r="E92" s="2" t="s">
        <v>280</v>
      </c>
      <c r="F92" s="2" t="s">
        <v>277</v>
      </c>
      <c r="G92" s="2">
        <v>10</v>
      </c>
      <c r="H92" s="2" t="s">
        <v>230</v>
      </c>
      <c r="I92" s="1">
        <v>0</v>
      </c>
      <c r="J92" s="3" t="s">
        <v>17</v>
      </c>
      <c r="K92" s="2" t="str">
        <f>J92*722.00</f>
        <v>0</v>
      </c>
      <c r="L92" s="5"/>
    </row>
    <row r="93" spans="1:12" outlineLevel="2">
      <c r="A93" s="8" t="s">
        <v>281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819212</v>
      </c>
      <c r="C94" s="1" t="s">
        <v>282</v>
      </c>
      <c r="D94" s="1" t="s">
        <v>283</v>
      </c>
      <c r="E94" s="2" t="s">
        <v>284</v>
      </c>
      <c r="F94" s="2" t="s">
        <v>285</v>
      </c>
      <c r="G94" s="2" t="s">
        <v>286</v>
      </c>
      <c r="H94" s="2">
        <v>0</v>
      </c>
      <c r="I94" s="1">
        <v>0</v>
      </c>
      <c r="J94" s="3" t="s">
        <v>17</v>
      </c>
      <c r="K94" s="2" t="str">
        <f>J94*31.18</f>
        <v>0</v>
      </c>
      <c r="L94" s="5"/>
    </row>
    <row r="95" spans="1:12" customHeight="1" ht="105" outlineLevel="4">
      <c r="A95" s="1"/>
      <c r="B95" s="1">
        <v>819213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286</v>
      </c>
      <c r="H95" s="2">
        <v>0</v>
      </c>
      <c r="I95" s="1">
        <v>0</v>
      </c>
      <c r="J95" s="3" t="s">
        <v>17</v>
      </c>
      <c r="K95" s="2" t="str">
        <f>J95*25.90</f>
        <v>0</v>
      </c>
      <c r="L95" s="5"/>
    </row>
    <row r="96" spans="1:12" customHeight="1" ht="105" outlineLevel="4">
      <c r="A96" s="1"/>
      <c r="B96" s="1">
        <v>819218</v>
      </c>
      <c r="C96" s="1" t="s">
        <v>291</v>
      </c>
      <c r="D96" s="1"/>
      <c r="E96" s="2" t="s">
        <v>292</v>
      </c>
      <c r="F96" s="2" t="s">
        <v>293</v>
      </c>
      <c r="G96" s="2">
        <v>0</v>
      </c>
      <c r="H96" s="2">
        <v>0</v>
      </c>
      <c r="I96" s="1">
        <v>0</v>
      </c>
      <c r="J96" s="3" t="s">
        <v>17</v>
      </c>
      <c r="K96" s="2" t="str">
        <f>J96*204.85</f>
        <v>0</v>
      </c>
      <c r="L96" s="5"/>
    </row>
    <row r="97" spans="1:12" customHeight="1" ht="105" outlineLevel="4">
      <c r="A97" s="1"/>
      <c r="B97" s="1">
        <v>819219</v>
      </c>
      <c r="C97" s="1" t="s">
        <v>294</v>
      </c>
      <c r="D97" s="1"/>
      <c r="E97" s="2" t="s">
        <v>295</v>
      </c>
      <c r="F97" s="2" t="s">
        <v>296</v>
      </c>
      <c r="G97" s="2">
        <v>0</v>
      </c>
      <c r="H97" s="2">
        <v>0</v>
      </c>
      <c r="I97" s="1">
        <v>0</v>
      </c>
      <c r="J97" s="3" t="s">
        <v>17</v>
      </c>
      <c r="K97" s="2" t="str">
        <f>J97*42.33</f>
        <v>0</v>
      </c>
      <c r="L97" s="5"/>
    </row>
    <row r="98" spans="1:12" customHeight="1" ht="105" outlineLevel="4">
      <c r="A98" s="1"/>
      <c r="B98" s="1">
        <v>823967</v>
      </c>
      <c r="C98" s="1" t="s">
        <v>297</v>
      </c>
      <c r="D98" s="1" t="s">
        <v>298</v>
      </c>
      <c r="E98" s="2" t="s">
        <v>299</v>
      </c>
      <c r="F98" s="2" t="s">
        <v>300</v>
      </c>
      <c r="G98" s="2" t="s">
        <v>16</v>
      </c>
      <c r="H98" s="2">
        <v>0</v>
      </c>
      <c r="I98" s="1">
        <v>0</v>
      </c>
      <c r="J98" s="3" t="s">
        <v>301</v>
      </c>
      <c r="K98" s="2" t="str">
        <f>J98*87.80</f>
        <v>0</v>
      </c>
      <c r="L98" s="5"/>
    </row>
    <row r="99" spans="1:12" customHeight="1" ht="105" outlineLevel="4">
      <c r="A99" s="1"/>
      <c r="B99" s="1">
        <v>824558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7</v>
      </c>
      <c r="H99" s="2">
        <v>0</v>
      </c>
      <c r="I99" s="1">
        <v>0</v>
      </c>
      <c r="J99" s="3" t="s">
        <v>17</v>
      </c>
      <c r="K99" s="2" t="str">
        <f>J99*458.33</f>
        <v>0</v>
      </c>
      <c r="L99" s="5"/>
    </row>
    <row r="100" spans="1:12" customHeight="1" ht="105" outlineLevel="4">
      <c r="A100" s="1"/>
      <c r="B100" s="1">
        <v>825240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 t="s">
        <v>310</v>
      </c>
      <c r="H100" s="2">
        <v>0</v>
      </c>
      <c r="I100" s="1">
        <v>0</v>
      </c>
      <c r="J100" s="3" t="s">
        <v>17</v>
      </c>
      <c r="K100" s="2" t="str">
        <f>J100*56.00</f>
        <v>0</v>
      </c>
      <c r="L100" s="5"/>
    </row>
    <row r="101" spans="1:12" customHeight="1" ht="105" outlineLevel="4">
      <c r="A101" s="1"/>
      <c r="B101" s="1">
        <v>825241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230</v>
      </c>
      <c r="H101" s="2">
        <v>0</v>
      </c>
      <c r="I101" s="1">
        <v>0</v>
      </c>
      <c r="J101" s="3" t="s">
        <v>17</v>
      </c>
      <c r="K101" s="2" t="str">
        <f>J101*36.30</f>
        <v>0</v>
      </c>
      <c r="L101" s="5"/>
    </row>
    <row r="102" spans="1:12" customHeight="1" ht="105" outlineLevel="4">
      <c r="A102" s="1"/>
      <c r="B102" s="1">
        <v>825242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230</v>
      </c>
      <c r="H102" s="2">
        <v>0</v>
      </c>
      <c r="I102" s="1">
        <v>0</v>
      </c>
      <c r="J102" s="3" t="s">
        <v>17</v>
      </c>
      <c r="K102" s="2" t="str">
        <f>J102*39.74</f>
        <v>0</v>
      </c>
      <c r="L102" s="5"/>
    </row>
    <row r="103" spans="1:12" customHeight="1" ht="105" outlineLevel="4">
      <c r="A103" s="1"/>
      <c r="B103" s="1">
        <v>825243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310</v>
      </c>
      <c r="H103" s="2">
        <v>0</v>
      </c>
      <c r="I103" s="1">
        <v>0</v>
      </c>
      <c r="J103" s="3" t="s">
        <v>17</v>
      </c>
      <c r="K103" s="2" t="str">
        <f>J103*43.00</f>
        <v>0</v>
      </c>
      <c r="L103" s="5"/>
    </row>
    <row r="104" spans="1:12" customHeight="1" ht="105" outlineLevel="4">
      <c r="A104" s="1"/>
      <c r="B104" s="1">
        <v>825244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 t="s">
        <v>230</v>
      </c>
      <c r="H104" s="2">
        <v>0</v>
      </c>
      <c r="I104" s="1">
        <v>0</v>
      </c>
      <c r="J104" s="3" t="s">
        <v>17</v>
      </c>
      <c r="K104" s="2" t="str">
        <f>J104*42.84</f>
        <v>0</v>
      </c>
      <c r="L104" s="5"/>
    </row>
    <row r="105" spans="1:12" customHeight="1" ht="105" outlineLevel="4">
      <c r="A105" s="1"/>
      <c r="B105" s="1">
        <v>825245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J105*66.24</f>
        <v>0</v>
      </c>
      <c r="L105" s="5"/>
    </row>
    <row r="106" spans="1:12" customHeight="1" ht="105" outlineLevel="4">
      <c r="A106" s="1"/>
      <c r="B106" s="1">
        <v>825246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 t="s">
        <v>230</v>
      </c>
      <c r="H106" s="2">
        <v>0</v>
      </c>
      <c r="I106" s="1">
        <v>0</v>
      </c>
      <c r="J106" s="3" t="s">
        <v>17</v>
      </c>
      <c r="K106" s="2" t="str">
        <f>J106*70.00</f>
        <v>0</v>
      </c>
      <c r="L106" s="5"/>
    </row>
    <row r="107" spans="1:12" customHeight="1" ht="105" outlineLevel="4">
      <c r="A107" s="1"/>
      <c r="B107" s="1">
        <v>825247</v>
      </c>
      <c r="C107" s="1" t="s">
        <v>335</v>
      </c>
      <c r="D107" s="1" t="s">
        <v>336</v>
      </c>
      <c r="E107" s="2" t="s">
        <v>337</v>
      </c>
      <c r="F107" s="2" t="s">
        <v>338</v>
      </c>
      <c r="G107" s="2" t="s">
        <v>256</v>
      </c>
      <c r="H107" s="2">
        <v>0</v>
      </c>
      <c r="I107" s="1">
        <v>0</v>
      </c>
      <c r="J107" s="3" t="s">
        <v>17</v>
      </c>
      <c r="K107" s="2" t="str">
        <f>J107*391.00</f>
        <v>0</v>
      </c>
      <c r="L107" s="5"/>
    </row>
    <row r="108" spans="1:12" customHeight="1" ht="105" outlineLevel="4">
      <c r="A108" s="1"/>
      <c r="B108" s="1">
        <v>826589</v>
      </c>
      <c r="C108" s="1" t="s">
        <v>339</v>
      </c>
      <c r="D108" s="1" t="s">
        <v>340</v>
      </c>
      <c r="E108" s="2" t="s">
        <v>341</v>
      </c>
      <c r="F108" s="2" t="s">
        <v>273</v>
      </c>
      <c r="G108" s="2" t="s">
        <v>221</v>
      </c>
      <c r="H108" s="2">
        <v>0</v>
      </c>
      <c r="I108" s="1">
        <v>0</v>
      </c>
      <c r="J108" s="3" t="s">
        <v>17</v>
      </c>
      <c r="K108" s="2" t="str">
        <f>J108*69.94</f>
        <v>0</v>
      </c>
      <c r="L108" s="5"/>
    </row>
    <row r="109" spans="1:12" customHeight="1" ht="105" outlineLevel="4">
      <c r="A109" s="1"/>
      <c r="B109" s="1">
        <v>884587</v>
      </c>
      <c r="C109" s="1" t="s">
        <v>342</v>
      </c>
      <c r="D109" s="1" t="s">
        <v>343</v>
      </c>
      <c r="E109" s="2" t="s">
        <v>344</v>
      </c>
      <c r="F109" s="2" t="s">
        <v>269</v>
      </c>
      <c r="G109" s="2" t="s">
        <v>230</v>
      </c>
      <c r="H109" s="2">
        <v>0</v>
      </c>
      <c r="I109" s="1">
        <v>0</v>
      </c>
      <c r="J109" s="3" t="s">
        <v>17</v>
      </c>
      <c r="K109" s="2" t="str">
        <f>J109*56.55</f>
        <v>0</v>
      </c>
      <c r="L109" s="5"/>
    </row>
    <row r="110" spans="1:12" outlineLevel="2">
      <c r="A110" s="8" t="s">
        <v>345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customHeight="1" ht="105" outlineLevel="4">
      <c r="A111" s="1"/>
      <c r="B111" s="1">
        <v>819234</v>
      </c>
      <c r="C111" s="1" t="s">
        <v>346</v>
      </c>
      <c r="D111" s="1">
        <v>4587</v>
      </c>
      <c r="E111" s="2" t="s">
        <v>347</v>
      </c>
      <c r="F111" s="2" t="s">
        <v>348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J111*58.07</f>
        <v>0</v>
      </c>
      <c r="L111" s="5"/>
    </row>
    <row r="112" spans="1:12" customHeight="1" ht="105" outlineLevel="4">
      <c r="A112" s="1"/>
      <c r="B112" s="1">
        <v>819235</v>
      </c>
      <c r="C112" s="1" t="s">
        <v>349</v>
      </c>
      <c r="D112" s="1">
        <v>4588</v>
      </c>
      <c r="E112" s="2" t="s">
        <v>350</v>
      </c>
      <c r="F112" s="2" t="s">
        <v>351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J112*87.21</f>
        <v>0</v>
      </c>
      <c r="L112" s="5"/>
    </row>
    <row r="113" spans="1:12" customHeight="1" ht="105" outlineLevel="4">
      <c r="A113" s="1"/>
      <c r="B113" s="1">
        <v>819236</v>
      </c>
      <c r="C113" s="1" t="s">
        <v>352</v>
      </c>
      <c r="D113" s="1">
        <v>4589</v>
      </c>
      <c r="E113" s="2" t="s">
        <v>353</v>
      </c>
      <c r="F113" s="2" t="s">
        <v>354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J113*73.64</f>
        <v>0</v>
      </c>
      <c r="L113" s="5"/>
    </row>
    <row r="114" spans="1:12" customHeight="1" ht="105" outlineLevel="4">
      <c r="A114" s="1"/>
      <c r="B114" s="1">
        <v>819237</v>
      </c>
      <c r="C114" s="1" t="s">
        <v>355</v>
      </c>
      <c r="D114" s="1">
        <v>4590</v>
      </c>
      <c r="E114" s="2" t="s">
        <v>356</v>
      </c>
      <c r="F114" s="2" t="s">
        <v>351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J114*87.21</f>
        <v>0</v>
      </c>
      <c r="L114" s="5"/>
    </row>
    <row r="115" spans="1:12" customHeight="1" ht="105" outlineLevel="4">
      <c r="A115" s="1"/>
      <c r="B115" s="1">
        <v>819238</v>
      </c>
      <c r="C115" s="1" t="s">
        <v>357</v>
      </c>
      <c r="D115" s="1">
        <v>4585</v>
      </c>
      <c r="E115" s="2" t="s">
        <v>358</v>
      </c>
      <c r="F115" s="2" t="s">
        <v>359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J115*25.30</f>
        <v>0</v>
      </c>
      <c r="L115" s="5"/>
    </row>
    <row r="116" spans="1:12" customHeight="1" ht="105" outlineLevel="4">
      <c r="A116" s="1"/>
      <c r="B116" s="1">
        <v>819239</v>
      </c>
      <c r="C116" s="1" t="s">
        <v>360</v>
      </c>
      <c r="D116" s="1">
        <v>4586</v>
      </c>
      <c r="E116" s="2" t="s">
        <v>361</v>
      </c>
      <c r="F116" s="2" t="s">
        <v>362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J116*34.23</f>
        <v>0</v>
      </c>
      <c r="L116" s="5"/>
    </row>
    <row r="117" spans="1:12" customHeight="1" ht="105" outlineLevel="4">
      <c r="A117" s="1"/>
      <c r="B117" s="1">
        <v>819240</v>
      </c>
      <c r="C117" s="1" t="s">
        <v>363</v>
      </c>
      <c r="D117" s="1">
        <v>4744</v>
      </c>
      <c r="E117" s="2" t="s">
        <v>364</v>
      </c>
      <c r="F117" s="2" t="s">
        <v>365</v>
      </c>
      <c r="G117" s="2" t="s">
        <v>221</v>
      </c>
      <c r="H117" s="2">
        <v>0</v>
      </c>
      <c r="I117" s="1">
        <v>0</v>
      </c>
      <c r="J117" s="3" t="s">
        <v>17</v>
      </c>
      <c r="K117" s="2" t="str">
        <f>J117*64.60</f>
        <v>0</v>
      </c>
      <c r="L117" s="5"/>
    </row>
    <row r="118" spans="1:12" customHeight="1" ht="105" outlineLevel="4">
      <c r="A118" s="1"/>
      <c r="B118" s="1">
        <v>819241</v>
      </c>
      <c r="C118" s="1" t="s">
        <v>366</v>
      </c>
      <c r="D118" s="1">
        <v>4743</v>
      </c>
      <c r="E118" s="2" t="s">
        <v>367</v>
      </c>
      <c r="F118" s="2" t="s">
        <v>368</v>
      </c>
      <c r="G118" s="2" t="s">
        <v>256</v>
      </c>
      <c r="H118" s="2">
        <v>0</v>
      </c>
      <c r="I118" s="1">
        <v>0</v>
      </c>
      <c r="J118" s="3" t="s">
        <v>17</v>
      </c>
      <c r="K118" s="2" t="str">
        <f>J118*50.83</f>
        <v>0</v>
      </c>
      <c r="L118" s="5"/>
    </row>
    <row r="119" spans="1:12" customHeight="1" ht="105" outlineLevel="4">
      <c r="A119" s="1"/>
      <c r="B119" s="1">
        <v>819242</v>
      </c>
      <c r="C119" s="1" t="s">
        <v>369</v>
      </c>
      <c r="D119" s="1">
        <v>4591</v>
      </c>
      <c r="E119" s="2" t="s">
        <v>370</v>
      </c>
      <c r="F119" s="2" t="s">
        <v>371</v>
      </c>
      <c r="G119" s="2" t="s">
        <v>256</v>
      </c>
      <c r="H119" s="2">
        <v>0</v>
      </c>
      <c r="I119" s="1">
        <v>0</v>
      </c>
      <c r="J119" s="3" t="s">
        <v>17</v>
      </c>
      <c r="K119" s="2" t="str">
        <f>J119*102.68</f>
        <v>0</v>
      </c>
      <c r="L119" s="5"/>
    </row>
    <row r="120" spans="1:12" customHeight="1" ht="105" outlineLevel="4">
      <c r="A120" s="1"/>
      <c r="B120" s="1">
        <v>819244</v>
      </c>
      <c r="C120" s="1" t="s">
        <v>372</v>
      </c>
      <c r="D120" s="1" t="s">
        <v>373</v>
      </c>
      <c r="E120" s="2" t="s">
        <v>374</v>
      </c>
      <c r="F120" s="2" t="s">
        <v>375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J120*25.00</f>
        <v>0</v>
      </c>
      <c r="L120" s="5"/>
    </row>
    <row r="121" spans="1:12" customHeight="1" ht="105" outlineLevel="4">
      <c r="A121" s="1"/>
      <c r="B121" s="1">
        <v>819245</v>
      </c>
      <c r="C121" s="1" t="s">
        <v>376</v>
      </c>
      <c r="D121" s="1" t="s">
        <v>377</v>
      </c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J121*14.00</f>
        <v>0</v>
      </c>
      <c r="L121" s="5"/>
    </row>
    <row r="122" spans="1:12" customHeight="1" ht="105" outlineLevel="4">
      <c r="A122" s="1"/>
      <c r="B122" s="1">
        <v>819246</v>
      </c>
      <c r="C122" s="1" t="s">
        <v>380</v>
      </c>
      <c r="D122" s="1"/>
      <c r="E122" s="2" t="s">
        <v>381</v>
      </c>
      <c r="F122" s="2" t="s">
        <v>382</v>
      </c>
      <c r="G122" s="2" t="s">
        <v>230</v>
      </c>
      <c r="H122" s="2">
        <v>0</v>
      </c>
      <c r="I122" s="1">
        <v>0</v>
      </c>
      <c r="J122" s="3" t="s">
        <v>17</v>
      </c>
      <c r="K122" s="2" t="str">
        <f>J122*3.57</f>
        <v>0</v>
      </c>
      <c r="L122" s="5"/>
    </row>
    <row r="123" spans="1:12" customHeight="1" ht="105" outlineLevel="4">
      <c r="A123" s="1"/>
      <c r="B123" s="1">
        <v>819247</v>
      </c>
      <c r="C123" s="1" t="s">
        <v>383</v>
      </c>
      <c r="D123" s="1"/>
      <c r="E123" s="2" t="s">
        <v>384</v>
      </c>
      <c r="F123" s="2" t="s">
        <v>385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J123*0.00</f>
        <v>0</v>
      </c>
      <c r="L123" s="5"/>
    </row>
    <row r="124" spans="1:12" customHeight="1" ht="105" outlineLevel="4">
      <c r="A124" s="1"/>
      <c r="B124" s="1">
        <v>819248</v>
      </c>
      <c r="C124" s="1" t="s">
        <v>386</v>
      </c>
      <c r="D124" s="1"/>
      <c r="E124" s="2" t="s">
        <v>387</v>
      </c>
      <c r="F124" s="2" t="s">
        <v>388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J124*34.17</f>
        <v>0</v>
      </c>
      <c r="L124" s="5"/>
    </row>
    <row r="125" spans="1:12" customHeight="1" ht="105" outlineLevel="4">
      <c r="A125" s="1"/>
      <c r="B125" s="1">
        <v>819249</v>
      </c>
      <c r="C125" s="1" t="s">
        <v>389</v>
      </c>
      <c r="D125" s="1"/>
      <c r="E125" s="2" t="s">
        <v>390</v>
      </c>
      <c r="F125" s="2" t="s">
        <v>391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J125*54.74</f>
        <v>0</v>
      </c>
      <c r="L125" s="5"/>
    </row>
    <row r="126" spans="1:12" customHeight="1" ht="105" outlineLevel="4">
      <c r="A126" s="1"/>
      <c r="B126" s="1">
        <v>819250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J126*67.49</f>
        <v>0</v>
      </c>
      <c r="L126" s="5"/>
    </row>
    <row r="127" spans="1:12" customHeight="1" ht="105" outlineLevel="4">
      <c r="A127" s="1"/>
      <c r="B127" s="1">
        <v>819251</v>
      </c>
      <c r="C127" s="1" t="s">
        <v>395</v>
      </c>
      <c r="D127" s="1"/>
      <c r="E127" s="2" t="s">
        <v>396</v>
      </c>
      <c r="F127" s="2" t="s">
        <v>397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J127*69.53</f>
        <v>0</v>
      </c>
      <c r="L127" s="5"/>
    </row>
    <row r="128" spans="1:12" customHeight="1" ht="105" outlineLevel="4">
      <c r="A128" s="1"/>
      <c r="B128" s="1">
        <v>819252</v>
      </c>
      <c r="C128" s="1" t="s">
        <v>398</v>
      </c>
      <c r="D128" s="1"/>
      <c r="E128" s="2" t="s">
        <v>399</v>
      </c>
      <c r="F128" s="2" t="s">
        <v>400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J128*70.04</f>
        <v>0</v>
      </c>
      <c r="L128" s="5"/>
    </row>
    <row r="129" spans="1:12" customHeight="1" ht="105" outlineLevel="4">
      <c r="A129" s="1"/>
      <c r="B129" s="1">
        <v>819253</v>
      </c>
      <c r="C129" s="1" t="s">
        <v>401</v>
      </c>
      <c r="D129" s="1"/>
      <c r="E129" s="2" t="s">
        <v>402</v>
      </c>
      <c r="F129" s="2" t="s">
        <v>394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J129*67.49</f>
        <v>0</v>
      </c>
      <c r="L129" s="5"/>
    </row>
    <row r="130" spans="1:12" customHeight="1" ht="105" outlineLevel="4">
      <c r="A130" s="1"/>
      <c r="B130" s="1">
        <v>819254</v>
      </c>
      <c r="C130" s="1" t="s">
        <v>403</v>
      </c>
      <c r="D130" s="1"/>
      <c r="E130" s="2" t="s">
        <v>404</v>
      </c>
      <c r="F130" s="2" t="s">
        <v>405</v>
      </c>
      <c r="G130" s="2">
        <v>9</v>
      </c>
      <c r="H130" s="2">
        <v>0</v>
      </c>
      <c r="I130" s="1" t="s">
        <v>256</v>
      </c>
      <c r="J130" s="3" t="s">
        <v>17</v>
      </c>
      <c r="K130" s="2" t="str">
        <f>J130*66.98</f>
        <v>0</v>
      </c>
      <c r="L130" s="5"/>
    </row>
    <row r="131" spans="1:12" customHeight="1" ht="105" outlineLevel="4">
      <c r="A131" s="1"/>
      <c r="B131" s="1">
        <v>819255</v>
      </c>
      <c r="C131" s="1" t="s">
        <v>406</v>
      </c>
      <c r="D131" s="1"/>
      <c r="E131" s="2" t="s">
        <v>407</v>
      </c>
      <c r="F131" s="2" t="s">
        <v>408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J131*67.15</f>
        <v>0</v>
      </c>
      <c r="L131" s="5"/>
    </row>
    <row r="132" spans="1:12" customHeight="1" ht="105" outlineLevel="4">
      <c r="A132" s="1"/>
      <c r="B132" s="1">
        <v>819256</v>
      </c>
      <c r="C132" s="1" t="s">
        <v>409</v>
      </c>
      <c r="D132" s="1"/>
      <c r="E132" s="2" t="s">
        <v>410</v>
      </c>
      <c r="F132" s="2" t="s">
        <v>411</v>
      </c>
      <c r="G132" s="2" t="s">
        <v>221</v>
      </c>
      <c r="H132" s="2">
        <v>0</v>
      </c>
      <c r="I132" s="1">
        <v>0</v>
      </c>
      <c r="J132" s="3" t="s">
        <v>17</v>
      </c>
      <c r="K132" s="2" t="str">
        <f>J132*6.46</f>
        <v>0</v>
      </c>
      <c r="L132" s="5"/>
    </row>
    <row r="133" spans="1:12" customHeight="1" ht="105" outlineLevel="4">
      <c r="A133" s="1"/>
      <c r="B133" s="1">
        <v>819257</v>
      </c>
      <c r="C133" s="1" t="s">
        <v>412</v>
      </c>
      <c r="D133" s="1"/>
      <c r="E133" s="2" t="s">
        <v>413</v>
      </c>
      <c r="F133" s="2" t="s">
        <v>414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J133*5.44</f>
        <v>0</v>
      </c>
      <c r="L133" s="5"/>
    </row>
    <row r="134" spans="1:12" customHeight="1" ht="105" outlineLevel="4">
      <c r="A134" s="1"/>
      <c r="B134" s="1">
        <v>819258</v>
      </c>
      <c r="C134" s="1" t="s">
        <v>415</v>
      </c>
      <c r="D134" s="1" t="s">
        <v>416</v>
      </c>
      <c r="E134" s="2" t="s">
        <v>417</v>
      </c>
      <c r="F134" s="2" t="s">
        <v>418</v>
      </c>
      <c r="G134" s="2" t="s">
        <v>16</v>
      </c>
      <c r="H134" s="2" t="s">
        <v>221</v>
      </c>
      <c r="I134" s="1">
        <v>0</v>
      </c>
      <c r="J134" s="3" t="s">
        <v>17</v>
      </c>
      <c r="K134" s="2" t="str">
        <f>J134*627.00</f>
        <v>0</v>
      </c>
      <c r="L134" s="5"/>
    </row>
    <row r="135" spans="1:12" customHeight="1" ht="105" outlineLevel="4">
      <c r="A135" s="1"/>
      <c r="B135" s="1">
        <v>819259</v>
      </c>
      <c r="C135" s="1" t="s">
        <v>419</v>
      </c>
      <c r="D135" s="1" t="s">
        <v>420</v>
      </c>
      <c r="E135" s="2" t="s">
        <v>421</v>
      </c>
      <c r="F135" s="2" t="s">
        <v>422</v>
      </c>
      <c r="G135" s="2" t="s">
        <v>16</v>
      </c>
      <c r="H135" s="2" t="s">
        <v>230</v>
      </c>
      <c r="I135" s="1">
        <v>0</v>
      </c>
      <c r="J135" s="3" t="s">
        <v>17</v>
      </c>
      <c r="K135" s="2" t="str">
        <f>J135*550.00</f>
        <v>0</v>
      </c>
      <c r="L135" s="5"/>
    </row>
    <row r="136" spans="1:12" customHeight="1" ht="105" outlineLevel="4">
      <c r="A136" s="1"/>
      <c r="B136" s="1">
        <v>819260</v>
      </c>
      <c r="C136" s="1" t="s">
        <v>423</v>
      </c>
      <c r="D136" s="1" t="s">
        <v>424</v>
      </c>
      <c r="E136" s="2" t="s">
        <v>425</v>
      </c>
      <c r="F136" s="2" t="s">
        <v>426</v>
      </c>
      <c r="G136" s="2" t="s">
        <v>16</v>
      </c>
      <c r="H136" s="2" t="s">
        <v>221</v>
      </c>
      <c r="I136" s="1">
        <v>0</v>
      </c>
      <c r="J136" s="3" t="s">
        <v>17</v>
      </c>
      <c r="K136" s="2" t="str">
        <f>J136*562.00</f>
        <v>0</v>
      </c>
      <c r="L136" s="5"/>
    </row>
    <row r="137" spans="1:12" customHeight="1" ht="105" outlineLevel="4">
      <c r="A137" s="1"/>
      <c r="B137" s="1">
        <v>819261</v>
      </c>
      <c r="C137" s="1" t="s">
        <v>427</v>
      </c>
      <c r="D137" s="1" t="s">
        <v>428</v>
      </c>
      <c r="E137" s="2" t="s">
        <v>429</v>
      </c>
      <c r="F137" s="2" t="s">
        <v>430</v>
      </c>
      <c r="G137" s="2">
        <v>0</v>
      </c>
      <c r="H137" s="2" t="s">
        <v>230</v>
      </c>
      <c r="I137" s="1">
        <v>0</v>
      </c>
      <c r="J137" s="3" t="s">
        <v>17</v>
      </c>
      <c r="K137" s="2" t="str">
        <f>J137*566.00</f>
        <v>0</v>
      </c>
      <c r="L137" s="5"/>
    </row>
    <row r="138" spans="1:12" customHeight="1" ht="105" outlineLevel="4">
      <c r="A138" s="1"/>
      <c r="B138" s="1">
        <v>883005</v>
      </c>
      <c r="C138" s="1" t="s">
        <v>431</v>
      </c>
      <c r="D138" s="1" t="s">
        <v>432</v>
      </c>
      <c r="E138" s="2" t="s">
        <v>433</v>
      </c>
      <c r="F138" s="2" t="s">
        <v>434</v>
      </c>
      <c r="G138" s="2" t="s">
        <v>230</v>
      </c>
      <c r="H138" s="2">
        <v>0</v>
      </c>
      <c r="I138" s="1" t="s">
        <v>230</v>
      </c>
      <c r="J138" s="3" t="s">
        <v>17</v>
      </c>
      <c r="K138" s="2" t="str">
        <f>J138*9.16</f>
        <v>0</v>
      </c>
      <c r="L138" s="5"/>
    </row>
    <row r="139" spans="1:12" customHeight="1" ht="105" outlineLevel="4">
      <c r="A139" s="1"/>
      <c r="B139" s="1">
        <v>883006</v>
      </c>
      <c r="C139" s="1" t="s">
        <v>435</v>
      </c>
      <c r="D139" s="1" t="s">
        <v>436</v>
      </c>
      <c r="E139" s="2" t="s">
        <v>437</v>
      </c>
      <c r="F139" s="2" t="s">
        <v>438</v>
      </c>
      <c r="G139" s="2" t="s">
        <v>230</v>
      </c>
      <c r="H139" s="2">
        <v>0</v>
      </c>
      <c r="I139" s="1">
        <v>0</v>
      </c>
      <c r="J139" s="3" t="s">
        <v>17</v>
      </c>
      <c r="K139" s="2" t="str">
        <f>J139*7.97</f>
        <v>0</v>
      </c>
      <c r="L139" s="5"/>
    </row>
    <row r="140" spans="1:12" customHeight="1" ht="105" outlineLevel="4">
      <c r="A140" s="1"/>
      <c r="B140" s="1">
        <v>883007</v>
      </c>
      <c r="C140" s="1" t="s">
        <v>439</v>
      </c>
      <c r="D140" s="1" t="s">
        <v>440</v>
      </c>
      <c r="E140" s="2" t="s">
        <v>441</v>
      </c>
      <c r="F140" s="2" t="s">
        <v>442</v>
      </c>
      <c r="G140" s="2" t="s">
        <v>310</v>
      </c>
      <c r="H140" s="2">
        <v>0</v>
      </c>
      <c r="I140" s="1">
        <v>0</v>
      </c>
      <c r="J140" s="3" t="s">
        <v>17</v>
      </c>
      <c r="K140" s="2" t="str">
        <f>J140*11.38</f>
        <v>0</v>
      </c>
      <c r="L140" s="5"/>
    </row>
    <row r="141" spans="1:12" customHeight="1" ht="105" outlineLevel="4">
      <c r="A141" s="1"/>
      <c r="B141" s="1">
        <v>836284</v>
      </c>
      <c r="C141" s="1" t="s">
        <v>443</v>
      </c>
      <c r="D141" s="1" t="s">
        <v>444</v>
      </c>
      <c r="E141" s="2" t="s">
        <v>445</v>
      </c>
      <c r="F141" s="2" t="s">
        <v>446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J141*54.00</f>
        <v>0</v>
      </c>
      <c r="L141" s="5"/>
    </row>
    <row r="142" spans="1:12" customHeight="1" ht="105" outlineLevel="4">
      <c r="A142" s="1"/>
      <c r="B142" s="1">
        <v>869347</v>
      </c>
      <c r="C142" s="1" t="s">
        <v>447</v>
      </c>
      <c r="D142" s="1" t="s">
        <v>448</v>
      </c>
      <c r="E142" s="2" t="s">
        <v>449</v>
      </c>
      <c r="F142" s="2" t="s">
        <v>450</v>
      </c>
      <c r="G142" s="2">
        <v>10</v>
      </c>
      <c r="H142" s="2" t="s">
        <v>221</v>
      </c>
      <c r="I142" s="1">
        <v>0</v>
      </c>
      <c r="J142" s="3" t="s">
        <v>17</v>
      </c>
      <c r="K142" s="2" t="str">
        <f>J142*761.00</f>
        <v>0</v>
      </c>
      <c r="L142" s="5"/>
    </row>
    <row r="143" spans="1:12" outlineLevel="2">
      <c r="A143" s="8" t="s">
        <v>451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819230</v>
      </c>
      <c r="C144" s="1" t="s">
        <v>452</v>
      </c>
      <c r="D144" s="1" t="s">
        <v>453</v>
      </c>
      <c r="E144" s="2" t="s">
        <v>454</v>
      </c>
      <c r="F144" s="2" t="s">
        <v>455</v>
      </c>
      <c r="G144" s="2">
        <v>0</v>
      </c>
      <c r="H144" s="2">
        <v>1</v>
      </c>
      <c r="I144" s="1">
        <v>0</v>
      </c>
      <c r="J144" s="3" t="s">
        <v>17</v>
      </c>
      <c r="K144" s="2" t="str">
        <f>J144*1025.00</f>
        <v>0</v>
      </c>
      <c r="L144" s="5"/>
    </row>
    <row r="145" spans="1:12" customHeight="1" ht="105" outlineLevel="4">
      <c r="A145" s="1"/>
      <c r="B145" s="1">
        <v>819232</v>
      </c>
      <c r="C145" s="1" t="s">
        <v>456</v>
      </c>
      <c r="D145" s="1"/>
      <c r="E145" s="2" t="s">
        <v>457</v>
      </c>
      <c r="F145" s="2" t="s">
        <v>458</v>
      </c>
      <c r="G145" s="2">
        <v>0</v>
      </c>
      <c r="H145" s="2">
        <v>0</v>
      </c>
      <c r="I145" s="1">
        <v>10</v>
      </c>
      <c r="J145" s="3" t="s">
        <v>17</v>
      </c>
      <c r="K145" s="2" t="str">
        <f>J145*5.85</f>
        <v>0</v>
      </c>
      <c r="L145" s="5"/>
    </row>
    <row r="146" spans="1:12" outlineLevel="4">
      <c r="A146" s="1"/>
      <c r="B146" s="1">
        <v>882987</v>
      </c>
      <c r="C146" s="1" t="s">
        <v>459</v>
      </c>
      <c r="D146" s="1"/>
      <c r="E146" s="2" t="s">
        <v>460</v>
      </c>
      <c r="F146" s="2" t="s">
        <v>461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J146*767.81</f>
        <v>0</v>
      </c>
      <c r="L146" s="5"/>
    </row>
    <row r="147" spans="1:12" outlineLevel="4">
      <c r="A147" s="1"/>
      <c r="B147" s="1">
        <v>882988</v>
      </c>
      <c r="C147" s="1" t="s">
        <v>462</v>
      </c>
      <c r="D147" s="1"/>
      <c r="E147" s="2" t="s">
        <v>463</v>
      </c>
      <c r="F147" s="2" t="s">
        <v>464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J147*841.68</f>
        <v>0</v>
      </c>
      <c r="L147" s="5"/>
    </row>
    <row r="148" spans="1:12" outlineLevel="4">
      <c r="A148" s="1"/>
      <c r="B148" s="1">
        <v>883008</v>
      </c>
      <c r="C148" s="1" t="s">
        <v>465</v>
      </c>
      <c r="D148" s="1"/>
      <c r="E148" s="2" t="s">
        <v>466</v>
      </c>
      <c r="F148" s="2" t="s">
        <v>467</v>
      </c>
      <c r="G148" s="2" t="s">
        <v>230</v>
      </c>
      <c r="H148" s="2">
        <v>0</v>
      </c>
      <c r="I148" s="1">
        <v>0</v>
      </c>
      <c r="J148" s="3" t="s">
        <v>17</v>
      </c>
      <c r="K148" s="2" t="str">
        <f>J148*10.90</f>
        <v>0</v>
      </c>
      <c r="L148" s="5"/>
    </row>
    <row r="149" spans="1:12" outlineLevel="4">
      <c r="A149" s="1"/>
      <c r="B149" s="1">
        <v>883009</v>
      </c>
      <c r="C149" s="1" t="s">
        <v>468</v>
      </c>
      <c r="D149" s="1"/>
      <c r="E149" s="2" t="s">
        <v>469</v>
      </c>
      <c r="F149" s="2" t="s">
        <v>470</v>
      </c>
      <c r="G149" s="2" t="s">
        <v>230</v>
      </c>
      <c r="H149" s="2">
        <v>0</v>
      </c>
      <c r="I149" s="1">
        <v>0</v>
      </c>
      <c r="J149" s="3" t="s">
        <v>17</v>
      </c>
      <c r="K149" s="2" t="str">
        <f>J149*4.48</f>
        <v>0</v>
      </c>
      <c r="L149" s="5"/>
    </row>
    <row r="150" spans="1:12" outlineLevel="1">
      <c r="A150" s="7" t="s">
        <v>471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5"/>
    </row>
    <row r="151" spans="1:12" outlineLevel="2">
      <c r="A151" s="8" t="s">
        <v>472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5"/>
    </row>
    <row r="152" spans="1:12" customHeight="1" ht="105" outlineLevel="4">
      <c r="A152" s="1"/>
      <c r="B152" s="1">
        <v>839165</v>
      </c>
      <c r="C152" s="1" t="s">
        <v>473</v>
      </c>
      <c r="D152" s="1"/>
      <c r="E152" s="2" t="s">
        <v>474</v>
      </c>
      <c r="F152" s="2" t="s">
        <v>475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J152*3247.87</f>
        <v>0</v>
      </c>
      <c r="L152" s="5"/>
    </row>
    <row r="153" spans="1:12" customHeight="1" ht="105" outlineLevel="4">
      <c r="A153" s="1"/>
      <c r="B153" s="1">
        <v>839166</v>
      </c>
      <c r="C153" s="1" t="s">
        <v>476</v>
      </c>
      <c r="D153" s="1"/>
      <c r="E153" s="2" t="s">
        <v>477</v>
      </c>
      <c r="F153" s="2" t="s">
        <v>478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J153*3739.01</f>
        <v>0</v>
      </c>
      <c r="L153" s="5"/>
    </row>
    <row r="154" spans="1:12" customHeight="1" ht="105" outlineLevel="4">
      <c r="A154" s="1"/>
      <c r="B154" s="1">
        <v>839167</v>
      </c>
      <c r="C154" s="1" t="s">
        <v>479</v>
      </c>
      <c r="D154" s="1"/>
      <c r="E154" s="2" t="s">
        <v>480</v>
      </c>
      <c r="F154" s="2" t="s">
        <v>481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J154*4280.74</f>
        <v>0</v>
      </c>
      <c r="L154" s="5"/>
    </row>
    <row r="155" spans="1:12" customHeight="1" ht="105" outlineLevel="4">
      <c r="A155" s="1"/>
      <c r="B155" s="1">
        <v>839168</v>
      </c>
      <c r="C155" s="1" t="s">
        <v>482</v>
      </c>
      <c r="D155" s="1"/>
      <c r="E155" s="2" t="s">
        <v>483</v>
      </c>
      <c r="F155" s="2" t="s">
        <v>484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J155*4745.39</f>
        <v>0</v>
      </c>
      <c r="L155" s="5"/>
    </row>
    <row r="156" spans="1:12" customHeight="1" ht="105" outlineLevel="4">
      <c r="A156" s="1"/>
      <c r="B156" s="1">
        <v>839169</v>
      </c>
      <c r="C156" s="1" t="s">
        <v>485</v>
      </c>
      <c r="D156" s="1"/>
      <c r="E156" s="2" t="s">
        <v>486</v>
      </c>
      <c r="F156" s="2" t="s">
        <v>487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J156*5236.59</f>
        <v>0</v>
      </c>
      <c r="L156" s="5"/>
    </row>
    <row r="157" spans="1:12" customHeight="1" ht="105" outlineLevel="4">
      <c r="A157" s="1"/>
      <c r="B157" s="1">
        <v>839170</v>
      </c>
      <c r="C157" s="1" t="s">
        <v>488</v>
      </c>
      <c r="D157" s="1"/>
      <c r="E157" s="2" t="s">
        <v>489</v>
      </c>
      <c r="F157" s="2" t="s">
        <v>490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J157*5698.84</f>
        <v>0</v>
      </c>
      <c r="L157" s="5"/>
    </row>
    <row r="158" spans="1:12" customHeight="1" ht="105" outlineLevel="4">
      <c r="A158" s="1"/>
      <c r="B158" s="1">
        <v>839171</v>
      </c>
      <c r="C158" s="1" t="s">
        <v>491</v>
      </c>
      <c r="D158" s="1"/>
      <c r="E158" s="2" t="s">
        <v>492</v>
      </c>
      <c r="F158" s="2" t="s">
        <v>493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J158*6240.53</f>
        <v>0</v>
      </c>
      <c r="L158" s="5"/>
    </row>
    <row r="159" spans="1:12" customHeight="1" ht="105" outlineLevel="4">
      <c r="A159" s="1"/>
      <c r="B159" s="1">
        <v>839172</v>
      </c>
      <c r="C159" s="1" t="s">
        <v>494</v>
      </c>
      <c r="D159" s="1"/>
      <c r="E159" s="2" t="s">
        <v>495</v>
      </c>
      <c r="F159" s="2" t="s">
        <v>496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J159*6705.24</f>
        <v>0</v>
      </c>
      <c r="L159" s="5"/>
    </row>
    <row r="160" spans="1:12" customHeight="1" ht="105" outlineLevel="4">
      <c r="A160" s="1"/>
      <c r="B160" s="1">
        <v>839173</v>
      </c>
      <c r="C160" s="1" t="s">
        <v>497</v>
      </c>
      <c r="D160" s="1"/>
      <c r="E160" s="2" t="s">
        <v>498</v>
      </c>
      <c r="F160" s="2" t="s">
        <v>499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J160*7167.47</f>
        <v>0</v>
      </c>
      <c r="L160" s="5"/>
    </row>
    <row r="161" spans="1:12" customHeight="1" ht="105" outlineLevel="4">
      <c r="A161" s="1"/>
      <c r="B161" s="1">
        <v>839174</v>
      </c>
      <c r="C161" s="1" t="s">
        <v>500</v>
      </c>
      <c r="D161" s="1"/>
      <c r="E161" s="2" t="s">
        <v>501</v>
      </c>
      <c r="F161" s="2" t="s">
        <v>502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J161*8250.89</f>
        <v>0</v>
      </c>
      <c r="L161" s="5"/>
    </row>
    <row r="162" spans="1:12" customHeight="1" ht="105" outlineLevel="4">
      <c r="A162" s="1"/>
      <c r="B162" s="1">
        <v>839175</v>
      </c>
      <c r="C162" s="1" t="s">
        <v>503</v>
      </c>
      <c r="D162" s="1"/>
      <c r="E162" s="2" t="s">
        <v>504</v>
      </c>
      <c r="F162" s="2" t="s">
        <v>505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J162*9411.38</f>
        <v>0</v>
      </c>
      <c r="L162" s="5"/>
    </row>
    <row r="163" spans="1:12" customHeight="1" ht="105" outlineLevel="4">
      <c r="A163" s="1"/>
      <c r="B163" s="1">
        <v>839176</v>
      </c>
      <c r="C163" s="1" t="s">
        <v>506</v>
      </c>
      <c r="D163" s="1"/>
      <c r="E163" s="2" t="s">
        <v>507</v>
      </c>
      <c r="F163" s="2" t="s">
        <v>508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J163*10386.47</f>
        <v>0</v>
      </c>
      <c r="L163" s="5"/>
    </row>
    <row r="164" spans="1:12" customHeight="1" ht="105" outlineLevel="4">
      <c r="A164" s="1"/>
      <c r="B164" s="1">
        <v>839177</v>
      </c>
      <c r="C164" s="1" t="s">
        <v>509</v>
      </c>
      <c r="D164" s="1"/>
      <c r="E164" s="2" t="s">
        <v>510</v>
      </c>
      <c r="F164" s="2" t="s">
        <v>511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J164*11604.70</f>
        <v>0</v>
      </c>
      <c r="L164" s="5"/>
    </row>
    <row r="165" spans="1:12" customHeight="1" ht="105" outlineLevel="4">
      <c r="A165" s="1"/>
      <c r="B165" s="1">
        <v>839178</v>
      </c>
      <c r="C165" s="1" t="s">
        <v>512</v>
      </c>
      <c r="D165" s="1"/>
      <c r="E165" s="2" t="s">
        <v>513</v>
      </c>
      <c r="F165" s="2" t="s">
        <v>514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J165*4509.25</f>
        <v>0</v>
      </c>
      <c r="L165" s="5"/>
    </row>
    <row r="166" spans="1:12" customHeight="1" ht="105" outlineLevel="4">
      <c r="A166" s="1"/>
      <c r="B166" s="1">
        <v>839179</v>
      </c>
      <c r="C166" s="1" t="s">
        <v>515</v>
      </c>
      <c r="D166" s="1"/>
      <c r="E166" s="2" t="s">
        <v>516</v>
      </c>
      <c r="F166" s="2" t="s">
        <v>517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J166*4986.33</f>
        <v>0</v>
      </c>
      <c r="L166" s="5"/>
    </row>
    <row r="167" spans="1:12" customHeight="1" ht="105" outlineLevel="4">
      <c r="A167" s="1"/>
      <c r="B167" s="1">
        <v>839180</v>
      </c>
      <c r="C167" s="1" t="s">
        <v>518</v>
      </c>
      <c r="D167" s="1"/>
      <c r="E167" s="2" t="s">
        <v>519</v>
      </c>
      <c r="F167" s="2" t="s">
        <v>520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J167*5510.30</f>
        <v>0</v>
      </c>
      <c r="L167" s="5"/>
    </row>
    <row r="168" spans="1:12" customHeight="1" ht="105" outlineLevel="4">
      <c r="A168" s="1"/>
      <c r="B168" s="1">
        <v>839181</v>
      </c>
      <c r="C168" s="1" t="s">
        <v>521</v>
      </c>
      <c r="D168" s="1"/>
      <c r="E168" s="2" t="s">
        <v>522</v>
      </c>
      <c r="F168" s="2" t="s">
        <v>523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J168*5961.66</f>
        <v>0</v>
      </c>
      <c r="L168" s="5"/>
    </row>
    <row r="169" spans="1:12" customHeight="1" ht="105" outlineLevel="4">
      <c r="A169" s="1"/>
      <c r="B169" s="1">
        <v>839182</v>
      </c>
      <c r="C169" s="1" t="s">
        <v>524</v>
      </c>
      <c r="D169" s="1"/>
      <c r="E169" s="2" t="s">
        <v>525</v>
      </c>
      <c r="F169" s="2" t="s">
        <v>526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J169*6513.68</f>
        <v>0</v>
      </c>
      <c r="L169" s="5"/>
    </row>
    <row r="170" spans="1:12" customHeight="1" ht="105" outlineLevel="4">
      <c r="A170" s="1"/>
      <c r="B170" s="1">
        <v>839183</v>
      </c>
      <c r="C170" s="1" t="s">
        <v>527</v>
      </c>
      <c r="D170" s="1"/>
      <c r="E170" s="2" t="s">
        <v>528</v>
      </c>
      <c r="F170" s="2" t="s">
        <v>529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J170*7014.15</f>
        <v>0</v>
      </c>
      <c r="L170" s="5"/>
    </row>
    <row r="171" spans="1:12" customHeight="1" ht="105" outlineLevel="4">
      <c r="A171" s="1"/>
      <c r="B171" s="1">
        <v>839184</v>
      </c>
      <c r="C171" s="1" t="s">
        <v>530</v>
      </c>
      <c r="D171" s="1"/>
      <c r="E171" s="2" t="s">
        <v>531</v>
      </c>
      <c r="F171" s="2" t="s">
        <v>532</v>
      </c>
      <c r="G171" s="2">
        <v>3</v>
      </c>
      <c r="H171" s="2">
        <v>0</v>
      </c>
      <c r="I171" s="1">
        <v>0</v>
      </c>
      <c r="J171" s="3" t="s">
        <v>17</v>
      </c>
      <c r="K171" s="2" t="str">
        <f>J171*7591.84</f>
        <v>0</v>
      </c>
      <c r="L171" s="5"/>
    </row>
    <row r="172" spans="1:12" customHeight="1" ht="105" outlineLevel="4">
      <c r="A172" s="1"/>
      <c r="B172" s="1">
        <v>839185</v>
      </c>
      <c r="C172" s="1" t="s">
        <v>533</v>
      </c>
      <c r="D172" s="1"/>
      <c r="E172" s="2" t="s">
        <v>534</v>
      </c>
      <c r="F172" s="2" t="s">
        <v>535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J172*8616.24</f>
        <v>0</v>
      </c>
      <c r="L172" s="5"/>
    </row>
    <row r="173" spans="1:12" customHeight="1" ht="105" outlineLevel="4">
      <c r="A173" s="1"/>
      <c r="B173" s="1">
        <v>839186</v>
      </c>
      <c r="C173" s="1" t="s">
        <v>536</v>
      </c>
      <c r="D173" s="1"/>
      <c r="E173" s="2" t="s">
        <v>537</v>
      </c>
      <c r="F173" s="2" t="s">
        <v>538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J173*9745.89</f>
        <v>0</v>
      </c>
      <c r="L173" s="5"/>
    </row>
    <row r="174" spans="1:12" customHeight="1" ht="105" outlineLevel="4">
      <c r="A174" s="1"/>
      <c r="B174" s="1">
        <v>839187</v>
      </c>
      <c r="C174" s="1" t="s">
        <v>539</v>
      </c>
      <c r="D174" s="1"/>
      <c r="E174" s="2" t="s">
        <v>540</v>
      </c>
      <c r="F174" s="2" t="s">
        <v>541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J174*10931.67</f>
        <v>0</v>
      </c>
      <c r="L174" s="5"/>
    </row>
    <row r="175" spans="1:12" customHeight="1" ht="105" outlineLevel="4">
      <c r="A175" s="1"/>
      <c r="B175" s="1">
        <v>839188</v>
      </c>
      <c r="C175" s="1" t="s">
        <v>542</v>
      </c>
      <c r="D175" s="1"/>
      <c r="E175" s="2" t="s">
        <v>543</v>
      </c>
      <c r="F175" s="2" t="s">
        <v>544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J175*12105.76</f>
        <v>0</v>
      </c>
      <c r="L175" s="5"/>
    </row>
    <row r="176" spans="1:12" customHeight="1" ht="105" outlineLevel="4">
      <c r="A176" s="1"/>
      <c r="B176" s="1">
        <v>839189</v>
      </c>
      <c r="C176" s="1" t="s">
        <v>545</v>
      </c>
      <c r="D176" s="1"/>
      <c r="E176" s="2" t="s">
        <v>546</v>
      </c>
      <c r="F176" s="2" t="s">
        <v>547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J176*13663.37</f>
        <v>0</v>
      </c>
      <c r="L176" s="5"/>
    </row>
    <row r="177" spans="1:12" customHeight="1" ht="105" outlineLevel="4">
      <c r="A177" s="1"/>
      <c r="B177" s="1">
        <v>839190</v>
      </c>
      <c r="C177" s="1" t="s">
        <v>548</v>
      </c>
      <c r="D177" s="1"/>
      <c r="E177" s="2" t="s">
        <v>549</v>
      </c>
      <c r="F177" s="2" t="s">
        <v>550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J177*5207.66</f>
        <v>0</v>
      </c>
      <c r="L177" s="5"/>
    </row>
    <row r="178" spans="1:12" customHeight="1" ht="105" outlineLevel="4">
      <c r="A178" s="1"/>
      <c r="B178" s="1">
        <v>839191</v>
      </c>
      <c r="C178" s="1" t="s">
        <v>551</v>
      </c>
      <c r="D178" s="1"/>
      <c r="E178" s="2" t="s">
        <v>552</v>
      </c>
      <c r="F178" s="2" t="s">
        <v>553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J178*5826.41</f>
        <v>0</v>
      </c>
      <c r="L178" s="5"/>
    </row>
    <row r="179" spans="1:12" customHeight="1" ht="105" outlineLevel="4">
      <c r="A179" s="1"/>
      <c r="B179" s="1">
        <v>839192</v>
      </c>
      <c r="C179" s="1" t="s">
        <v>554</v>
      </c>
      <c r="D179" s="1"/>
      <c r="E179" s="2" t="s">
        <v>555</v>
      </c>
      <c r="F179" s="2" t="s">
        <v>556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J179*6498.14</f>
        <v>0</v>
      </c>
      <c r="L179" s="5"/>
    </row>
    <row r="180" spans="1:12" customHeight="1" ht="105" outlineLevel="4">
      <c r="A180" s="1"/>
      <c r="B180" s="1">
        <v>839193</v>
      </c>
      <c r="C180" s="1" t="s">
        <v>557</v>
      </c>
      <c r="D180" s="1"/>
      <c r="E180" s="2" t="s">
        <v>558</v>
      </c>
      <c r="F180" s="2" t="s">
        <v>559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J180*7143.40</f>
        <v>0</v>
      </c>
      <c r="L180" s="5"/>
    </row>
    <row r="181" spans="1:12" customHeight="1" ht="105" outlineLevel="4">
      <c r="A181" s="1"/>
      <c r="B181" s="1">
        <v>839194</v>
      </c>
      <c r="C181" s="1" t="s">
        <v>560</v>
      </c>
      <c r="D181" s="1"/>
      <c r="E181" s="2" t="s">
        <v>561</v>
      </c>
      <c r="F181" s="2" t="s">
        <v>562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J181*7839.20</f>
        <v>0</v>
      </c>
      <c r="L181" s="5"/>
    </row>
    <row r="182" spans="1:12" customHeight="1" ht="105" outlineLevel="4">
      <c r="A182" s="1"/>
      <c r="B182" s="1">
        <v>839195</v>
      </c>
      <c r="C182" s="1" t="s">
        <v>563</v>
      </c>
      <c r="D182" s="1"/>
      <c r="E182" s="2" t="s">
        <v>564</v>
      </c>
      <c r="F182" s="2" t="s">
        <v>565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J182*8404.98</f>
        <v>0</v>
      </c>
      <c r="L182" s="5"/>
    </row>
    <row r="183" spans="1:12" customHeight="1" ht="105" outlineLevel="4">
      <c r="A183" s="1"/>
      <c r="B183" s="1">
        <v>839196</v>
      </c>
      <c r="C183" s="1" t="s">
        <v>566</v>
      </c>
      <c r="D183" s="1"/>
      <c r="E183" s="2" t="s">
        <v>567</v>
      </c>
      <c r="F183" s="2" t="s">
        <v>568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J183*9103.19</f>
        <v>0</v>
      </c>
      <c r="L183" s="5"/>
    </row>
    <row r="184" spans="1:12" customHeight="1" ht="105" outlineLevel="4">
      <c r="A184" s="1"/>
      <c r="B184" s="1">
        <v>839197</v>
      </c>
      <c r="C184" s="1" t="s">
        <v>569</v>
      </c>
      <c r="D184" s="1"/>
      <c r="E184" s="2" t="s">
        <v>570</v>
      </c>
      <c r="F184" s="2" t="s">
        <v>571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J184*9721.94</f>
        <v>0</v>
      </c>
      <c r="L184" s="5"/>
    </row>
    <row r="185" spans="1:12" customHeight="1" ht="105" outlineLevel="4">
      <c r="A185" s="1"/>
      <c r="B185" s="1">
        <v>839198</v>
      </c>
      <c r="C185" s="1" t="s">
        <v>572</v>
      </c>
      <c r="D185" s="1"/>
      <c r="E185" s="2" t="s">
        <v>573</v>
      </c>
      <c r="F185" s="2" t="s">
        <v>574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J185*10393.69</f>
        <v>0</v>
      </c>
      <c r="L185" s="5"/>
    </row>
    <row r="186" spans="1:12" customHeight="1" ht="105" outlineLevel="4">
      <c r="A186" s="1"/>
      <c r="B186" s="1">
        <v>839199</v>
      </c>
      <c r="C186" s="1" t="s">
        <v>575</v>
      </c>
      <c r="D186" s="1"/>
      <c r="E186" s="2" t="s">
        <v>576</v>
      </c>
      <c r="F186" s="2" t="s">
        <v>577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J186*11758.78</f>
        <v>0</v>
      </c>
      <c r="L186" s="5"/>
    </row>
    <row r="187" spans="1:12" customHeight="1" ht="105" outlineLevel="4">
      <c r="A187" s="1"/>
      <c r="B187" s="1">
        <v>839200</v>
      </c>
      <c r="C187" s="1" t="s">
        <v>578</v>
      </c>
      <c r="D187" s="1"/>
      <c r="E187" s="2" t="s">
        <v>579</v>
      </c>
      <c r="F187" s="2" t="s">
        <v>580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J187*13304.44</f>
        <v>0</v>
      </c>
      <c r="L187" s="5"/>
    </row>
    <row r="188" spans="1:12" customHeight="1" ht="105" outlineLevel="4">
      <c r="A188" s="1"/>
      <c r="B188" s="1">
        <v>839201</v>
      </c>
      <c r="C188" s="1" t="s">
        <v>581</v>
      </c>
      <c r="D188" s="1"/>
      <c r="E188" s="2" t="s">
        <v>582</v>
      </c>
      <c r="F188" s="2" t="s">
        <v>583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J188*14722.58</f>
        <v>0</v>
      </c>
      <c r="L188" s="5"/>
    </row>
    <row r="189" spans="1:12" customHeight="1" ht="105" outlineLevel="4">
      <c r="A189" s="1"/>
      <c r="B189" s="1">
        <v>839202</v>
      </c>
      <c r="C189" s="1" t="s">
        <v>584</v>
      </c>
      <c r="D189" s="1"/>
      <c r="E189" s="2" t="s">
        <v>585</v>
      </c>
      <c r="F189" s="2" t="s">
        <v>586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J189*16663.11</f>
        <v>0</v>
      </c>
      <c r="L189" s="5"/>
    </row>
    <row r="190" spans="1:12" outlineLevel="2">
      <c r="A190" s="8" t="s">
        <v>587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5"/>
    </row>
    <row r="191" spans="1:12" customHeight="1" ht="105" outlineLevel="4">
      <c r="A191" s="1"/>
      <c r="B191" s="1">
        <v>839203</v>
      </c>
      <c r="C191" s="1" t="s">
        <v>588</v>
      </c>
      <c r="D191" s="1"/>
      <c r="E191" s="2" t="s">
        <v>589</v>
      </c>
      <c r="F191" s="2" t="s">
        <v>590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J191*5080.06</f>
        <v>0</v>
      </c>
      <c r="L191" s="5"/>
    </row>
    <row r="192" spans="1:12" customHeight="1" ht="105" outlineLevel="4">
      <c r="A192" s="1"/>
      <c r="B192" s="1">
        <v>839204</v>
      </c>
      <c r="C192" s="1" t="s">
        <v>591</v>
      </c>
      <c r="D192" s="1"/>
      <c r="E192" s="2" t="s">
        <v>592</v>
      </c>
      <c r="F192" s="2" t="s">
        <v>593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J192*5597.69</f>
        <v>0</v>
      </c>
      <c r="L192" s="5"/>
    </row>
    <row r="193" spans="1:12" customHeight="1" ht="105" outlineLevel="4">
      <c r="A193" s="1"/>
      <c r="B193" s="1">
        <v>839205</v>
      </c>
      <c r="C193" s="1" t="s">
        <v>594</v>
      </c>
      <c r="D193" s="1"/>
      <c r="E193" s="2" t="s">
        <v>595</v>
      </c>
      <c r="F193" s="2" t="s">
        <v>596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J193*6137.01</f>
        <v>0</v>
      </c>
      <c r="L193" s="5"/>
    </row>
    <row r="194" spans="1:12" customHeight="1" ht="105" outlineLevel="4">
      <c r="A194" s="1"/>
      <c r="B194" s="1">
        <v>839206</v>
      </c>
      <c r="C194" s="1" t="s">
        <v>597</v>
      </c>
      <c r="D194" s="1"/>
      <c r="E194" s="2" t="s">
        <v>598</v>
      </c>
      <c r="F194" s="2" t="s">
        <v>599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J194*6577.56</f>
        <v>0</v>
      </c>
      <c r="L194" s="5"/>
    </row>
    <row r="195" spans="1:12" customHeight="1" ht="105" outlineLevel="4">
      <c r="A195" s="1"/>
      <c r="B195" s="1">
        <v>839207</v>
      </c>
      <c r="C195" s="1" t="s">
        <v>600</v>
      </c>
      <c r="D195" s="1"/>
      <c r="E195" s="2" t="s">
        <v>601</v>
      </c>
      <c r="F195" s="2" t="s">
        <v>602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J195*7092.80</f>
        <v>0</v>
      </c>
      <c r="L195" s="5"/>
    </row>
    <row r="196" spans="1:12" customHeight="1" ht="105" outlineLevel="4">
      <c r="A196" s="1"/>
      <c r="B196" s="1">
        <v>839208</v>
      </c>
      <c r="C196" s="1" t="s">
        <v>603</v>
      </c>
      <c r="D196" s="1"/>
      <c r="E196" s="2" t="s">
        <v>604</v>
      </c>
      <c r="F196" s="2" t="s">
        <v>605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J196*7557.51</f>
        <v>0</v>
      </c>
      <c r="L196" s="5"/>
    </row>
    <row r="197" spans="1:12" customHeight="1" ht="105" outlineLevel="4">
      <c r="A197" s="1"/>
      <c r="B197" s="1">
        <v>839209</v>
      </c>
      <c r="C197" s="1" t="s">
        <v>606</v>
      </c>
      <c r="D197" s="1"/>
      <c r="E197" s="2" t="s">
        <v>607</v>
      </c>
      <c r="F197" s="2" t="s">
        <v>608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J197*8072.72</f>
        <v>0</v>
      </c>
      <c r="L197" s="5"/>
    </row>
    <row r="198" spans="1:12" customHeight="1" ht="105" outlineLevel="4">
      <c r="A198" s="1"/>
      <c r="B198" s="1">
        <v>839210</v>
      </c>
      <c r="C198" s="1" t="s">
        <v>609</v>
      </c>
      <c r="D198" s="1"/>
      <c r="E198" s="2" t="s">
        <v>610</v>
      </c>
      <c r="F198" s="2" t="s">
        <v>611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J198*8999.67</f>
        <v>0</v>
      </c>
      <c r="L198" s="5"/>
    </row>
    <row r="199" spans="1:12" customHeight="1" ht="105" outlineLevel="4">
      <c r="A199" s="1"/>
      <c r="B199" s="1">
        <v>839211</v>
      </c>
      <c r="C199" s="1" t="s">
        <v>612</v>
      </c>
      <c r="D199" s="1"/>
      <c r="E199" s="2" t="s">
        <v>613</v>
      </c>
      <c r="F199" s="2" t="s">
        <v>614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J199*10107.21</f>
        <v>0</v>
      </c>
      <c r="L199" s="5"/>
    </row>
    <row r="200" spans="1:12" customHeight="1" ht="105" outlineLevel="4">
      <c r="A200" s="1"/>
      <c r="B200" s="1">
        <v>839212</v>
      </c>
      <c r="C200" s="1" t="s">
        <v>615</v>
      </c>
      <c r="D200" s="1"/>
      <c r="E200" s="2" t="s">
        <v>616</v>
      </c>
      <c r="F200" s="2" t="s">
        <v>617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J200*11306.16</f>
        <v>0</v>
      </c>
      <c r="L200" s="5"/>
    </row>
    <row r="201" spans="1:12" customHeight="1" ht="105" outlineLevel="4">
      <c r="A201" s="1"/>
      <c r="B201" s="1">
        <v>839213</v>
      </c>
      <c r="C201" s="1" t="s">
        <v>618</v>
      </c>
      <c r="D201" s="1"/>
      <c r="E201" s="2" t="s">
        <v>619</v>
      </c>
      <c r="F201" s="2" t="s">
        <v>620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J201*12567.74</f>
        <v>0</v>
      </c>
      <c r="L201" s="5"/>
    </row>
    <row r="202" spans="1:12" customHeight="1" ht="105" outlineLevel="4">
      <c r="A202" s="1"/>
      <c r="B202" s="1">
        <v>839214</v>
      </c>
      <c r="C202" s="1" t="s">
        <v>621</v>
      </c>
      <c r="D202" s="1"/>
      <c r="E202" s="2" t="s">
        <v>622</v>
      </c>
      <c r="F202" s="2" t="s">
        <v>623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J202*13848.58</f>
        <v>0</v>
      </c>
      <c r="L202" s="5"/>
    </row>
    <row r="203" spans="1:12" customHeight="1" ht="105" outlineLevel="4">
      <c r="A203" s="1"/>
      <c r="B203" s="1">
        <v>839215</v>
      </c>
      <c r="C203" s="1" t="s">
        <v>624</v>
      </c>
      <c r="D203" s="1"/>
      <c r="E203" s="2" t="s">
        <v>625</v>
      </c>
      <c r="F203" s="2" t="s">
        <v>626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J203*7683.68</f>
        <v>0</v>
      </c>
      <c r="L203" s="5"/>
    </row>
    <row r="204" spans="1:12" customHeight="1" ht="105" outlineLevel="4">
      <c r="A204" s="1"/>
      <c r="B204" s="1">
        <v>839216</v>
      </c>
      <c r="C204" s="1" t="s">
        <v>627</v>
      </c>
      <c r="D204" s="1"/>
      <c r="E204" s="2" t="s">
        <v>628</v>
      </c>
      <c r="F204" s="2" t="s">
        <v>629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J204*8704.26</f>
        <v>0</v>
      </c>
      <c r="L204" s="5"/>
    </row>
    <row r="205" spans="1:12" customHeight="1" ht="105" outlineLevel="4">
      <c r="A205" s="1"/>
      <c r="B205" s="1">
        <v>839217</v>
      </c>
      <c r="C205" s="1" t="s">
        <v>630</v>
      </c>
      <c r="D205" s="1"/>
      <c r="E205" s="2" t="s">
        <v>631</v>
      </c>
      <c r="F205" s="2" t="s">
        <v>632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J205*9653.31</f>
        <v>0</v>
      </c>
      <c r="L205" s="5"/>
    </row>
    <row r="206" spans="1:12" customHeight="1" ht="105" outlineLevel="4">
      <c r="A206" s="1"/>
      <c r="B206" s="1">
        <v>839218</v>
      </c>
      <c r="C206" s="1" t="s">
        <v>633</v>
      </c>
      <c r="D206" s="1"/>
      <c r="E206" s="2" t="s">
        <v>634</v>
      </c>
      <c r="F206" s="2" t="s">
        <v>635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J206*10699.93</f>
        <v>0</v>
      </c>
      <c r="L206" s="5"/>
    </row>
    <row r="207" spans="1:12" customHeight="1" ht="105" outlineLevel="4">
      <c r="A207" s="1"/>
      <c r="B207" s="1">
        <v>839219</v>
      </c>
      <c r="C207" s="1" t="s">
        <v>636</v>
      </c>
      <c r="D207" s="1"/>
      <c r="E207" s="2" t="s">
        <v>637</v>
      </c>
      <c r="F207" s="2" t="s">
        <v>638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J207*11830.99</f>
        <v>0</v>
      </c>
      <c r="L207" s="5"/>
    </row>
    <row r="208" spans="1:12" customHeight="1" ht="105" outlineLevel="4">
      <c r="A208" s="1"/>
      <c r="B208" s="1">
        <v>839220</v>
      </c>
      <c r="C208" s="1" t="s">
        <v>639</v>
      </c>
      <c r="D208" s="1"/>
      <c r="E208" s="2" t="s">
        <v>640</v>
      </c>
      <c r="F208" s="2" t="s">
        <v>641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J208*13180.98</f>
        <v>0</v>
      </c>
      <c r="L208" s="5"/>
    </row>
    <row r="209" spans="1:12" customHeight="1" ht="105" outlineLevel="4">
      <c r="A209" s="1"/>
      <c r="B209" s="1">
        <v>839221</v>
      </c>
      <c r="C209" s="1" t="s">
        <v>642</v>
      </c>
      <c r="D209" s="1"/>
      <c r="E209" s="2" t="s">
        <v>643</v>
      </c>
      <c r="F209" s="2" t="s">
        <v>644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J209*14704.25</f>
        <v>0</v>
      </c>
      <c r="L209" s="5"/>
    </row>
    <row r="210" spans="1:12" customHeight="1" ht="105" outlineLevel="4">
      <c r="A210" s="1"/>
      <c r="B210" s="1">
        <v>839222</v>
      </c>
      <c r="C210" s="1" t="s">
        <v>645</v>
      </c>
      <c r="D210" s="1"/>
      <c r="E210" s="2" t="s">
        <v>646</v>
      </c>
      <c r="F210" s="2" t="s">
        <v>647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J210*6289.08</f>
        <v>0</v>
      </c>
      <c r="L210" s="5"/>
    </row>
    <row r="211" spans="1:12" customHeight="1" ht="105" outlineLevel="4">
      <c r="A211" s="1"/>
      <c r="B211" s="1">
        <v>839223</v>
      </c>
      <c r="C211" s="1" t="s">
        <v>648</v>
      </c>
      <c r="D211" s="1"/>
      <c r="E211" s="2" t="s">
        <v>649</v>
      </c>
      <c r="F211" s="2" t="s">
        <v>650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J211*6763.92</f>
        <v>0</v>
      </c>
      <c r="L211" s="5"/>
    </row>
    <row r="212" spans="1:12" customHeight="1" ht="105" outlineLevel="4">
      <c r="A212" s="1"/>
      <c r="B212" s="1">
        <v>839224</v>
      </c>
      <c r="C212" s="1" t="s">
        <v>651</v>
      </c>
      <c r="D212" s="1"/>
      <c r="E212" s="2" t="s">
        <v>652</v>
      </c>
      <c r="F212" s="2" t="s">
        <v>653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J212*7290.14</f>
        <v>0</v>
      </c>
      <c r="L212" s="5"/>
    </row>
    <row r="213" spans="1:12" customHeight="1" ht="105" outlineLevel="4">
      <c r="A213" s="1"/>
      <c r="B213" s="1">
        <v>839225</v>
      </c>
      <c r="C213" s="1" t="s">
        <v>654</v>
      </c>
      <c r="D213" s="1"/>
      <c r="E213" s="2" t="s">
        <v>655</v>
      </c>
      <c r="F213" s="2" t="s">
        <v>656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J213*7764.89</f>
        <v>0</v>
      </c>
      <c r="L213" s="5"/>
    </row>
    <row r="214" spans="1:12" customHeight="1" ht="105" outlineLevel="4">
      <c r="A214" s="1"/>
      <c r="B214" s="1">
        <v>839226</v>
      </c>
      <c r="C214" s="1" t="s">
        <v>657</v>
      </c>
      <c r="D214" s="1"/>
      <c r="E214" s="2" t="s">
        <v>658</v>
      </c>
      <c r="F214" s="2" t="s">
        <v>659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J214*8293.49</f>
        <v>0</v>
      </c>
      <c r="L214" s="5"/>
    </row>
    <row r="215" spans="1:12" customHeight="1" ht="105" outlineLevel="4">
      <c r="A215" s="1"/>
      <c r="B215" s="1">
        <v>839227</v>
      </c>
      <c r="C215" s="1" t="s">
        <v>660</v>
      </c>
      <c r="D215" s="1"/>
      <c r="E215" s="2" t="s">
        <v>661</v>
      </c>
      <c r="F215" s="2" t="s">
        <v>662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J215*8817.42</f>
        <v>0</v>
      </c>
      <c r="L215" s="5"/>
    </row>
    <row r="216" spans="1:12" customHeight="1" ht="105" outlineLevel="4">
      <c r="A216" s="1"/>
      <c r="B216" s="1">
        <v>839228</v>
      </c>
      <c r="C216" s="1" t="s">
        <v>663</v>
      </c>
      <c r="D216" s="1"/>
      <c r="E216" s="2" t="s">
        <v>664</v>
      </c>
      <c r="F216" s="2" t="s">
        <v>665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J216*9395.06</f>
        <v>0</v>
      </c>
      <c r="L216" s="5"/>
    </row>
    <row r="217" spans="1:12" customHeight="1" ht="105" outlineLevel="4">
      <c r="A217" s="1"/>
      <c r="B217" s="1">
        <v>839229</v>
      </c>
      <c r="C217" s="1" t="s">
        <v>666</v>
      </c>
      <c r="D217" s="1"/>
      <c r="E217" s="2" t="s">
        <v>667</v>
      </c>
      <c r="F217" s="2" t="s">
        <v>668</v>
      </c>
      <c r="G217" s="2">
        <v>1</v>
      </c>
      <c r="H217" s="2">
        <v>0</v>
      </c>
      <c r="I217" s="1">
        <v>0</v>
      </c>
      <c r="J217" s="3" t="s">
        <v>17</v>
      </c>
      <c r="K217" s="2" t="str">
        <f>J217*10419.47</f>
        <v>0</v>
      </c>
      <c r="L217" s="5"/>
    </row>
    <row r="218" spans="1:12" customHeight="1" ht="105" outlineLevel="4">
      <c r="A218" s="1"/>
      <c r="B218" s="1">
        <v>839230</v>
      </c>
      <c r="C218" s="1" t="s">
        <v>669</v>
      </c>
      <c r="D218" s="1"/>
      <c r="E218" s="2" t="s">
        <v>670</v>
      </c>
      <c r="F218" s="2" t="s">
        <v>671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J218*11549.16</f>
        <v>0</v>
      </c>
      <c r="L218" s="5"/>
    </row>
    <row r="219" spans="1:12" customHeight="1" ht="105" outlineLevel="4">
      <c r="A219" s="1"/>
      <c r="B219" s="1">
        <v>839231</v>
      </c>
      <c r="C219" s="1" t="s">
        <v>672</v>
      </c>
      <c r="D219" s="1"/>
      <c r="E219" s="2" t="s">
        <v>673</v>
      </c>
      <c r="F219" s="2" t="s">
        <v>674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J219*12769.99</f>
        <v>0</v>
      </c>
      <c r="L219" s="5"/>
    </row>
    <row r="220" spans="1:12" customHeight="1" ht="105" outlineLevel="4">
      <c r="A220" s="1"/>
      <c r="B220" s="1">
        <v>839232</v>
      </c>
      <c r="C220" s="1" t="s">
        <v>675</v>
      </c>
      <c r="D220" s="1"/>
      <c r="E220" s="2" t="s">
        <v>676</v>
      </c>
      <c r="F220" s="2" t="s">
        <v>677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J220*14227.04</f>
        <v>0</v>
      </c>
      <c r="L220" s="5"/>
    </row>
    <row r="221" spans="1:12" customHeight="1" ht="105" outlineLevel="4">
      <c r="A221" s="1"/>
      <c r="B221" s="1">
        <v>839233</v>
      </c>
      <c r="C221" s="1" t="s">
        <v>678</v>
      </c>
      <c r="D221" s="1"/>
      <c r="E221" s="2" t="s">
        <v>679</v>
      </c>
      <c r="F221" s="2" t="s">
        <v>680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J221*15871.27</f>
        <v>0</v>
      </c>
      <c r="L221" s="5"/>
    </row>
    <row r="222" spans="1:12" customHeight="1" ht="105" outlineLevel="4">
      <c r="A222" s="1"/>
      <c r="B222" s="1">
        <v>839234</v>
      </c>
      <c r="C222" s="1" t="s">
        <v>681</v>
      </c>
      <c r="D222" s="1"/>
      <c r="E222" s="2" t="s">
        <v>682</v>
      </c>
      <c r="F222" s="2" t="s">
        <v>683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J222*7039.88</f>
        <v>0</v>
      </c>
      <c r="L222" s="5"/>
    </row>
    <row r="223" spans="1:12" customHeight="1" ht="105" outlineLevel="4">
      <c r="A223" s="1"/>
      <c r="B223" s="1">
        <v>839235</v>
      </c>
      <c r="C223" s="1" t="s">
        <v>684</v>
      </c>
      <c r="D223" s="1"/>
      <c r="E223" s="2" t="s">
        <v>685</v>
      </c>
      <c r="F223" s="2" t="s">
        <v>686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J223*7658.60</f>
        <v>0</v>
      </c>
      <c r="L223" s="5"/>
    </row>
    <row r="224" spans="1:12" customHeight="1" ht="105" outlineLevel="4">
      <c r="A224" s="1"/>
      <c r="B224" s="1">
        <v>839236</v>
      </c>
      <c r="C224" s="1" t="s">
        <v>687</v>
      </c>
      <c r="D224" s="1"/>
      <c r="E224" s="2" t="s">
        <v>688</v>
      </c>
      <c r="F224" s="2" t="s">
        <v>689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J224*8330.35</f>
        <v>0</v>
      </c>
      <c r="L224" s="5"/>
    </row>
    <row r="225" spans="1:12" customHeight="1" ht="105" outlineLevel="4">
      <c r="A225" s="1"/>
      <c r="B225" s="1">
        <v>839237</v>
      </c>
      <c r="C225" s="1" t="s">
        <v>690</v>
      </c>
      <c r="D225" s="1"/>
      <c r="E225" s="2" t="s">
        <v>691</v>
      </c>
      <c r="F225" s="2" t="s">
        <v>692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J225*8973.22</f>
        <v>0</v>
      </c>
      <c r="L225" s="5"/>
    </row>
    <row r="226" spans="1:12" customHeight="1" ht="105" outlineLevel="4">
      <c r="A226" s="1"/>
      <c r="B226" s="1">
        <v>839238</v>
      </c>
      <c r="C226" s="1" t="s">
        <v>693</v>
      </c>
      <c r="D226" s="1"/>
      <c r="E226" s="2" t="s">
        <v>694</v>
      </c>
      <c r="F226" s="2" t="s">
        <v>695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J226*9671.36</f>
        <v>0</v>
      </c>
      <c r="L226" s="5"/>
    </row>
    <row r="227" spans="1:12" customHeight="1" ht="105" outlineLevel="4">
      <c r="A227" s="1"/>
      <c r="B227" s="1">
        <v>839239</v>
      </c>
      <c r="C227" s="1" t="s">
        <v>696</v>
      </c>
      <c r="D227" s="1"/>
      <c r="E227" s="2" t="s">
        <v>697</v>
      </c>
      <c r="F227" s="2" t="s">
        <v>698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J227*10263.67</f>
        <v>0</v>
      </c>
      <c r="L227" s="5"/>
    </row>
    <row r="228" spans="1:12" customHeight="1" ht="105" outlineLevel="4">
      <c r="A228" s="1"/>
      <c r="B228" s="1">
        <v>839240</v>
      </c>
      <c r="C228" s="1" t="s">
        <v>699</v>
      </c>
      <c r="D228" s="1"/>
      <c r="E228" s="2" t="s">
        <v>700</v>
      </c>
      <c r="F228" s="2" t="s">
        <v>701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J228*10932.98</f>
        <v>0</v>
      </c>
      <c r="L228" s="5"/>
    </row>
    <row r="229" spans="1:12" customHeight="1" ht="105" outlineLevel="4">
      <c r="A229" s="1"/>
      <c r="B229" s="1">
        <v>839241</v>
      </c>
      <c r="C229" s="1" t="s">
        <v>702</v>
      </c>
      <c r="D229" s="1"/>
      <c r="E229" s="2" t="s">
        <v>703</v>
      </c>
      <c r="F229" s="2" t="s">
        <v>704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J229*11578.23</f>
        <v>0</v>
      </c>
      <c r="L229" s="5"/>
    </row>
    <row r="230" spans="1:12" customHeight="1" ht="105" outlineLevel="4">
      <c r="A230" s="1"/>
      <c r="B230" s="1">
        <v>839242</v>
      </c>
      <c r="C230" s="1" t="s">
        <v>705</v>
      </c>
      <c r="D230" s="1"/>
      <c r="E230" s="2" t="s">
        <v>706</v>
      </c>
      <c r="F230" s="2" t="s">
        <v>707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J230*12223.45</f>
        <v>0</v>
      </c>
      <c r="L230" s="5"/>
    </row>
    <row r="231" spans="1:12" customHeight="1" ht="105" outlineLevel="4">
      <c r="A231" s="1"/>
      <c r="B231" s="1">
        <v>839243</v>
      </c>
      <c r="C231" s="1" t="s">
        <v>708</v>
      </c>
      <c r="D231" s="1"/>
      <c r="E231" s="2" t="s">
        <v>709</v>
      </c>
      <c r="F231" s="2" t="s">
        <v>710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J231*13590.97</f>
        <v>0</v>
      </c>
      <c r="L231" s="5"/>
    </row>
    <row r="232" spans="1:12" customHeight="1" ht="105" outlineLevel="4">
      <c r="A232" s="1"/>
      <c r="B232" s="1">
        <v>839244</v>
      </c>
      <c r="C232" s="1" t="s">
        <v>711</v>
      </c>
      <c r="D232" s="1"/>
      <c r="E232" s="2" t="s">
        <v>712</v>
      </c>
      <c r="F232" s="2" t="s">
        <v>713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J232*15170.39</f>
        <v>0</v>
      </c>
      <c r="L232" s="5"/>
    </row>
    <row r="233" spans="1:12" customHeight="1" ht="105" outlineLevel="4">
      <c r="A233" s="1"/>
      <c r="B233" s="1">
        <v>839245</v>
      </c>
      <c r="C233" s="1" t="s">
        <v>714</v>
      </c>
      <c r="D233" s="1"/>
      <c r="E233" s="2" t="s">
        <v>715</v>
      </c>
      <c r="F233" s="2" t="s">
        <v>716</v>
      </c>
      <c r="G233" s="2">
        <v>1</v>
      </c>
      <c r="H233" s="2">
        <v>0</v>
      </c>
      <c r="I233" s="1">
        <v>0</v>
      </c>
      <c r="J233" s="3" t="s">
        <v>17</v>
      </c>
      <c r="K233" s="2" t="str">
        <f>J233*16906.27</f>
        <v>0</v>
      </c>
      <c r="L233" s="5"/>
    </row>
    <row r="234" spans="1:12" customHeight="1" ht="105" outlineLevel="4">
      <c r="A234" s="1"/>
      <c r="B234" s="1">
        <v>839246</v>
      </c>
      <c r="C234" s="1" t="s">
        <v>717</v>
      </c>
      <c r="D234" s="1"/>
      <c r="E234" s="2" t="s">
        <v>718</v>
      </c>
      <c r="F234" s="2" t="s">
        <v>719</v>
      </c>
      <c r="G234" s="2">
        <v>0</v>
      </c>
      <c r="H234" s="2">
        <v>0</v>
      </c>
      <c r="I234" s="1">
        <v>0</v>
      </c>
      <c r="J234" s="3" t="s">
        <v>17</v>
      </c>
      <c r="K234" s="2" t="str">
        <f>J234*18909.38</f>
        <v>0</v>
      </c>
      <c r="L234" s="5"/>
    </row>
    <row r="235" spans="1:12" customHeight="1" ht="105" outlineLevel="4">
      <c r="A235" s="1"/>
      <c r="B235" s="1">
        <v>868610</v>
      </c>
      <c r="C235" s="1" t="s">
        <v>720</v>
      </c>
      <c r="D235" s="1">
        <v>155107</v>
      </c>
      <c r="E235" s="2" t="s">
        <v>721</v>
      </c>
      <c r="F235" s="2" t="s">
        <v>722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J235*1700.00</f>
        <v>0</v>
      </c>
      <c r="L235" s="5"/>
    </row>
    <row r="236" spans="1:12" outlineLevel="4">
      <c r="A236" s="1"/>
      <c r="B236" s="1">
        <v>883791</v>
      </c>
      <c r="C236" s="1" t="s">
        <v>723</v>
      </c>
      <c r="D236" s="1"/>
      <c r="E236" s="2" t="s">
        <v>724</v>
      </c>
      <c r="F236" s="2" t="s">
        <v>725</v>
      </c>
      <c r="G236" s="2">
        <v>6</v>
      </c>
      <c r="H236" s="2">
        <v>0</v>
      </c>
      <c r="I236" s="1">
        <v>0</v>
      </c>
      <c r="J236" s="3" t="s">
        <v>17</v>
      </c>
      <c r="K236" s="2" t="str">
        <f>J236*1150.00</f>
        <v>0</v>
      </c>
      <c r="L2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2:K52"/>
    <mergeCell ref="A69:K69"/>
    <mergeCell ref="A150:K150"/>
    <mergeCell ref="A4:K4"/>
    <mergeCell ref="A15:K15"/>
    <mergeCell ref="A37:K37"/>
    <mergeCell ref="A53:K53"/>
    <mergeCell ref="A70:K70"/>
    <mergeCell ref="A87:K87"/>
    <mergeCell ref="A93:K93"/>
    <mergeCell ref="A110:K110"/>
    <mergeCell ref="A143:K143"/>
    <mergeCell ref="A151:K151"/>
    <mergeCell ref="A190:K19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2025-10-19T12:48:40+03:00</dcterms:created>
  <dcterms:modified xsi:type="dcterms:W3CDTF">2025-10-19T12:48:40+03:00</dcterms:modified>
  <dc:title>Untitled Spreadsheet</dc:title>
  <dc:description/>
  <dc:subject/>
  <cp:keywords/>
  <cp:category/>
</cp:coreProperties>
</file>