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<sst xmlns="http://schemas.openxmlformats.org/spreadsheetml/2006/main" uniqueCount="286">
  <si>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</si>
  <si>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</si>
  <si>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</si>
  <si>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</si>
  <si>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</si>
  <si>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</si>
  <si>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</si>
  <si>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</si>
  <si>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</si>
  <si>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</si>
  <si>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</si>
  <si>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</si>
  <si>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</si>
  <si>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</si>
  <si>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</si>
  <si>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</si>
  <si>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204.04 руб.</t>
  </si>
  <si>
    <t>&gt;25</t>
  </si>
  <si>
    <t>шт</t>
  </si>
  <si>
    <t>ROK-310002</t>
  </si>
  <si>
    <t>VR7B</t>
  </si>
  <si>
    <t>Комплект для монтажа радиатора 3/4" (без кронштейнов) VIEIR (1/50шт)</t>
  </si>
  <si>
    <t>221.91 руб.</t>
  </si>
  <si>
    <t>&gt;50</t>
  </si>
  <si>
    <t>ROK-310003</t>
  </si>
  <si>
    <t>VR11A</t>
  </si>
  <si>
    <t>Комплект для монтажа радиатора 1/2" (2 кронштейна) VIEIR (1/40шт)</t>
  </si>
  <si>
    <t>254.67 руб.</t>
  </si>
  <si>
    <t>ROK-310004</t>
  </si>
  <si>
    <t>VR11B</t>
  </si>
  <si>
    <t>Комплект для монтажа радиатора 3/4" (2 кронштейна) VIEIR (1/40шт)</t>
  </si>
  <si>
    <t>269.57 руб.</t>
  </si>
  <si>
    <t>ROK-310005</t>
  </si>
  <si>
    <t>VR13A</t>
  </si>
  <si>
    <t>Комплект для монтажа радиатора 1/2" (3 кронштейна) VIEIR (1/40шт)</t>
  </si>
  <si>
    <t>279.99 руб.</t>
  </si>
  <si>
    <t>&gt;100</t>
  </si>
  <si>
    <t>ROK-310006</t>
  </si>
  <si>
    <t>VR13B</t>
  </si>
  <si>
    <t>Комплект для монтажа радиатора 3/4" (3 кронштейна) VIEIR (1/40шт)</t>
  </si>
  <si>
    <t>294.89 руб.</t>
  </si>
  <si>
    <t>ROK-310015</t>
  </si>
  <si>
    <t>TENRAD.В42B1</t>
  </si>
  <si>
    <t>Комплект TENRAD д/монтажа рад. 1/2 (без кронштейнов)</t>
  </si>
  <si>
    <t>518.00 руб.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</si>
  <si>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</si>
  <si>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</si>
  <si>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</si>
  <si>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</si>
  <si>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</si>
  <si>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</si>
  <si>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</si>
  <si>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</si>
  <si>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</si>
  <si>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</si>
  <si>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</si>
  <si>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</si>
  <si>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</si>
  <si>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</si>
  <si>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</si>
  <si>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</si>
  <si>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</si>
  <si>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</si>
  <si>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</si>
  <si>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</si>
  <si>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</si>
  <si>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</si>
  <si>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</si>
  <si>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</si>
  <si>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ROK-310027</t>
  </si>
  <si>
    <t>VR11D</t>
  </si>
  <si>
    <t>Набор для радиаторов （11）-¾, с 2 прорезиненными кронштейнами  ViEiR  (40/1шт)</t>
  </si>
  <si>
    <t>291.91 руб.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</si>
  <si>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</si>
  <si>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</si>
  <si>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</si>
  <si>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</si>
  <si>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43.19 руб.</t>
  </si>
  <si>
    <t>ROK-330002</t>
  </si>
  <si>
    <t>VRD18</t>
  </si>
  <si>
    <t>Воздухоотводчик ручной 3/4'' (кран Маевского)  (50шт)</t>
  </si>
  <si>
    <t>61.06 руб.</t>
  </si>
  <si>
    <t>ROK-330003</t>
  </si>
  <si>
    <t>VRD19</t>
  </si>
  <si>
    <t>Воздухоотводчик ручной 1/2'' (кран Маевского) ручка (сброс без ключа) (50шт)</t>
  </si>
  <si>
    <t>72.98 руб.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</si>
  <si>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</si>
  <si>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</si>
  <si>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</si>
  <si>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</si>
  <si>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</si>
  <si>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</si>
  <si>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</si>
  <si>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</si>
  <si>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</si>
  <si>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</si>
  <si>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</si>
  <si>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</si>
  <si>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</si>
  <si>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ROK-320002</t>
  </si>
  <si>
    <t>K7-180</t>
  </si>
  <si>
    <t>Кронштейн для рад. с дюбелем белый 7х180 мм плоский (1/100шт)</t>
  </si>
  <si>
    <t>25.90 руб.</t>
  </si>
  <si>
    <t>&gt;500</t>
  </si>
  <si>
    <t>ROK-320007</t>
  </si>
  <si>
    <t>Кронштейн на полосе для ЧУГУН радиатора (К.4.8.1)</t>
  </si>
  <si>
    <t>204.85 руб.</t>
  </si>
  <si>
    <t>ROK-320008</t>
  </si>
  <si>
    <t>Кронштейн с дюбелем для ЧУГУН радиатора (К.6.3.2)</t>
  </si>
  <si>
    <t>42.33 руб.</t>
  </si>
  <si>
    <t>ROK-320009</t>
  </si>
  <si>
    <t>VR9-250</t>
  </si>
  <si>
    <t>Кронштейн для рад. толщина 9-250мм (50пар)</t>
  </si>
  <si>
    <t>89.36 руб.</t>
  </si>
  <si>
    <t>&gt;10</t>
  </si>
  <si>
    <t>пара</t>
  </si>
  <si>
    <t>ROK-320010</t>
  </si>
  <si>
    <t>VRD20</t>
  </si>
  <si>
    <t>Напольный кронштейн для радиатора с цепочкой (1/25шт)</t>
  </si>
  <si>
    <t>428.93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</si>
  <si>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</si>
  <si>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</si>
  <si>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</si>
  <si>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</si>
  <si>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</si>
  <si>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</si>
  <si>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</si>
  <si>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</si>
  <si>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</si>
  <si>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</si>
  <si>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</si>
  <si>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</si>
  <si>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</si>
  <si>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</si>
  <si>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</si>
  <si>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</si>
  <si>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</si>
  <si>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</si>
  <si>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</si>
  <si>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</si>
  <si>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</si>
  <si>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</si>
  <si>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</si>
  <si>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</si>
  <si>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</si>
  <si>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</si>
  <si>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</si>
  <si>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</si>
  <si>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</si>
  <si>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</si>
  <si>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</si>
  <si>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</si>
  <si>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</si>
  <si>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</si>
  <si>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</si>
  <si>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71.49 руб.</t>
  </si>
  <si>
    <t>VVR-000024</t>
  </si>
  <si>
    <t>VR9-170</t>
  </si>
  <si>
    <t>ПАРА Кронштейнов толщина (9) 170мм (100/2пар)  ViEiR</t>
  </si>
  <si>
    <t>56.59 руб.</t>
  </si>
  <si>
    <t>Комплектующие для радиаторов</t>
  </si>
  <si>
    <t>ROK-350005</t>
  </si>
  <si>
    <t>Переходник для радиатора 1''х1/2'' лев. с силик. прокл.</t>
  </si>
  <si>
    <t>58.07 руб.</t>
  </si>
  <si>
    <t>ROK-350006</t>
  </si>
  <si>
    <t>Переходник для радиатора 1''х1/2'' прав. с силик. прокл.</t>
  </si>
  <si>
    <t>87.21 руб.</t>
  </si>
  <si>
    <t>ROK-350007</t>
  </si>
  <si>
    <t>Переходник для радиатора 1''х3/4'' лев. с силик. прокл.</t>
  </si>
  <si>
    <t>73.64 руб.</t>
  </si>
  <si>
    <t>ROK-350008</t>
  </si>
  <si>
    <t>Переходник для радиатора 1''х3/4'' прав. с силик. прокл.</t>
  </si>
  <si>
    <t>ROK-350009</t>
  </si>
  <si>
    <t>Заглушка на переходник для радиатора 1/2"</t>
  </si>
  <si>
    <t>25.32 руб.</t>
  </si>
  <si>
    <t>ROK-350010</t>
  </si>
  <si>
    <t>Заглушка на переходник для радиатора 3/4"</t>
  </si>
  <si>
    <t>34.25 руб.</t>
  </si>
  <si>
    <t>ROK-350011</t>
  </si>
  <si>
    <t>Заглушка для радиатора левая с силиконовой прокладкой 1"</t>
  </si>
  <si>
    <t>64.60 руб.</t>
  </si>
  <si>
    <t>ROK-350012</t>
  </si>
  <si>
    <t>Заглушка для радиатора правая с силиконовой прокладкой 1"</t>
  </si>
  <si>
    <t>50.83 руб.</t>
  </si>
  <si>
    <t>ROK-350013</t>
  </si>
  <si>
    <t>Ниппель межсекционный для радиатора 1''</t>
  </si>
  <si>
    <t>102.68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</si>
  <si>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</si>
  <si>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</si>
  <si>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</si>
  <si>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</si>
  <si>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</si>
  <si>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</si>
  <si>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</si>
  <si>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</si>
  <si>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</si>
  <si>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</si>
  <si>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</si>
  <si>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</si>
  <si>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</si>
  <si>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</si>
  <si>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</si>
  <si>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</si>
  <si>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</si>
  <si>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</si>
  <si>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</si>
  <si>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</si>
  <si>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</si>
  <si>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</si>
  <si>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67.49 руб.</t>
  </si>
  <si>
    <t>ROK-350022</t>
  </si>
  <si>
    <t>Пробка радиаторная для ЧУГУН радиатора 1/2" правая</t>
  </si>
  <si>
    <t>69.53 руб.</t>
  </si>
  <si>
    <t>ROK-350023</t>
  </si>
  <si>
    <t>Пробка радиаторная для ЧУГУН радиатора 3/4" левая</t>
  </si>
  <si>
    <t>70.04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</si>
  <si>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</si>
  <si>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</si>
  <si>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</si>
  <si>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</si>
  <si>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66.98 руб.</t>
  </si>
  <si>
    <t>ROK-350026</t>
  </si>
  <si>
    <t>Пробка радиаторная для ЧУГУН радиатора глухая левая</t>
  </si>
  <si>
    <t>67.15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</si>
  <si>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</si>
  <si>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</si>
  <si>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</si>
  <si>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</si>
  <si>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</si>
  <si>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5.44 руб.</t>
  </si>
  <si>
    <t>ROK-350029</t>
  </si>
  <si>
    <t>VT.503.D. 04</t>
  </si>
  <si>
    <t>Удлинитель потока д/рад. прав. 1/2"   (5 /80шт)</t>
  </si>
  <si>
    <t>627.00 руб.</t>
  </si>
  <si>
    <t>ROK-350030</t>
  </si>
  <si>
    <t>VT.503.D. 05</t>
  </si>
  <si>
    <t>Удлинитель потока д/рад. прав. 3/4"  (5 /80шт)</t>
  </si>
  <si>
    <t>550.00 руб.</t>
  </si>
  <si>
    <t>ROK-350031</t>
  </si>
  <si>
    <t>VT.503.S. 04</t>
  </si>
  <si>
    <t>Удлинитель потока д/рад. лев. 1/2"  (5 /80шт)</t>
  </si>
  <si>
    <t>562.00 руб.</t>
  </si>
  <si>
    <t>ROK-350032</t>
  </si>
  <si>
    <t>VT.503.S. 05</t>
  </si>
  <si>
    <t>Удлинитель потока д/рад. лев. 3/4"  (5 /80шт)</t>
  </si>
  <si>
    <t>566.00 руб.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</si>
  <si>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</si>
  <si>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</si>
  <si>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</si>
  <si>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</si>
  <si>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</si>
  <si>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</si>
  <si>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</si>
  <si>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</si>
  <si>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</si>
  <si>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</si>
  <si>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</si>
  <si>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</si>
  <si>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</si>
  <si>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</si>
  <si>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</si>
  <si>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</si>
  <si>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</si>
  <si>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</si>
  <si>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</si>
  <si>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761.00 руб.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</si>
  <si>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</si>
  <si>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</si>
  <si>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</si>
  <si>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</si>
  <si>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</si>
  <si>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</si>
  <si>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</si>
  <si>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</si>
  <si>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</si>
  <si>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</si>
  <si>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</si>
  <si>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</si>
  <si>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</si>
  <si>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</si>
  <si>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</si>
  <si>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</si>
  <si>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</si>
  <si>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SST-100166</t>
  </si>
  <si>
    <t>Ключ пластмассовый для ручного воздухоотводчика</t>
  </si>
  <si>
    <t>4.48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</si>
</sst>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c8a_86a5_11e9_8101_003048fd731b_4b22d4c5_a59e_11ee_a526_047c1617b1431.jpeg"/><Relationship Id="rId2" Type="http://schemas.openxmlformats.org/officeDocument/2006/relationships/image" Target="../media/97771c8c_86a5_11e9_8101_003048fd731b_4b22d4c6_a59e_11ee_a526_047c1617b1432.jpeg"/><Relationship Id="rId3" Type="http://schemas.openxmlformats.org/officeDocument/2006/relationships/image" Target="../media/97771c8e_86a5_11e9_8101_003048fd731b_4b22d4bf_a59e_11ee_a526_047c1617b1433.jpeg"/><Relationship Id="rId4" Type="http://schemas.openxmlformats.org/officeDocument/2006/relationships/image" Target="../media/97771c90_86a5_11e9_8101_003048fd731b_4b22d4c0_a59e_11ee_a526_047c1617b1434.jpeg"/><Relationship Id="rId5" Type="http://schemas.openxmlformats.org/officeDocument/2006/relationships/image" Target="../media/97771c92_86a5_11e9_8101_003048fd731b_4b22d4c3_a59e_11ee_a526_047c1617b1435.jpeg"/><Relationship Id="rId6" Type="http://schemas.openxmlformats.org/officeDocument/2006/relationships/image" Target="../media/97771c94_86a5_11e9_8101_003048fd731b_4b22d4c4_a59e_11ee_a526_047c1617b1436.jpeg"/><Relationship Id="rId7" Type="http://schemas.openxmlformats.org/officeDocument/2006/relationships/image" Target="../media/97771ca6_86a5_11e9_8101_003048fd731b_4b22d4bd_a59e_11ee_a526_047c1617b1437.jpeg"/><Relationship Id="rId8" Type="http://schemas.openxmlformats.org/officeDocument/2006/relationships/image" Target="../media/9ed4bd7c_86a5_11e9_8101_003048fd731b_4b22d4ba_a59e_11ee_a526_047c1617b1438.jpeg"/><Relationship Id="rId9" Type="http://schemas.openxmlformats.org/officeDocument/2006/relationships/image" Target="../media/3c8d8bd8_68f5_11ea_8111_003048fd731b_4b22d4b0_a59e_11ee_a526_047c1617b1439.jpeg"/><Relationship Id="rId10" Type="http://schemas.openxmlformats.org/officeDocument/2006/relationships/image" Target="../media/3c8d8bda_68f5_11ea_8111_003048fd731b_4b22d4b6_a59e_11ee_a526_047c1617b14310.jpeg"/><Relationship Id="rId11" Type="http://schemas.openxmlformats.org/officeDocument/2006/relationships/image" Target="../media/3c8d8bdc_68f5_11ea_8111_003048fd731b_4396be83_0312_11ef_a5a4_047c1617b14311.jpeg"/><Relationship Id="rId12" Type="http://schemas.openxmlformats.org/officeDocument/2006/relationships/image" Target="../media/3c8d8bde_68f5_11ea_8111_003048fd731b_4396be89_0312_11ef_a5a4_047c1617b14312.jpeg"/><Relationship Id="rId13" Type="http://schemas.openxmlformats.org/officeDocument/2006/relationships/image" Target="../media/af553f7c_f1a1_11ea_8197_003048fd731b_4396be80_0312_11ef_a5a4_047c1617b14313.jpeg"/><Relationship Id="rId14" Type="http://schemas.openxmlformats.org/officeDocument/2006/relationships/image" Target="../media/af553f7e_f1a1_11ea_8197_003048fd731b_4396be86_0312_11ef_a5a4_047c1617b14314.jpeg"/><Relationship Id="rId15" Type="http://schemas.openxmlformats.org/officeDocument/2006/relationships/image" Target="../media/1fcb30ae_5f91_11eb_822d_003048fd731b_4b22d4c1_a59e_11ee_a526_047c1617b14315.jpeg"/><Relationship Id="rId16" Type="http://schemas.openxmlformats.org/officeDocument/2006/relationships/image" Target="../media/1fcb30b0_5f91_11eb_822d_003048fd731b_4b22d4c2_a59e_11ee_a526_047c1617b14316.jpeg"/><Relationship Id="rId17" Type="http://schemas.openxmlformats.org/officeDocument/2006/relationships/image" Target="../media/9ed4bd90_86a5_11e9_8101_003048fd731b_4b22d4ab_a59e_11ee_a526_047c1617b14317.jpeg"/><Relationship Id="rId18" Type="http://schemas.openxmlformats.org/officeDocument/2006/relationships/image" Target="../media/9ed4bd92_86a5_11e9_8101_003048fd731b_4b22d4ac_a59e_11ee_a526_047c1617b14318.jpeg"/><Relationship Id="rId19" Type="http://schemas.openxmlformats.org/officeDocument/2006/relationships/image" Target="../media/9ed4bd94_86a5_11e9_8101_003048fd731b_4829b019_0627_11ea_810d_003048fd731b19.jpeg"/><Relationship Id="rId20" Type="http://schemas.openxmlformats.org/officeDocument/2006/relationships/image" Target="../media/9ed4bd96_86a5_11e9_8101_003048fd731b_ac993d2a_476f_11ea_810f_003048fd731b20.jpeg"/><Relationship Id="rId21" Type="http://schemas.openxmlformats.org/officeDocument/2006/relationships/image" Target="../media/9ed4bd99_86a5_11e9_8101_003048fd731b_ac993d2b_476f_11ea_810f_003048fd731b21.jpeg"/><Relationship Id="rId22" Type="http://schemas.openxmlformats.org/officeDocument/2006/relationships/image" Target="../media/9ed4bd7f_86a5_11e9_8101_003048fd731b_ac993d2f_476f_11ea_810f_003048fd731b22.jpeg"/><Relationship Id="rId23" Type="http://schemas.openxmlformats.org/officeDocument/2006/relationships/image" Target="../media/9ed4bd81_86a5_11e9_8101_003048fd731b_ac993d2e_476f_11ea_810f_003048fd731b23.jpeg"/><Relationship Id="rId24" Type="http://schemas.openxmlformats.org/officeDocument/2006/relationships/image" Target="../media/9ed4bd8b_86a5_11e9_8101_003048fd731b_ac993d30_476f_11ea_810f_003048fd731b24.jpeg"/><Relationship Id="rId25" Type="http://schemas.openxmlformats.org/officeDocument/2006/relationships/image" Target="../media/9ed4bd8d_86a5_11e9_8101_003048fd731b_ac993d31_476f_11ea_810f_003048fd731b25.jpeg"/><Relationship Id="rId26" Type="http://schemas.openxmlformats.org/officeDocument/2006/relationships/image" Target="../media/cc1bcfd5_db6e_11e9_8109_003048fd731b_4bac9845_419b_11ea_810f_003048fd731b26.png"/><Relationship Id="rId27" Type="http://schemas.openxmlformats.org/officeDocument/2006/relationships/image" Target="../media/6c290eb0_1723_11ea_810e_003048fd731b_4bac9846_419b_11ea_810f_003048fd731b27.png"/><Relationship Id="rId28" Type="http://schemas.openxmlformats.org/officeDocument/2006/relationships/image" Target="../media/3c8d8be0_68f5_11ea_8111_003048fd731b_018ae8d5_7ca2_11ea_8111_003048fd731b28.jpeg"/><Relationship Id="rId29" Type="http://schemas.openxmlformats.org/officeDocument/2006/relationships/image" Target="../media/3c8d8be2_68f5_11ea_8111_003048fd731b_018ae8d6_7ca2_11ea_8111_003048fd731b29.jpeg"/><Relationship Id="rId30" Type="http://schemas.openxmlformats.org/officeDocument/2006/relationships/image" Target="../media/3c8d8be4_68f5_11ea_8111_003048fd731b_018ae8d7_7ca2_11ea_8111_003048fd731b30.jpeg"/><Relationship Id="rId31" Type="http://schemas.openxmlformats.org/officeDocument/2006/relationships/image" Target="../media/3c8d8be6_68f5_11ea_8111_003048fd731b_018ae8d8_7ca2_11ea_8111_003048fd731b31.jpeg"/><Relationship Id="rId32" Type="http://schemas.openxmlformats.org/officeDocument/2006/relationships/image" Target="../media/3c8d8be8_68f5_11ea_8111_003048fd731b_018ae8d9_7ca2_11ea_8111_003048fd731b32.jpeg"/><Relationship Id="rId33" Type="http://schemas.openxmlformats.org/officeDocument/2006/relationships/image" Target="../media/3c8d8bea_68f5_11ea_8111_003048fd731b_018ae8da_7ca2_11ea_8111_003048fd731b33.jpeg"/><Relationship Id="rId34" Type="http://schemas.openxmlformats.org/officeDocument/2006/relationships/image" Target="../media/3c8d8bec_68f5_11ea_8111_003048fd731b_018ae8db_7ca2_11ea_8111_003048fd731b34.jpeg"/><Relationship Id="rId35" Type="http://schemas.openxmlformats.org/officeDocument/2006/relationships/image" Target="../media/3c8d8bee_68f5_11ea_8111_003048fd731b_018ae8dc_7ca2_11ea_8111_003048fd731b35.jpeg"/><Relationship Id="rId36" Type="http://schemas.openxmlformats.org/officeDocument/2006/relationships/image" Target="../media/5eb5c5de_7c9e_11ea_8111_003048fd731b_01eadb5e_fff9_11eb_8310_003048fd731b36.jpeg"/><Relationship Id="rId37" Type="http://schemas.openxmlformats.org/officeDocument/2006/relationships/image" Target="../media/1fcb30b4_5f91_11eb_822d_003048fd731b_d92286e2_f1db_11ef_a6e1_047c1617b14337.jpeg"/><Relationship Id="rId38" Type="http://schemas.openxmlformats.org/officeDocument/2006/relationships/image" Target="../media/9ed4bdb2_86a5_11e9_8101_003048fd731b_ac993d3f_476f_11ea_810f_003048fd731b38.jpeg"/><Relationship Id="rId39" Type="http://schemas.openxmlformats.org/officeDocument/2006/relationships/image" Target="../media/9ed4bdb6_86a5_11e9_8101_003048fd731b_ac993d40_476f_11ea_810f_003048fd731b39.jpeg"/><Relationship Id="rId40" Type="http://schemas.openxmlformats.org/officeDocument/2006/relationships/image" Target="../media/9ed4bdba_86a5_11e9_8101_003048fd731b_ac993d41_476f_11ea_810f_003048fd731b40.jpeg"/><Relationship Id="rId41" Type="http://schemas.openxmlformats.org/officeDocument/2006/relationships/image" Target="../media/9ed4bdbc_86a5_11e9_8101_003048fd731b_ac993d42_476f_11ea_810f_003048fd731b41.jpeg"/><Relationship Id="rId42" Type="http://schemas.openxmlformats.org/officeDocument/2006/relationships/image" Target="../media/9ed4bdbe_86a5_11e9_8101_003048fd731b_ac993d39_476f_11ea_810f_003048fd731b42.jpeg"/><Relationship Id="rId43" Type="http://schemas.openxmlformats.org/officeDocument/2006/relationships/image" Target="../media/9ed4bdc0_86a5_11e9_8101_003048fd731b_ac993d3a_476f_11ea_810f_003048fd731b43.jpeg"/><Relationship Id="rId44" Type="http://schemas.openxmlformats.org/officeDocument/2006/relationships/image" Target="../media/9ed4bdc2_86a5_11e9_8101_003048fd731b_ac993d37_476f_11ea_810f_003048fd731b44.jpeg"/><Relationship Id="rId45" Type="http://schemas.openxmlformats.org/officeDocument/2006/relationships/image" Target="../media/9ed4bdc4_86a5_11e9_8101_003048fd731b_ac993d38_476f_11ea_810f_003048fd731b45.jpeg"/><Relationship Id="rId46" Type="http://schemas.openxmlformats.org/officeDocument/2006/relationships/image" Target="../media/9ed4bdc6_86a5_11e9_8101_003048fd731b_ac993d3e_476f_11ea_810f_003048fd731b46.jpeg"/><Relationship Id="rId47" Type="http://schemas.openxmlformats.org/officeDocument/2006/relationships/image" Target="../media/9ed4bdca_86a5_11e9_8101_003048fd731b_eb9c2413_f954_11e9_810b_003048fd731b47.jpeg"/><Relationship Id="rId48" Type="http://schemas.openxmlformats.org/officeDocument/2006/relationships/image" Target="../media/9ed4bdcc_86a5_11e9_8101_003048fd731b_eb9c2414_f954_11e9_810b_003048fd731b48.jpeg"/><Relationship Id="rId49" Type="http://schemas.openxmlformats.org/officeDocument/2006/relationships/image" Target="../media/9ed4bdce_86a5_11e9_8101_003048fd731b_ac993d4b_476f_11ea_810f_003048fd731b49.jpeg"/><Relationship Id="rId50" Type="http://schemas.openxmlformats.org/officeDocument/2006/relationships/image" Target="../media/9ed4bdd0_86a5_11e9_8101_003048fd731b_ac993d49_476f_11ea_810f_003048fd731b50.jpeg"/><Relationship Id="rId51" Type="http://schemas.openxmlformats.org/officeDocument/2006/relationships/image" Target="../media/9ed4bdd2_86a5_11e9_8101_003048fd731b_ac993d4a_476f_11ea_810f_003048fd731b51.jpeg"/><Relationship Id="rId52" Type="http://schemas.openxmlformats.org/officeDocument/2006/relationships/image" Target="../media/9ed4bdd4_86a5_11e9_8101_003048fd731b_ac993d3d_476f_11ea_810f_003048fd731b52.jpeg"/><Relationship Id="rId53" Type="http://schemas.openxmlformats.org/officeDocument/2006/relationships/image" Target="../media/9ed4bdd6_86a5_11e9_8101_003048fd731b_ac993d43_476f_11ea_810f_003048fd731b53.jpeg"/><Relationship Id="rId54" Type="http://schemas.openxmlformats.org/officeDocument/2006/relationships/image" Target="../media/9ed4bdd8_86a5_11e9_8101_003048fd731b_ac993d44_476f_11ea_810f_003048fd731b54.jpeg"/><Relationship Id="rId55" Type="http://schemas.openxmlformats.org/officeDocument/2006/relationships/image" Target="../media/9ed4bdda_86a5_11e9_8101_003048fd731b_ac993d45_476f_11ea_810f_003048fd731b55.jpeg"/><Relationship Id="rId56" Type="http://schemas.openxmlformats.org/officeDocument/2006/relationships/image" Target="../media/9ed4bddc_86a5_11e9_8101_003048fd731b_ac993d46_476f_11ea_810f_003048fd731b56.jpeg"/><Relationship Id="rId57" Type="http://schemas.openxmlformats.org/officeDocument/2006/relationships/image" Target="../media/9ed4bdde_86a5_11e9_8101_003048fd731b_ac993d48_476f_11ea_810f_003048fd731b57.png"/><Relationship Id="rId58" Type="http://schemas.openxmlformats.org/officeDocument/2006/relationships/image" Target="../media/9ed4bde0_86a5_11e9_8101_003048fd731b_ac993d47_476f_11ea_810f_003048fd731b58.png"/><Relationship Id="rId59" Type="http://schemas.openxmlformats.org/officeDocument/2006/relationships/image" Target="../media/9ed4bde2_86a5_11e9_8101_003048fd731b_93005e7c_48f5_11ea_810f_003048fd731b59.jpeg"/><Relationship Id="rId60" Type="http://schemas.openxmlformats.org/officeDocument/2006/relationships/image" Target="../media/9ed4bde4_86a5_11e9_8101_003048fd731b_93005e7b_48f5_11ea_810f_003048fd731b60.jpeg"/><Relationship Id="rId61" Type="http://schemas.openxmlformats.org/officeDocument/2006/relationships/image" Target="../media/9ed4bde6_86a5_11e9_8101_003048fd731b_93005e7f_48f5_11ea_810f_003048fd731b61.jpeg"/><Relationship Id="rId62" Type="http://schemas.openxmlformats.org/officeDocument/2006/relationships/image" Target="../media/9ed4bdea_86a5_11e9_8101_003048fd731b_93005e80_48f5_11ea_810f_003048fd731b62.jpeg"/><Relationship Id="rId63" Type="http://schemas.openxmlformats.org/officeDocument/2006/relationships/image" Target="../media/9ed4bdee_86a5_11e9_8101_003048fd731b_93005e7d_48f5_11ea_810f_003048fd731b63.jpeg"/><Relationship Id="rId64" Type="http://schemas.openxmlformats.org/officeDocument/2006/relationships/image" Target="../media/9ed4bdf2_86a5_11e9_8101_003048fd731b_93005e7e_48f5_11ea_810f_003048fd731b64.jpeg"/><Relationship Id="rId65" Type="http://schemas.openxmlformats.org/officeDocument/2006/relationships/image" Target="../media/f6f0e471_c920_11ee_a554_047c1617b143_444b1bc6_5a46_11f0_a775_047c1617b14365.jpeg"/><Relationship Id="rId66" Type="http://schemas.openxmlformats.org/officeDocument/2006/relationships/image" Target="../media/f6f0e473_c920_11ee_a554_047c1617b143_444b1bc4_5a46_11f0_a775_047c1617b14366.jpeg"/><Relationship Id="rId67" Type="http://schemas.openxmlformats.org/officeDocument/2006/relationships/image" Target="../media/f6f0e475_c920_11ee_a554_047c1617b143_444b1bc5_5a46_11f0_a775_047c1617b14367.jpeg"/><Relationship Id="rId68" Type="http://schemas.openxmlformats.org/officeDocument/2006/relationships/image" Target="../media/6d083a39_3466_11eb_81f3_003048fd731b_d9a65668_f1e4_11ef_a6e1_047c1617b14368.jpeg"/><Relationship Id="rId69" Type="http://schemas.openxmlformats.org/officeDocument/2006/relationships/image" Target="../media/61991beb_230d_11ed_a307_00259070b487_d9a65669_f1e4_11ef_a6e1_047c1617b14369.jpeg"/><Relationship Id="rId70" Type="http://schemas.openxmlformats.org/officeDocument/2006/relationships/image" Target="../media/9ed4bda8_86a5_11e9_8101_003048fd731b_ac993d3c_476f_11ea_810f_003048fd731b70.jpeg"/><Relationship Id="rId71" Type="http://schemas.openxmlformats.org/officeDocument/2006/relationships/image" Target="../media/9ed4bdad_86a5_11e9_8101_003048fd731b_eb9c2410_f954_11e9_810b_003048fd731b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819194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J5*204.04</f>
        <v>0</v>
      </c>
      <c r="L5" s="5"/>
    </row>
    <row r="6" spans="1:12" customHeight="1" ht="105" outlineLevel="4">
      <c r="A6" s="1"/>
      <c r="B6" s="1">
        <v>819195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J6*221.91</f>
        <v>0</v>
      </c>
      <c r="L6" s="5"/>
    </row>
    <row r="7" spans="1:12" customHeight="1" ht="105" outlineLevel="4">
      <c r="A7" s="1"/>
      <c r="B7" s="1">
        <v>819196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J7*254.67</f>
        <v>0</v>
      </c>
      <c r="L7" s="5"/>
    </row>
    <row r="8" spans="1:12" customHeight="1" ht="105" outlineLevel="4">
      <c r="A8" s="1"/>
      <c r="B8" s="1">
        <v>819197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J8*269.57</f>
        <v>0</v>
      </c>
      <c r="L8" s="5"/>
    </row>
    <row r="9" spans="1:12" customHeight="1" ht="105" outlineLevel="4">
      <c r="A9" s="1"/>
      <c r="B9" s="1">
        <v>819198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18</v>
      </c>
      <c r="K9" s="2" t="str">
        <f>J9*279.99</f>
        <v>0</v>
      </c>
      <c r="L9" s="5"/>
    </row>
    <row r="10" spans="1:12" customHeight="1" ht="105" outlineLevel="4">
      <c r="A10" s="1"/>
      <c r="B10" s="1">
        <v>819199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23</v>
      </c>
      <c r="H10" s="2">
        <v>0</v>
      </c>
      <c r="I10" s="1">
        <v>0</v>
      </c>
      <c r="J10" s="3" t="s">
        <v>18</v>
      </c>
      <c r="K10" s="2" t="str">
        <f>J10*294.89</f>
        <v>0</v>
      </c>
      <c r="L10" s="5"/>
    </row>
    <row r="11" spans="1:12" customHeight="1" ht="105" outlineLevel="4">
      <c r="A11" s="1"/>
      <c r="B11" s="1">
        <v>819208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 t="s">
        <v>36</v>
      </c>
      <c r="I11" s="1">
        <v>0</v>
      </c>
      <c r="J11" s="3" t="s">
        <v>18</v>
      </c>
      <c r="K11" s="2" t="str">
        <f>J11*518.00</f>
        <v>0</v>
      </c>
      <c r="L11" s="5"/>
    </row>
    <row r="12" spans="1:12" customHeight="1" ht="105" outlineLevel="4">
      <c r="A12" s="1"/>
      <c r="B12" s="1">
        <v>819211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J12*605.00</f>
        <v>0</v>
      </c>
      <c r="L12" s="5"/>
    </row>
    <row r="13" spans="1:12" customHeight="1" ht="105" outlineLevel="4">
      <c r="A13" s="1"/>
      <c r="B13" s="1">
        <v>825236</v>
      </c>
      <c r="C13" s="1" t="s">
        <v>49</v>
      </c>
      <c r="D13" s="1"/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J13*215.46</f>
        <v>0</v>
      </c>
      <c r="L13" s="5"/>
    </row>
    <row r="14" spans="1:12" customHeight="1" ht="105" outlineLevel="4">
      <c r="A14" s="1"/>
      <c r="B14" s="1">
        <v>825237</v>
      </c>
      <c r="C14" s="1" t="s">
        <v>52</v>
      </c>
      <c r="D14" s="1"/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J14*232.56</f>
        <v>0</v>
      </c>
      <c r="L14" s="5"/>
    </row>
    <row r="15" spans="1:12" customHeight="1" ht="105" outlineLevel="4">
      <c r="A15" s="1"/>
      <c r="B15" s="1">
        <v>825238</v>
      </c>
      <c r="C15" s="1" t="s">
        <v>55</v>
      </c>
      <c r="D15" s="1"/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18</v>
      </c>
      <c r="K15" s="2" t="str">
        <f>J15*280.44</f>
        <v>0</v>
      </c>
      <c r="L15" s="5"/>
    </row>
    <row r="16" spans="1:12" customHeight="1" ht="105" outlineLevel="4">
      <c r="A16" s="1"/>
      <c r="B16" s="1">
        <v>825239</v>
      </c>
      <c r="C16" s="1" t="s">
        <v>58</v>
      </c>
      <c r="D16" s="1"/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18</v>
      </c>
      <c r="K16" s="2" t="str">
        <f>J16*299.25</f>
        <v>0</v>
      </c>
      <c r="L16" s="5"/>
    </row>
    <row r="17" spans="1:12" customHeight="1" ht="105" outlineLevel="4">
      <c r="A17" s="1"/>
      <c r="B17" s="1">
        <v>828475</v>
      </c>
      <c r="C17" s="1" t="s">
        <v>61</v>
      </c>
      <c r="D17" s="1"/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J17*263.34</f>
        <v>0</v>
      </c>
      <c r="L17" s="5"/>
    </row>
    <row r="18" spans="1:12" customHeight="1" ht="105" outlineLevel="4">
      <c r="A18" s="1"/>
      <c r="B18" s="1">
        <v>828476</v>
      </c>
      <c r="C18" s="1" t="s">
        <v>64</v>
      </c>
      <c r="D18" s="1"/>
      <c r="E18" s="2" t="s">
        <v>65</v>
      </c>
      <c r="F18" s="2" t="s">
        <v>57</v>
      </c>
      <c r="G18" s="2">
        <v>0</v>
      </c>
      <c r="H18" s="2">
        <v>0</v>
      </c>
      <c r="I18" s="1">
        <v>0</v>
      </c>
      <c r="J18" s="3" t="s">
        <v>18</v>
      </c>
      <c r="K18" s="2" t="str">
        <f>J18*280.44</f>
        <v>0</v>
      </c>
      <c r="L18" s="5"/>
    </row>
    <row r="19" spans="1:12" customHeight="1" ht="105" outlineLevel="4">
      <c r="A19" s="1"/>
      <c r="B19" s="1">
        <v>834439</v>
      </c>
      <c r="C19" s="1" t="s">
        <v>66</v>
      </c>
      <c r="D19" s="1" t="s">
        <v>67</v>
      </c>
      <c r="E19" s="2" t="s">
        <v>68</v>
      </c>
      <c r="F19" s="2" t="s">
        <v>35</v>
      </c>
      <c r="G19" s="2" t="s">
        <v>23</v>
      </c>
      <c r="H19" s="2">
        <v>0</v>
      </c>
      <c r="I19" s="1">
        <v>0</v>
      </c>
      <c r="J19" s="3" t="s">
        <v>18</v>
      </c>
      <c r="K19" s="2" t="str">
        <f>J19*279.99</f>
        <v>0</v>
      </c>
      <c r="L19" s="5"/>
    </row>
    <row r="20" spans="1:12" customHeight="1" ht="105" outlineLevel="4">
      <c r="A20" s="1"/>
      <c r="B20" s="1">
        <v>834440</v>
      </c>
      <c r="C20" s="1" t="s">
        <v>69</v>
      </c>
      <c r="D20" s="1" t="s">
        <v>70</v>
      </c>
      <c r="E20" s="2" t="s">
        <v>71</v>
      </c>
      <c r="F20" s="2" t="s">
        <v>72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J20*291.91</f>
        <v>0</v>
      </c>
      <c r="L20" s="5"/>
    </row>
    <row r="21" spans="1:12" outlineLevel="2">
      <c r="A21" s="8" t="s">
        <v>73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819220</v>
      </c>
      <c r="C22" s="1" t="s">
        <v>74</v>
      </c>
      <c r="D22" s="1" t="s">
        <v>75</v>
      </c>
      <c r="E22" s="2" t="s">
        <v>76</v>
      </c>
      <c r="F22" s="2" t="s">
        <v>77</v>
      </c>
      <c r="G22" s="2" t="s">
        <v>36</v>
      </c>
      <c r="H22" s="2">
        <v>0</v>
      </c>
      <c r="I22" s="1">
        <v>0</v>
      </c>
      <c r="J22" s="3" t="s">
        <v>18</v>
      </c>
      <c r="K22" s="2" t="str">
        <f>J22*43.19</f>
        <v>0</v>
      </c>
      <c r="L22" s="5"/>
    </row>
    <row r="23" spans="1:12" customHeight="1" ht="105" outlineLevel="4">
      <c r="A23" s="1"/>
      <c r="B23" s="1">
        <v>819221</v>
      </c>
      <c r="C23" s="1" t="s">
        <v>78</v>
      </c>
      <c r="D23" s="1" t="s">
        <v>79</v>
      </c>
      <c r="E23" s="2" t="s">
        <v>80</v>
      </c>
      <c r="F23" s="2" t="s">
        <v>81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J23*61.06</f>
        <v>0</v>
      </c>
      <c r="L23" s="5"/>
    </row>
    <row r="24" spans="1:12" customHeight="1" ht="105" outlineLevel="4">
      <c r="A24" s="1"/>
      <c r="B24" s="1">
        <v>819222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23</v>
      </c>
      <c r="H24" s="2">
        <v>0</v>
      </c>
      <c r="I24" s="1">
        <v>0</v>
      </c>
      <c r="J24" s="3" t="s">
        <v>18</v>
      </c>
      <c r="K24" s="2" t="str">
        <f>J24*72.98</f>
        <v>0</v>
      </c>
      <c r="L24" s="5"/>
    </row>
    <row r="25" spans="1:12" customHeight="1" ht="105" outlineLevel="4">
      <c r="A25" s="1"/>
      <c r="B25" s="1">
        <v>819223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18</v>
      </c>
      <c r="K25" s="2" t="str">
        <f>J25*722.00</f>
        <v>0</v>
      </c>
      <c r="L25" s="5"/>
    </row>
    <row r="26" spans="1:12" customHeight="1" ht="105" outlineLevel="4">
      <c r="A26" s="1"/>
      <c r="B26" s="1">
        <v>819224</v>
      </c>
      <c r="C26" s="1" t="s">
        <v>90</v>
      </c>
      <c r="D26" s="1" t="s">
        <v>91</v>
      </c>
      <c r="E26" s="2" t="s">
        <v>92</v>
      </c>
      <c r="F26" s="2" t="s">
        <v>89</v>
      </c>
      <c r="G26" s="2">
        <v>8</v>
      </c>
      <c r="H26" s="2">
        <v>0</v>
      </c>
      <c r="I26" s="1">
        <v>0</v>
      </c>
      <c r="J26" s="3" t="s">
        <v>18</v>
      </c>
      <c r="K26" s="2" t="str">
        <f>J26*722.00</f>
        <v>0</v>
      </c>
      <c r="L26" s="5"/>
    </row>
    <row r="27" spans="1:12" outlineLevel="2">
      <c r="A27" s="8" t="s">
        <v>93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819212</v>
      </c>
      <c r="C28" s="1" t="s">
        <v>94</v>
      </c>
      <c r="D28" s="1" t="s">
        <v>95</v>
      </c>
      <c r="E28" s="2" t="s">
        <v>96</v>
      </c>
      <c r="F28" s="2" t="s">
        <v>97</v>
      </c>
      <c r="G28" s="2" t="s">
        <v>98</v>
      </c>
      <c r="H28" s="2">
        <v>0</v>
      </c>
      <c r="I28" s="1">
        <v>0</v>
      </c>
      <c r="J28" s="3" t="s">
        <v>18</v>
      </c>
      <c r="K28" s="2" t="str">
        <f>J28*31.18</f>
        <v>0</v>
      </c>
      <c r="L28" s="5"/>
    </row>
    <row r="29" spans="1:12" customHeight="1" ht="105" outlineLevel="4">
      <c r="A29" s="1"/>
      <c r="B29" s="1">
        <v>819213</v>
      </c>
      <c r="C29" s="1" t="s">
        <v>99</v>
      </c>
      <c r="D29" s="1" t="s">
        <v>100</v>
      </c>
      <c r="E29" s="2" t="s">
        <v>101</v>
      </c>
      <c r="F29" s="2" t="s">
        <v>102</v>
      </c>
      <c r="G29" s="2" t="s">
        <v>103</v>
      </c>
      <c r="H29" s="2">
        <v>0</v>
      </c>
      <c r="I29" s="1">
        <v>0</v>
      </c>
      <c r="J29" s="3" t="s">
        <v>18</v>
      </c>
      <c r="K29" s="2" t="str">
        <f>J29*25.90</f>
        <v>0</v>
      </c>
      <c r="L29" s="5"/>
    </row>
    <row r="30" spans="1:12" customHeight="1" ht="105" outlineLevel="4">
      <c r="A30" s="1"/>
      <c r="B30" s="1">
        <v>819218</v>
      </c>
      <c r="C30" s="1" t="s">
        <v>104</v>
      </c>
      <c r="D30" s="1"/>
      <c r="E30" s="2" t="s">
        <v>105</v>
      </c>
      <c r="F30" s="2" t="s">
        <v>106</v>
      </c>
      <c r="G30" s="2">
        <v>0</v>
      </c>
      <c r="H30" s="2">
        <v>0</v>
      </c>
      <c r="I30" s="1">
        <v>0</v>
      </c>
      <c r="J30" s="3" t="s">
        <v>18</v>
      </c>
      <c r="K30" s="2" t="str">
        <f>J30*204.85</f>
        <v>0</v>
      </c>
      <c r="L30" s="5"/>
    </row>
    <row r="31" spans="1:12" customHeight="1" ht="105" outlineLevel="4">
      <c r="A31" s="1"/>
      <c r="B31" s="1">
        <v>819219</v>
      </c>
      <c r="C31" s="1" t="s">
        <v>107</v>
      </c>
      <c r="D31" s="1"/>
      <c r="E31" s="2" t="s">
        <v>108</v>
      </c>
      <c r="F31" s="2" t="s">
        <v>109</v>
      </c>
      <c r="G31" s="2">
        <v>0</v>
      </c>
      <c r="H31" s="2">
        <v>0</v>
      </c>
      <c r="I31" s="1">
        <v>0</v>
      </c>
      <c r="J31" s="3" t="s">
        <v>18</v>
      </c>
      <c r="K31" s="2" t="str">
        <f>J31*42.33</f>
        <v>0</v>
      </c>
      <c r="L31" s="5"/>
    </row>
    <row r="32" spans="1:12" customHeight="1" ht="105" outlineLevel="4">
      <c r="A32" s="1"/>
      <c r="B32" s="1">
        <v>823967</v>
      </c>
      <c r="C32" s="1" t="s">
        <v>110</v>
      </c>
      <c r="D32" s="1" t="s">
        <v>111</v>
      </c>
      <c r="E32" s="2" t="s">
        <v>112</v>
      </c>
      <c r="F32" s="2" t="s">
        <v>113</v>
      </c>
      <c r="G32" s="2" t="s">
        <v>114</v>
      </c>
      <c r="H32" s="2">
        <v>0</v>
      </c>
      <c r="I32" s="1">
        <v>0</v>
      </c>
      <c r="J32" s="3" t="s">
        <v>115</v>
      </c>
      <c r="K32" s="2" t="str">
        <f>J32*89.36</f>
        <v>0</v>
      </c>
      <c r="L32" s="5"/>
    </row>
    <row r="33" spans="1:12" customHeight="1" ht="105" outlineLevel="4">
      <c r="A33" s="1"/>
      <c r="B33" s="1">
        <v>824558</v>
      </c>
      <c r="C33" s="1" t="s">
        <v>116</v>
      </c>
      <c r="D33" s="1" t="s">
        <v>117</v>
      </c>
      <c r="E33" s="2" t="s">
        <v>118</v>
      </c>
      <c r="F33" s="2" t="s">
        <v>119</v>
      </c>
      <c r="G33" s="2">
        <v>0</v>
      </c>
      <c r="H33" s="2">
        <v>0</v>
      </c>
      <c r="I33" s="1">
        <v>0</v>
      </c>
      <c r="J33" s="3" t="s">
        <v>18</v>
      </c>
      <c r="K33" s="2" t="str">
        <f>J33*428.93</f>
        <v>0</v>
      </c>
      <c r="L33" s="5"/>
    </row>
    <row r="34" spans="1:12" customHeight="1" ht="105" outlineLevel="4">
      <c r="A34" s="1"/>
      <c r="B34" s="1">
        <v>825240</v>
      </c>
      <c r="C34" s="1" t="s">
        <v>120</v>
      </c>
      <c r="D34" s="1" t="s">
        <v>121</v>
      </c>
      <c r="E34" s="2" t="s">
        <v>122</v>
      </c>
      <c r="F34" s="2" t="s">
        <v>123</v>
      </c>
      <c r="G34" s="2" t="s">
        <v>103</v>
      </c>
      <c r="H34" s="2">
        <v>0</v>
      </c>
      <c r="I34" s="1">
        <v>0</v>
      </c>
      <c r="J34" s="3" t="s">
        <v>18</v>
      </c>
      <c r="K34" s="2" t="str">
        <f>J34*56.00</f>
        <v>0</v>
      </c>
      <c r="L34" s="5"/>
    </row>
    <row r="35" spans="1:12" customHeight="1" ht="105" outlineLevel="4">
      <c r="A35" s="1"/>
      <c r="B35" s="1">
        <v>825241</v>
      </c>
      <c r="C35" s="1" t="s">
        <v>124</v>
      </c>
      <c r="D35" s="1" t="s">
        <v>125</v>
      </c>
      <c r="E35" s="2" t="s">
        <v>126</v>
      </c>
      <c r="F35" s="2" t="s">
        <v>127</v>
      </c>
      <c r="G35" s="2">
        <v>0</v>
      </c>
      <c r="H35" s="2">
        <v>0</v>
      </c>
      <c r="I35" s="1">
        <v>0</v>
      </c>
      <c r="J35" s="3" t="s">
        <v>18</v>
      </c>
      <c r="K35" s="2" t="str">
        <f>J35*36.30</f>
        <v>0</v>
      </c>
      <c r="L35" s="5"/>
    </row>
    <row r="36" spans="1:12" customHeight="1" ht="105" outlineLevel="4">
      <c r="A36" s="1"/>
      <c r="B36" s="1">
        <v>825242</v>
      </c>
      <c r="C36" s="1" t="s">
        <v>128</v>
      </c>
      <c r="D36" s="1" t="s">
        <v>129</v>
      </c>
      <c r="E36" s="2" t="s">
        <v>130</v>
      </c>
      <c r="F36" s="2" t="s">
        <v>131</v>
      </c>
      <c r="G36" s="2" t="s">
        <v>36</v>
      </c>
      <c r="H36" s="2">
        <v>0</v>
      </c>
      <c r="I36" s="1">
        <v>0</v>
      </c>
      <c r="J36" s="3" t="s">
        <v>18</v>
      </c>
      <c r="K36" s="2" t="str">
        <f>J36*39.74</f>
        <v>0</v>
      </c>
      <c r="L36" s="5"/>
    </row>
    <row r="37" spans="1:12" customHeight="1" ht="105" outlineLevel="4">
      <c r="A37" s="1"/>
      <c r="B37" s="1">
        <v>825243</v>
      </c>
      <c r="C37" s="1" t="s">
        <v>132</v>
      </c>
      <c r="D37" s="1" t="s">
        <v>133</v>
      </c>
      <c r="E37" s="2" t="s">
        <v>134</v>
      </c>
      <c r="F37" s="2" t="s">
        <v>135</v>
      </c>
      <c r="G37" s="2" t="s">
        <v>36</v>
      </c>
      <c r="H37" s="2">
        <v>0</v>
      </c>
      <c r="I37" s="1">
        <v>0</v>
      </c>
      <c r="J37" s="3" t="s">
        <v>18</v>
      </c>
      <c r="K37" s="2" t="str">
        <f>J37*43.00</f>
        <v>0</v>
      </c>
      <c r="L37" s="5"/>
    </row>
    <row r="38" spans="1:12" customHeight="1" ht="105" outlineLevel="4">
      <c r="A38" s="1"/>
      <c r="B38" s="1">
        <v>825244</v>
      </c>
      <c r="C38" s="1" t="s">
        <v>136</v>
      </c>
      <c r="D38" s="1" t="s">
        <v>137</v>
      </c>
      <c r="E38" s="2" t="s">
        <v>138</v>
      </c>
      <c r="F38" s="2" t="s">
        <v>139</v>
      </c>
      <c r="G38" s="2" t="s">
        <v>36</v>
      </c>
      <c r="H38" s="2">
        <v>0</v>
      </c>
      <c r="I38" s="1">
        <v>0</v>
      </c>
      <c r="J38" s="3" t="s">
        <v>18</v>
      </c>
      <c r="K38" s="2" t="str">
        <f>J38*42.84</f>
        <v>0</v>
      </c>
      <c r="L38" s="5"/>
    </row>
    <row r="39" spans="1:12" customHeight="1" ht="105" outlineLevel="4">
      <c r="A39" s="1"/>
      <c r="B39" s="1">
        <v>825245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0</v>
      </c>
      <c r="H39" s="2">
        <v>0</v>
      </c>
      <c r="I39" s="1">
        <v>0</v>
      </c>
      <c r="J39" s="3" t="s">
        <v>18</v>
      </c>
      <c r="K39" s="2" t="str">
        <f>J39*66.24</f>
        <v>0</v>
      </c>
      <c r="L39" s="5"/>
    </row>
    <row r="40" spans="1:12" customHeight="1" ht="105" outlineLevel="4">
      <c r="A40" s="1"/>
      <c r="B40" s="1">
        <v>825246</v>
      </c>
      <c r="C40" s="1" t="s">
        <v>144</v>
      </c>
      <c r="D40" s="1" t="s">
        <v>145</v>
      </c>
      <c r="E40" s="2" t="s">
        <v>146</v>
      </c>
      <c r="F40" s="2" t="s">
        <v>147</v>
      </c>
      <c r="G40" s="2" t="s">
        <v>36</v>
      </c>
      <c r="H40" s="2">
        <v>0</v>
      </c>
      <c r="I40" s="1">
        <v>0</v>
      </c>
      <c r="J40" s="3" t="s">
        <v>18</v>
      </c>
      <c r="K40" s="2" t="str">
        <f>J40*70.00</f>
        <v>0</v>
      </c>
      <c r="L40" s="5"/>
    </row>
    <row r="41" spans="1:12" customHeight="1" ht="105" outlineLevel="4">
      <c r="A41" s="1"/>
      <c r="B41" s="1">
        <v>825247</v>
      </c>
      <c r="C41" s="1" t="s">
        <v>148</v>
      </c>
      <c r="D41" s="1" t="s">
        <v>149</v>
      </c>
      <c r="E41" s="2" t="s">
        <v>150</v>
      </c>
      <c r="F41" s="2" t="s">
        <v>151</v>
      </c>
      <c r="G41" s="2">
        <v>0</v>
      </c>
      <c r="H41" s="2">
        <v>0</v>
      </c>
      <c r="I41" s="1">
        <v>0</v>
      </c>
      <c r="J41" s="3" t="s">
        <v>18</v>
      </c>
      <c r="K41" s="2" t="str">
        <f>J41*391.00</f>
        <v>0</v>
      </c>
      <c r="L41" s="5"/>
    </row>
    <row r="42" spans="1:12" customHeight="1" ht="105" outlineLevel="4">
      <c r="A42" s="1"/>
      <c r="B42" s="1">
        <v>826589</v>
      </c>
      <c r="C42" s="1" t="s">
        <v>152</v>
      </c>
      <c r="D42" s="1" t="s">
        <v>153</v>
      </c>
      <c r="E42" s="2" t="s">
        <v>154</v>
      </c>
      <c r="F42" s="2" t="s">
        <v>155</v>
      </c>
      <c r="G42" s="2" t="s">
        <v>114</v>
      </c>
      <c r="H42" s="2">
        <v>0</v>
      </c>
      <c r="I42" s="1">
        <v>0</v>
      </c>
      <c r="J42" s="3" t="s">
        <v>18</v>
      </c>
      <c r="K42" s="2" t="str">
        <f>J42*71.49</f>
        <v>0</v>
      </c>
      <c r="L42" s="5"/>
    </row>
    <row r="43" spans="1:12" customHeight="1" ht="105" outlineLevel="4">
      <c r="A43" s="1"/>
      <c r="B43" s="1">
        <v>884587</v>
      </c>
      <c r="C43" s="1" t="s">
        <v>156</v>
      </c>
      <c r="D43" s="1" t="s">
        <v>157</v>
      </c>
      <c r="E43" s="2" t="s">
        <v>158</v>
      </c>
      <c r="F43" s="2" t="s">
        <v>159</v>
      </c>
      <c r="G43" s="2" t="s">
        <v>36</v>
      </c>
      <c r="H43" s="2">
        <v>0</v>
      </c>
      <c r="I43" s="1">
        <v>0</v>
      </c>
      <c r="J43" s="3" t="s">
        <v>18</v>
      </c>
      <c r="K43" s="2" t="str">
        <f>J43*56.59</f>
        <v>0</v>
      </c>
      <c r="L43" s="5"/>
    </row>
    <row r="44" spans="1:12" outlineLevel="2">
      <c r="A44" s="8" t="s">
        <v>160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819234</v>
      </c>
      <c r="C45" s="1" t="s">
        <v>161</v>
      </c>
      <c r="D45" s="1">
        <v>4587</v>
      </c>
      <c r="E45" s="2" t="s">
        <v>162</v>
      </c>
      <c r="F45" s="2" t="s">
        <v>163</v>
      </c>
      <c r="G45" s="2">
        <v>0</v>
      </c>
      <c r="H45" s="2">
        <v>0</v>
      </c>
      <c r="I45" s="1">
        <v>0</v>
      </c>
      <c r="J45" s="3" t="s">
        <v>18</v>
      </c>
      <c r="K45" s="2" t="str">
        <f>J45*58.07</f>
        <v>0</v>
      </c>
      <c r="L45" s="5"/>
    </row>
    <row r="46" spans="1:12" customHeight="1" ht="105" outlineLevel="4">
      <c r="A46" s="1"/>
      <c r="B46" s="1">
        <v>819235</v>
      </c>
      <c r="C46" s="1" t="s">
        <v>164</v>
      </c>
      <c r="D46" s="1">
        <v>4588</v>
      </c>
      <c r="E46" s="2" t="s">
        <v>165</v>
      </c>
      <c r="F46" s="2" t="s">
        <v>166</v>
      </c>
      <c r="G46" s="2">
        <v>0</v>
      </c>
      <c r="H46" s="2">
        <v>0</v>
      </c>
      <c r="I46" s="1">
        <v>0</v>
      </c>
      <c r="J46" s="3" t="s">
        <v>18</v>
      </c>
      <c r="K46" s="2" t="str">
        <f>J46*87.21</f>
        <v>0</v>
      </c>
      <c r="L46" s="5"/>
    </row>
    <row r="47" spans="1:12" customHeight="1" ht="105" outlineLevel="4">
      <c r="A47" s="1"/>
      <c r="B47" s="1">
        <v>819236</v>
      </c>
      <c r="C47" s="1" t="s">
        <v>167</v>
      </c>
      <c r="D47" s="1">
        <v>4589</v>
      </c>
      <c r="E47" s="2" t="s">
        <v>168</v>
      </c>
      <c r="F47" s="2" t="s">
        <v>169</v>
      </c>
      <c r="G47" s="2">
        <v>0</v>
      </c>
      <c r="H47" s="2">
        <v>0</v>
      </c>
      <c r="I47" s="1">
        <v>0</v>
      </c>
      <c r="J47" s="3" t="s">
        <v>18</v>
      </c>
      <c r="K47" s="2" t="str">
        <f>J47*73.64</f>
        <v>0</v>
      </c>
      <c r="L47" s="5"/>
    </row>
    <row r="48" spans="1:12" customHeight="1" ht="105" outlineLevel="4">
      <c r="A48" s="1"/>
      <c r="B48" s="1">
        <v>819237</v>
      </c>
      <c r="C48" s="1" t="s">
        <v>170</v>
      </c>
      <c r="D48" s="1">
        <v>4590</v>
      </c>
      <c r="E48" s="2" t="s">
        <v>171</v>
      </c>
      <c r="F48" s="2" t="s">
        <v>166</v>
      </c>
      <c r="G48" s="2">
        <v>0</v>
      </c>
      <c r="H48" s="2">
        <v>0</v>
      </c>
      <c r="I48" s="1">
        <v>0</v>
      </c>
      <c r="J48" s="3" t="s">
        <v>18</v>
      </c>
      <c r="K48" s="2" t="str">
        <f>J48*87.21</f>
        <v>0</v>
      </c>
      <c r="L48" s="5"/>
    </row>
    <row r="49" spans="1:12" customHeight="1" ht="105" outlineLevel="4">
      <c r="A49" s="1"/>
      <c r="B49" s="1">
        <v>819238</v>
      </c>
      <c r="C49" s="1" t="s">
        <v>172</v>
      </c>
      <c r="D49" s="1">
        <v>4585</v>
      </c>
      <c r="E49" s="2" t="s">
        <v>173</v>
      </c>
      <c r="F49" s="2" t="s">
        <v>174</v>
      </c>
      <c r="G49" s="2">
        <v>0</v>
      </c>
      <c r="H49" s="2">
        <v>0</v>
      </c>
      <c r="I49" s="1">
        <v>0</v>
      </c>
      <c r="J49" s="3" t="s">
        <v>18</v>
      </c>
      <c r="K49" s="2" t="str">
        <f>J49*25.32</f>
        <v>0</v>
      </c>
      <c r="L49" s="5"/>
    </row>
    <row r="50" spans="1:12" customHeight="1" ht="105" outlineLevel="4">
      <c r="A50" s="1"/>
      <c r="B50" s="1">
        <v>819239</v>
      </c>
      <c r="C50" s="1" t="s">
        <v>175</v>
      </c>
      <c r="D50" s="1">
        <v>4586</v>
      </c>
      <c r="E50" s="2" t="s">
        <v>176</v>
      </c>
      <c r="F50" s="2" t="s">
        <v>177</v>
      </c>
      <c r="G50" s="2">
        <v>0</v>
      </c>
      <c r="H50" s="2">
        <v>0</v>
      </c>
      <c r="I50" s="1">
        <v>0</v>
      </c>
      <c r="J50" s="3" t="s">
        <v>18</v>
      </c>
      <c r="K50" s="2" t="str">
        <f>J50*34.25</f>
        <v>0</v>
      </c>
      <c r="L50" s="5"/>
    </row>
    <row r="51" spans="1:12" customHeight="1" ht="105" outlineLevel="4">
      <c r="A51" s="1"/>
      <c r="B51" s="1">
        <v>819240</v>
      </c>
      <c r="C51" s="1" t="s">
        <v>178</v>
      </c>
      <c r="D51" s="1">
        <v>4744</v>
      </c>
      <c r="E51" s="2" t="s">
        <v>179</v>
      </c>
      <c r="F51" s="2" t="s">
        <v>180</v>
      </c>
      <c r="G51" s="2" t="s">
        <v>23</v>
      </c>
      <c r="H51" s="2">
        <v>0</v>
      </c>
      <c r="I51" s="1">
        <v>0</v>
      </c>
      <c r="J51" s="3" t="s">
        <v>18</v>
      </c>
      <c r="K51" s="2" t="str">
        <f>J51*64.60</f>
        <v>0</v>
      </c>
      <c r="L51" s="5"/>
    </row>
    <row r="52" spans="1:12" customHeight="1" ht="105" outlineLevel="4">
      <c r="A52" s="1"/>
      <c r="B52" s="1">
        <v>819241</v>
      </c>
      <c r="C52" s="1" t="s">
        <v>181</v>
      </c>
      <c r="D52" s="1">
        <v>4743</v>
      </c>
      <c r="E52" s="2" t="s">
        <v>182</v>
      </c>
      <c r="F52" s="2" t="s">
        <v>183</v>
      </c>
      <c r="G52" s="2" t="s">
        <v>17</v>
      </c>
      <c r="H52" s="2">
        <v>0</v>
      </c>
      <c r="I52" s="1">
        <v>0</v>
      </c>
      <c r="J52" s="3" t="s">
        <v>18</v>
      </c>
      <c r="K52" s="2" t="str">
        <f>J52*50.83</f>
        <v>0</v>
      </c>
      <c r="L52" s="5"/>
    </row>
    <row r="53" spans="1:12" customHeight="1" ht="105" outlineLevel="4">
      <c r="A53" s="1"/>
      <c r="B53" s="1">
        <v>819242</v>
      </c>
      <c r="C53" s="1" t="s">
        <v>184</v>
      </c>
      <c r="D53" s="1">
        <v>4591</v>
      </c>
      <c r="E53" s="2" t="s">
        <v>185</v>
      </c>
      <c r="F53" s="2" t="s">
        <v>186</v>
      </c>
      <c r="G53" s="2">
        <v>0</v>
      </c>
      <c r="H53" s="2">
        <v>0</v>
      </c>
      <c r="I53" s="1">
        <v>0</v>
      </c>
      <c r="J53" s="3" t="s">
        <v>18</v>
      </c>
      <c r="K53" s="2" t="str">
        <f>J53*102.68</f>
        <v>0</v>
      </c>
      <c r="L53" s="5"/>
    </row>
    <row r="54" spans="1:12" customHeight="1" ht="105" outlineLevel="4">
      <c r="A54" s="1"/>
      <c r="B54" s="1">
        <v>819244</v>
      </c>
      <c r="C54" s="1" t="s">
        <v>187</v>
      </c>
      <c r="D54" s="1" t="s">
        <v>188</v>
      </c>
      <c r="E54" s="2" t="s">
        <v>189</v>
      </c>
      <c r="F54" s="2" t="s">
        <v>190</v>
      </c>
      <c r="G54" s="2">
        <v>-10</v>
      </c>
      <c r="H54" s="2">
        <v>0</v>
      </c>
      <c r="I54" s="1">
        <v>0</v>
      </c>
      <c r="J54" s="3" t="s">
        <v>18</v>
      </c>
      <c r="K54" s="2" t="str">
        <f>J54*25.00</f>
        <v>0</v>
      </c>
      <c r="L54" s="5"/>
    </row>
    <row r="55" spans="1:12" customHeight="1" ht="105" outlineLevel="4">
      <c r="A55" s="1"/>
      <c r="B55" s="1">
        <v>819245</v>
      </c>
      <c r="C55" s="1" t="s">
        <v>191</v>
      </c>
      <c r="D55" s="1" t="s">
        <v>192</v>
      </c>
      <c r="E55" s="2" t="s">
        <v>193</v>
      </c>
      <c r="F55" s="2" t="s">
        <v>194</v>
      </c>
      <c r="G55" s="2">
        <v>0</v>
      </c>
      <c r="H55" s="2">
        <v>0</v>
      </c>
      <c r="I55" s="1">
        <v>0</v>
      </c>
      <c r="J55" s="3" t="s">
        <v>18</v>
      </c>
      <c r="K55" s="2" t="str">
        <f>J55*14.00</f>
        <v>0</v>
      </c>
      <c r="L55" s="5"/>
    </row>
    <row r="56" spans="1:12" customHeight="1" ht="105" outlineLevel="4">
      <c r="A56" s="1"/>
      <c r="B56" s="1">
        <v>819246</v>
      </c>
      <c r="C56" s="1" t="s">
        <v>195</v>
      </c>
      <c r="D56" s="1"/>
      <c r="E56" s="2" t="s">
        <v>196</v>
      </c>
      <c r="F56" s="2" t="s">
        <v>197</v>
      </c>
      <c r="G56" s="2" t="s">
        <v>36</v>
      </c>
      <c r="H56" s="2">
        <v>0</v>
      </c>
      <c r="I56" s="1">
        <v>0</v>
      </c>
      <c r="J56" s="3" t="s">
        <v>18</v>
      </c>
      <c r="K56" s="2" t="str">
        <f>J56*3.57</f>
        <v>0</v>
      </c>
      <c r="L56" s="5"/>
    </row>
    <row r="57" spans="1:12" customHeight="1" ht="105" outlineLevel="4">
      <c r="A57" s="1"/>
      <c r="B57" s="1">
        <v>819247</v>
      </c>
      <c r="C57" s="1" t="s">
        <v>198</v>
      </c>
      <c r="D57" s="1"/>
      <c r="E57" s="2" t="s">
        <v>199</v>
      </c>
      <c r="F57" s="2" t="s">
        <v>200</v>
      </c>
      <c r="G57" s="2">
        <v>0</v>
      </c>
      <c r="H57" s="2">
        <v>0</v>
      </c>
      <c r="I57" s="1">
        <v>0</v>
      </c>
      <c r="J57" s="3" t="s">
        <v>18</v>
      </c>
      <c r="K57" s="2" t="str">
        <f>J57*0.00</f>
        <v>0</v>
      </c>
      <c r="L57" s="5"/>
    </row>
    <row r="58" spans="1:12" customHeight="1" ht="105" outlineLevel="4">
      <c r="A58" s="1"/>
      <c r="B58" s="1">
        <v>819248</v>
      </c>
      <c r="C58" s="1" t="s">
        <v>201</v>
      </c>
      <c r="D58" s="1"/>
      <c r="E58" s="2" t="s">
        <v>202</v>
      </c>
      <c r="F58" s="2" t="s">
        <v>203</v>
      </c>
      <c r="G58" s="2">
        <v>0</v>
      </c>
      <c r="H58" s="2">
        <v>0</v>
      </c>
      <c r="I58" s="1">
        <v>0</v>
      </c>
      <c r="J58" s="3" t="s">
        <v>18</v>
      </c>
      <c r="K58" s="2" t="str">
        <f>J58*34.17</f>
        <v>0</v>
      </c>
      <c r="L58" s="5"/>
    </row>
    <row r="59" spans="1:12" customHeight="1" ht="105" outlineLevel="4">
      <c r="A59" s="1"/>
      <c r="B59" s="1">
        <v>819249</v>
      </c>
      <c r="C59" s="1" t="s">
        <v>204</v>
      </c>
      <c r="D59" s="1"/>
      <c r="E59" s="2" t="s">
        <v>205</v>
      </c>
      <c r="F59" s="2" t="s">
        <v>206</v>
      </c>
      <c r="G59" s="2">
        <v>0</v>
      </c>
      <c r="H59" s="2">
        <v>0</v>
      </c>
      <c r="I59" s="1">
        <v>0</v>
      </c>
      <c r="J59" s="3" t="s">
        <v>18</v>
      </c>
      <c r="K59" s="2" t="str">
        <f>J59*54.74</f>
        <v>0</v>
      </c>
      <c r="L59" s="5"/>
    </row>
    <row r="60" spans="1:12" customHeight="1" ht="105" outlineLevel="4">
      <c r="A60" s="1"/>
      <c r="B60" s="1">
        <v>819250</v>
      </c>
      <c r="C60" s="1" t="s">
        <v>207</v>
      </c>
      <c r="D60" s="1"/>
      <c r="E60" s="2" t="s">
        <v>208</v>
      </c>
      <c r="F60" s="2" t="s">
        <v>209</v>
      </c>
      <c r="G60" s="2">
        <v>0</v>
      </c>
      <c r="H60" s="2">
        <v>0</v>
      </c>
      <c r="I60" s="1">
        <v>0</v>
      </c>
      <c r="J60" s="3" t="s">
        <v>18</v>
      </c>
      <c r="K60" s="2" t="str">
        <f>J60*67.49</f>
        <v>0</v>
      </c>
      <c r="L60" s="5"/>
    </row>
    <row r="61" spans="1:12" customHeight="1" ht="105" outlineLevel="4">
      <c r="A61" s="1"/>
      <c r="B61" s="1">
        <v>819251</v>
      </c>
      <c r="C61" s="1" t="s">
        <v>210</v>
      </c>
      <c r="D61" s="1"/>
      <c r="E61" s="2" t="s">
        <v>211</v>
      </c>
      <c r="F61" s="2" t="s">
        <v>212</v>
      </c>
      <c r="G61" s="2">
        <v>0</v>
      </c>
      <c r="H61" s="2">
        <v>0</v>
      </c>
      <c r="I61" s="1">
        <v>0</v>
      </c>
      <c r="J61" s="3" t="s">
        <v>18</v>
      </c>
      <c r="K61" s="2" t="str">
        <f>J61*69.53</f>
        <v>0</v>
      </c>
      <c r="L61" s="5"/>
    </row>
    <row r="62" spans="1:12" customHeight="1" ht="105" outlineLevel="4">
      <c r="A62" s="1"/>
      <c r="B62" s="1">
        <v>819252</v>
      </c>
      <c r="C62" s="1" t="s">
        <v>213</v>
      </c>
      <c r="D62" s="1"/>
      <c r="E62" s="2" t="s">
        <v>214</v>
      </c>
      <c r="F62" s="2" t="s">
        <v>215</v>
      </c>
      <c r="G62" s="2">
        <v>0</v>
      </c>
      <c r="H62" s="2">
        <v>0</v>
      </c>
      <c r="I62" s="1">
        <v>0</v>
      </c>
      <c r="J62" s="3" t="s">
        <v>18</v>
      </c>
      <c r="K62" s="2" t="str">
        <f>J62*70.04</f>
        <v>0</v>
      </c>
      <c r="L62" s="5"/>
    </row>
    <row r="63" spans="1:12" customHeight="1" ht="105" outlineLevel="4">
      <c r="A63" s="1"/>
      <c r="B63" s="1">
        <v>819253</v>
      </c>
      <c r="C63" s="1" t="s">
        <v>216</v>
      </c>
      <c r="D63" s="1"/>
      <c r="E63" s="2" t="s">
        <v>217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J63*67.49</f>
        <v>0</v>
      </c>
      <c r="L63" s="5"/>
    </row>
    <row r="64" spans="1:12" customHeight="1" ht="105" outlineLevel="4">
      <c r="A64" s="1"/>
      <c r="B64" s="1">
        <v>819254</v>
      </c>
      <c r="C64" s="1" t="s">
        <v>218</v>
      </c>
      <c r="D64" s="1"/>
      <c r="E64" s="2" t="s">
        <v>219</v>
      </c>
      <c r="F64" s="2" t="s">
        <v>220</v>
      </c>
      <c r="G64" s="2">
        <v>9</v>
      </c>
      <c r="H64" s="2">
        <v>0</v>
      </c>
      <c r="I64" s="1" t="s">
        <v>17</v>
      </c>
      <c r="J64" s="3" t="s">
        <v>18</v>
      </c>
      <c r="K64" s="2" t="str">
        <f>J64*66.98</f>
        <v>0</v>
      </c>
      <c r="L64" s="5"/>
    </row>
    <row r="65" spans="1:12" customHeight="1" ht="105" outlineLevel="4">
      <c r="A65" s="1"/>
      <c r="B65" s="1">
        <v>819255</v>
      </c>
      <c r="C65" s="1" t="s">
        <v>221</v>
      </c>
      <c r="D65" s="1"/>
      <c r="E65" s="2" t="s">
        <v>222</v>
      </c>
      <c r="F65" s="2" t="s">
        <v>223</v>
      </c>
      <c r="G65" s="2">
        <v>0</v>
      </c>
      <c r="H65" s="2">
        <v>0</v>
      </c>
      <c r="I65" s="1">
        <v>0</v>
      </c>
      <c r="J65" s="3" t="s">
        <v>18</v>
      </c>
      <c r="K65" s="2" t="str">
        <f>J65*67.15</f>
        <v>0</v>
      </c>
      <c r="L65" s="5"/>
    </row>
    <row r="66" spans="1:12" customHeight="1" ht="105" outlineLevel="4">
      <c r="A66" s="1"/>
      <c r="B66" s="1">
        <v>819256</v>
      </c>
      <c r="C66" s="1" t="s">
        <v>224</v>
      </c>
      <c r="D66" s="1"/>
      <c r="E66" s="2" t="s">
        <v>225</v>
      </c>
      <c r="F66" s="2" t="s">
        <v>226</v>
      </c>
      <c r="G66" s="2">
        <v>0</v>
      </c>
      <c r="H66" s="2">
        <v>0</v>
      </c>
      <c r="I66" s="1">
        <v>0</v>
      </c>
      <c r="J66" s="3" t="s">
        <v>18</v>
      </c>
      <c r="K66" s="2" t="str">
        <f>J66*6.46</f>
        <v>0</v>
      </c>
      <c r="L66" s="5"/>
    </row>
    <row r="67" spans="1:12" customHeight="1" ht="105" outlineLevel="4">
      <c r="A67" s="1"/>
      <c r="B67" s="1">
        <v>819257</v>
      </c>
      <c r="C67" s="1" t="s">
        <v>227</v>
      </c>
      <c r="D67" s="1"/>
      <c r="E67" s="2" t="s">
        <v>228</v>
      </c>
      <c r="F67" s="2" t="s">
        <v>229</v>
      </c>
      <c r="G67" s="2">
        <v>0</v>
      </c>
      <c r="H67" s="2">
        <v>0</v>
      </c>
      <c r="I67" s="1">
        <v>0</v>
      </c>
      <c r="J67" s="3" t="s">
        <v>18</v>
      </c>
      <c r="K67" s="2" t="str">
        <f>J67*5.44</f>
        <v>0</v>
      </c>
      <c r="L67" s="5"/>
    </row>
    <row r="68" spans="1:12" customHeight="1" ht="105" outlineLevel="4">
      <c r="A68" s="1"/>
      <c r="B68" s="1">
        <v>819258</v>
      </c>
      <c r="C68" s="1" t="s">
        <v>230</v>
      </c>
      <c r="D68" s="1" t="s">
        <v>231</v>
      </c>
      <c r="E68" s="2" t="s">
        <v>232</v>
      </c>
      <c r="F68" s="2" t="s">
        <v>233</v>
      </c>
      <c r="G68" s="2" t="s">
        <v>114</v>
      </c>
      <c r="H68" s="2" t="s">
        <v>23</v>
      </c>
      <c r="I68" s="1">
        <v>0</v>
      </c>
      <c r="J68" s="3" t="s">
        <v>18</v>
      </c>
      <c r="K68" s="2" t="str">
        <f>J68*627.00</f>
        <v>0</v>
      </c>
      <c r="L68" s="5"/>
    </row>
    <row r="69" spans="1:12" customHeight="1" ht="105" outlineLevel="4">
      <c r="A69" s="1"/>
      <c r="B69" s="1">
        <v>819259</v>
      </c>
      <c r="C69" s="1" t="s">
        <v>234</v>
      </c>
      <c r="D69" s="1" t="s">
        <v>235</v>
      </c>
      <c r="E69" s="2" t="s">
        <v>236</v>
      </c>
      <c r="F69" s="2" t="s">
        <v>237</v>
      </c>
      <c r="G69" s="2" t="s">
        <v>114</v>
      </c>
      <c r="H69" s="2" t="s">
        <v>17</v>
      </c>
      <c r="I69" s="1">
        <v>0</v>
      </c>
      <c r="J69" s="3" t="s">
        <v>18</v>
      </c>
      <c r="K69" s="2" t="str">
        <f>J69*550.00</f>
        <v>0</v>
      </c>
      <c r="L69" s="5"/>
    </row>
    <row r="70" spans="1:12" customHeight="1" ht="105" outlineLevel="4">
      <c r="A70" s="1"/>
      <c r="B70" s="1">
        <v>819260</v>
      </c>
      <c r="C70" s="1" t="s">
        <v>238</v>
      </c>
      <c r="D70" s="1" t="s">
        <v>239</v>
      </c>
      <c r="E70" s="2" t="s">
        <v>240</v>
      </c>
      <c r="F70" s="2" t="s">
        <v>241</v>
      </c>
      <c r="G70" s="2" t="s">
        <v>114</v>
      </c>
      <c r="H70" s="2" t="s">
        <v>36</v>
      </c>
      <c r="I70" s="1">
        <v>0</v>
      </c>
      <c r="J70" s="3" t="s">
        <v>18</v>
      </c>
      <c r="K70" s="2" t="str">
        <f>J70*562.00</f>
        <v>0</v>
      </c>
      <c r="L70" s="5"/>
    </row>
    <row r="71" spans="1:12" customHeight="1" ht="105" outlineLevel="4">
      <c r="A71" s="1"/>
      <c r="B71" s="1">
        <v>819261</v>
      </c>
      <c r="C71" s="1" t="s">
        <v>242</v>
      </c>
      <c r="D71" s="1" t="s">
        <v>243</v>
      </c>
      <c r="E71" s="2" t="s">
        <v>244</v>
      </c>
      <c r="F71" s="2" t="s">
        <v>245</v>
      </c>
      <c r="G71" s="2" t="s">
        <v>114</v>
      </c>
      <c r="H71" s="2" t="s">
        <v>23</v>
      </c>
      <c r="I71" s="1">
        <v>0</v>
      </c>
      <c r="J71" s="3" t="s">
        <v>18</v>
      </c>
      <c r="K71" s="2" t="str">
        <f>J71*566.00</f>
        <v>0</v>
      </c>
      <c r="L71" s="5"/>
    </row>
    <row r="72" spans="1:12" customHeight="1" ht="105" outlineLevel="4">
      <c r="A72" s="1"/>
      <c r="B72" s="1">
        <v>883005</v>
      </c>
      <c r="C72" s="1" t="s">
        <v>246</v>
      </c>
      <c r="D72" s="1" t="s">
        <v>247</v>
      </c>
      <c r="E72" s="2" t="s">
        <v>248</v>
      </c>
      <c r="F72" s="2" t="s">
        <v>249</v>
      </c>
      <c r="G72" s="2" t="s">
        <v>36</v>
      </c>
      <c r="H72" s="2">
        <v>0</v>
      </c>
      <c r="I72" s="1" t="s">
        <v>36</v>
      </c>
      <c r="J72" s="3" t="s">
        <v>18</v>
      </c>
      <c r="K72" s="2" t="str">
        <f>J72*9.16</f>
        <v>0</v>
      </c>
      <c r="L72" s="5"/>
    </row>
    <row r="73" spans="1:12" customHeight="1" ht="105" outlineLevel="4">
      <c r="A73" s="1"/>
      <c r="B73" s="1">
        <v>883006</v>
      </c>
      <c r="C73" s="1" t="s">
        <v>250</v>
      </c>
      <c r="D73" s="1" t="s">
        <v>251</v>
      </c>
      <c r="E73" s="2" t="s">
        <v>252</v>
      </c>
      <c r="F73" s="2" t="s">
        <v>253</v>
      </c>
      <c r="G73" s="2" t="s">
        <v>36</v>
      </c>
      <c r="H73" s="2">
        <v>0</v>
      </c>
      <c r="I73" s="1">
        <v>0</v>
      </c>
      <c r="J73" s="3" t="s">
        <v>18</v>
      </c>
      <c r="K73" s="2" t="str">
        <f>J73*7.97</f>
        <v>0</v>
      </c>
      <c r="L73" s="5"/>
    </row>
    <row r="74" spans="1:12" customHeight="1" ht="105" outlineLevel="4">
      <c r="A74" s="1"/>
      <c r="B74" s="1">
        <v>883007</v>
      </c>
      <c r="C74" s="1" t="s">
        <v>254</v>
      </c>
      <c r="D74" s="1" t="s">
        <v>255</v>
      </c>
      <c r="E74" s="2" t="s">
        <v>256</v>
      </c>
      <c r="F74" s="2" t="s">
        <v>257</v>
      </c>
      <c r="G74" s="2" t="s">
        <v>36</v>
      </c>
      <c r="H74" s="2">
        <v>0</v>
      </c>
      <c r="I74" s="1">
        <v>0</v>
      </c>
      <c r="J74" s="3" t="s">
        <v>18</v>
      </c>
      <c r="K74" s="2" t="str">
        <f>J74*11.38</f>
        <v>0</v>
      </c>
      <c r="L74" s="5"/>
    </row>
    <row r="75" spans="1:12" customHeight="1" ht="105" outlineLevel="4">
      <c r="A75" s="1"/>
      <c r="B75" s="1">
        <v>836284</v>
      </c>
      <c r="C75" s="1" t="s">
        <v>258</v>
      </c>
      <c r="D75" s="1" t="s">
        <v>259</v>
      </c>
      <c r="E75" s="2" t="s">
        <v>260</v>
      </c>
      <c r="F75" s="2" t="s">
        <v>261</v>
      </c>
      <c r="G75" s="2">
        <v>0</v>
      </c>
      <c r="H75" s="2">
        <v>0</v>
      </c>
      <c r="I75" s="1">
        <v>0</v>
      </c>
      <c r="J75" s="3" t="s">
        <v>18</v>
      </c>
      <c r="K75" s="2" t="str">
        <f>J75*54.00</f>
        <v>0</v>
      </c>
      <c r="L75" s="5"/>
    </row>
    <row r="76" spans="1:12" customHeight="1" ht="105" outlineLevel="4">
      <c r="A76" s="1"/>
      <c r="B76" s="1">
        <v>869347</v>
      </c>
      <c r="C76" s="1" t="s">
        <v>262</v>
      </c>
      <c r="D76" s="1" t="s">
        <v>263</v>
      </c>
      <c r="E76" s="2" t="s">
        <v>264</v>
      </c>
      <c r="F76" s="2" t="s">
        <v>265</v>
      </c>
      <c r="G76" s="2">
        <v>10</v>
      </c>
      <c r="H76" s="2" t="s">
        <v>17</v>
      </c>
      <c r="I76" s="1">
        <v>0</v>
      </c>
      <c r="J76" s="3" t="s">
        <v>18</v>
      </c>
      <c r="K76" s="2" t="str">
        <f>J76*761.00</f>
        <v>0</v>
      </c>
      <c r="L76" s="5"/>
    </row>
    <row r="77" spans="1:12" outlineLevel="2">
      <c r="A77" s="8" t="s">
        <v>266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819230</v>
      </c>
      <c r="C78" s="1" t="s">
        <v>267</v>
      </c>
      <c r="D78" s="1" t="s">
        <v>268</v>
      </c>
      <c r="E78" s="2" t="s">
        <v>269</v>
      </c>
      <c r="F78" s="2" t="s">
        <v>270</v>
      </c>
      <c r="G78" s="2">
        <v>0</v>
      </c>
      <c r="H78" s="2" t="s">
        <v>114</v>
      </c>
      <c r="I78" s="1">
        <v>0</v>
      </c>
      <c r="J78" s="3" t="s">
        <v>18</v>
      </c>
      <c r="K78" s="2" t="str">
        <f>J78*1025.00</f>
        <v>0</v>
      </c>
      <c r="L78" s="5"/>
    </row>
    <row r="79" spans="1:12" customHeight="1" ht="105" outlineLevel="4">
      <c r="A79" s="1"/>
      <c r="B79" s="1">
        <v>819232</v>
      </c>
      <c r="C79" s="1" t="s">
        <v>271</v>
      </c>
      <c r="D79" s="1"/>
      <c r="E79" s="2" t="s">
        <v>272</v>
      </c>
      <c r="F79" s="2" t="s">
        <v>273</v>
      </c>
      <c r="G79" s="2">
        <v>0</v>
      </c>
      <c r="H79" s="2">
        <v>0</v>
      </c>
      <c r="I79" s="1">
        <v>0</v>
      </c>
      <c r="J79" s="3" t="s">
        <v>18</v>
      </c>
      <c r="K79" s="2" t="str">
        <f>J79*5.85</f>
        <v>0</v>
      </c>
      <c r="L79" s="5"/>
    </row>
    <row r="80" spans="1:12" outlineLevel="4">
      <c r="A80" s="1"/>
      <c r="B80" s="1">
        <v>882987</v>
      </c>
      <c r="C80" s="1" t="s">
        <v>274</v>
      </c>
      <c r="D80" s="1"/>
      <c r="E80" s="2" t="s">
        <v>275</v>
      </c>
      <c r="F80" s="2" t="s">
        <v>276</v>
      </c>
      <c r="G80" s="2">
        <v>0</v>
      </c>
      <c r="H80" s="2">
        <v>0</v>
      </c>
      <c r="I80" s="1">
        <v>3</v>
      </c>
      <c r="J80" s="3" t="s">
        <v>18</v>
      </c>
      <c r="K80" s="2" t="str">
        <f>J80*767.81</f>
        <v>0</v>
      </c>
      <c r="L80" s="5"/>
    </row>
    <row r="81" spans="1:12" outlineLevel="4">
      <c r="A81" s="1"/>
      <c r="B81" s="1">
        <v>882988</v>
      </c>
      <c r="C81" s="1" t="s">
        <v>277</v>
      </c>
      <c r="D81" s="1"/>
      <c r="E81" s="2" t="s">
        <v>278</v>
      </c>
      <c r="F81" s="2" t="s">
        <v>279</v>
      </c>
      <c r="G81" s="2">
        <v>-2</v>
      </c>
      <c r="H81" s="2">
        <v>0</v>
      </c>
      <c r="I81" s="1">
        <v>3</v>
      </c>
      <c r="J81" s="3" t="s">
        <v>18</v>
      </c>
      <c r="K81" s="2" t="str">
        <f>J81*841.68</f>
        <v>0</v>
      </c>
      <c r="L81" s="5"/>
    </row>
    <row r="82" spans="1:12" outlineLevel="4">
      <c r="A82" s="1"/>
      <c r="B82" s="1">
        <v>883008</v>
      </c>
      <c r="C82" s="1" t="s">
        <v>280</v>
      </c>
      <c r="D82" s="1"/>
      <c r="E82" s="2" t="s">
        <v>281</v>
      </c>
      <c r="F82" s="2" t="s">
        <v>282</v>
      </c>
      <c r="G82" s="2" t="s">
        <v>17</v>
      </c>
      <c r="H82" s="2">
        <v>0</v>
      </c>
      <c r="I82" s="1">
        <v>0</v>
      </c>
      <c r="J82" s="3" t="s">
        <v>18</v>
      </c>
      <c r="K82" s="2" t="str">
        <f>J82*10.90</f>
        <v>0</v>
      </c>
      <c r="L82" s="5"/>
    </row>
    <row r="83" spans="1:12" outlineLevel="4">
      <c r="A83" s="1"/>
      <c r="B83" s="1">
        <v>883009</v>
      </c>
      <c r="C83" s="1" t="s">
        <v>283</v>
      </c>
      <c r="D83" s="1"/>
      <c r="E83" s="2" t="s">
        <v>284</v>
      </c>
      <c r="F83" s="2" t="s">
        <v>285</v>
      </c>
      <c r="G83" s="2" t="s">
        <v>36</v>
      </c>
      <c r="H83" s="2">
        <v>0</v>
      </c>
      <c r="I83" s="1">
        <v>0</v>
      </c>
      <c r="J83" s="3" t="s">
        <v>18</v>
      </c>
      <c r="K83" s="2" t="str">
        <f>J83*4.48</f>
        <v>0</v>
      </c>
      <c r="L8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27:K27"/>
    <mergeCell ref="A44:K44"/>
    <mergeCell ref="A77:K7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2026-03-19T23:13:40+03:00</dcterms:created>
  <dcterms:modified xsi:type="dcterms:W3CDTF">2026-03-19T23:13:40+03:00</dcterms:modified>
  <dc:title>Untitled Spreadsheet</dc:title>
  <dc:description/>
  <dc:subject/>
  <cp:keywords/>
  <cp:category/>
</cp:coreProperties>
</file>