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<sst xmlns="http://schemas.openxmlformats.org/spreadsheetml/2006/main" uniqueCount="265">
  <si>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</si>
  <si>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</si>
  <si>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</si>
  <si>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</si>
  <si>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</si>
  <si>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</si>
  <si>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</si>
  <si>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</si>
  <si>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</si>
  <si>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</si>
  <si>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</si>
  <si>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Уплотнители для резьбы</t>
  </si>
  <si>
    <t>Фум лента</t>
  </si>
  <si>
    <t>FRP-100587</t>
  </si>
  <si>
    <t>F809.12</t>
  </si>
  <si>
    <t>Лента ФУМ FRAP 12мм х 0.075мм х 8м (250/1000шт)</t>
  </si>
  <si>
    <t>15.80 руб.</t>
  </si>
  <si>
    <t>&gt;100</t>
  </si>
  <si>
    <t>шт</t>
  </si>
  <si>
    <t>MAS-110022</t>
  </si>
  <si>
    <t>-Лента ФУМ (малая) 12 мм х 0,075 мм х 10 м MP</t>
  </si>
  <si>
    <t>30.58 руб.</t>
  </si>
  <si>
    <t>MAS-110023</t>
  </si>
  <si>
    <t>-Лента ФУМ GAS 12 мм х 0,1 мм х 10 м MP</t>
  </si>
  <si>
    <t>34.50 руб.</t>
  </si>
  <si>
    <t>RAS-140003</t>
  </si>
  <si>
    <t>VR8098</t>
  </si>
  <si>
    <t>лента фум VR 16м*19мм*0,2мм (10/500шт)</t>
  </si>
  <si>
    <t>51.45 руб.</t>
  </si>
  <si>
    <t>RAS-140004</t>
  </si>
  <si>
    <t>VR8095</t>
  </si>
  <si>
    <t>лента фум большая VR 35м*19мм*0,2мм (25/500шт)</t>
  </si>
  <si>
    <t>64.68 руб.</t>
  </si>
  <si>
    <t>RAS-140005</t>
  </si>
  <si>
    <t>VR8096</t>
  </si>
  <si>
    <t>лента фум большая VR 16м*19мм*0,25мм Lux (10/500шт)</t>
  </si>
  <si>
    <t>85.26 руб.</t>
  </si>
  <si>
    <t>RAS-140006</t>
  </si>
  <si>
    <t>VR8097</t>
  </si>
  <si>
    <t>лента фум для газа и воды VR 12м*12мм*0,1мм (10/1000шт)</t>
  </si>
  <si>
    <t>30.87 руб.</t>
  </si>
  <si>
    <t>RAS-140020</t>
  </si>
  <si>
    <t>VR8099</t>
  </si>
  <si>
    <t>лента фум VIEIR 11м*12мм*0,075мм (10/500шт)</t>
  </si>
  <si>
    <t>16.17 руб.</t>
  </si>
  <si>
    <t>SMS-180419</t>
  </si>
  <si>
    <t>PT-1210</t>
  </si>
  <si>
    <t>Фум лента Solone 12mm*0.1mm*10m, 0.3g/cm (1/250/1000шт)</t>
  </si>
  <si>
    <t>22.30 руб.</t>
  </si>
  <si>
    <t>SMS-180420</t>
  </si>
  <si>
    <t>PT-1212</t>
  </si>
  <si>
    <t>Фум лента Solone 12mm*0.1mm*12m, 0.7g/cm (1/250/1000шт)</t>
  </si>
  <si>
    <t>50.79 руб.</t>
  </si>
  <si>
    <t>VLC-1314001</t>
  </si>
  <si>
    <t>VT.PTFE.0.121020</t>
  </si>
  <si>
    <t>Лента-ФУМ 12мм х 0,1мм х 20м VALTEC  (100шт)</t>
  </si>
  <si>
    <t>101.00 руб.</t>
  </si>
  <si>
    <t>&gt;5000</t>
  </si>
  <si>
    <t>VLC-1314002</t>
  </si>
  <si>
    <t>VT.PTFE.0.191215</t>
  </si>
  <si>
    <t>Лента-ФУМ 19мм х 0,12мм х 15м VALTEC  (70шт)</t>
  </si>
  <si>
    <t>118.00 руб.</t>
  </si>
  <si>
    <t>&gt;1000</t>
  </si>
  <si>
    <t>VLC-1314003</t>
  </si>
  <si>
    <t>VT.PTFE.0.121010</t>
  </si>
  <si>
    <t>Лента-ФУМ 12мм х 0,1мм х 10м VALTEC  (100шт)</t>
  </si>
  <si>
    <t>50.00 руб.</t>
  </si>
  <si>
    <t>ZGR-000204</t>
  </si>
  <si>
    <t>PT-1212 (Zegor)</t>
  </si>
  <si>
    <t>Фум лента для газа, длинна 12 метров, толщина 0,1 микрон, ширина 12 мм (1000шт)</t>
  </si>
  <si>
    <t>0.00 руб.</t>
  </si>
  <si>
    <t>ZGR-000205</t>
  </si>
  <si>
    <t>PT-1215 (Zegor)</t>
  </si>
  <si>
    <t>Фум лента для воды, длинна 15 метров, толщина 0,1 микрон, ширина 12 мм (1000шт)</t>
  </si>
  <si>
    <t>ZGR-000206</t>
  </si>
  <si>
    <t>PT-2020 (Zegor)</t>
  </si>
  <si>
    <t>Фум лента для воды, длинна 20 метров, толщина 0,25 микрон, ширина 19 мм (250шт)</t>
  </si>
  <si>
    <t>УТ000001499</t>
  </si>
  <si>
    <t>-лента фум 10м*12мм*0,075мм (10/250шт)</t>
  </si>
  <si>
    <t>15.36 руб.</t>
  </si>
  <si>
    <t>УТ000001610</t>
  </si>
  <si>
    <t>-лента фум для газа 12мм(10/250шт)</t>
  </si>
  <si>
    <t>18.56 руб.</t>
  </si>
  <si>
    <t>Лен и паста</t>
  </si>
  <si>
    <t>MAS-110011</t>
  </si>
  <si>
    <t>-Комплект паста уплотнительная (вода, пар, 25 г) Masterpak + лён</t>
  </si>
  <si>
    <t>77.04 руб.</t>
  </si>
  <si>
    <t>MAS-110012</t>
  </si>
  <si>
    <t>-Комплект паста уплотнительная (вода, пар, 70 г) Masterpak + лён</t>
  </si>
  <si>
    <t>122.12 руб.</t>
  </si>
  <si>
    <t>MAS-110013</t>
  </si>
  <si>
    <t>-Паста уплотнительная (вода, пар, 25 г) Masterpak</t>
  </si>
  <si>
    <t>39.64 руб.</t>
  </si>
  <si>
    <t>MAS-110014</t>
  </si>
  <si>
    <t>-Паста уплотнительная (вода, пар, 70 г) Masterpak</t>
  </si>
  <si>
    <t>91.92 руб.</t>
  </si>
  <si>
    <t>MAS-110015</t>
  </si>
  <si>
    <t>-Паста уплотнительная (вода, пар, 250 г) Masterpak</t>
  </si>
  <si>
    <t>235.40 руб.</t>
  </si>
  <si>
    <t>MAS-110019</t>
  </si>
  <si>
    <t>-Паста уплотнительная универсальная (вода, газ, 25г) MULTIPASTE</t>
  </si>
  <si>
    <t>73.44 руб.</t>
  </si>
  <si>
    <t>MAS-110021</t>
  </si>
  <si>
    <t>-Комплект паста уплотнительная универсальная (вода, газ, 25г) MULTIPASTE + лён Premium</t>
  </si>
  <si>
    <t>122.43 руб.</t>
  </si>
  <si>
    <t>RAS-110001</t>
  </si>
  <si>
    <t>Комплект №1 UNIPAK (паста 25 гр.+лен 13 гр.) (вода, пар) (РФ)</t>
  </si>
  <si>
    <t>199.65 руб.</t>
  </si>
  <si>
    <t>RAS-110008</t>
  </si>
  <si>
    <t>Паста UNIPAK 25 г. (тюбик) (вода, пар) (10/500шт) (РФ)</t>
  </si>
  <si>
    <t>145.20 руб.</t>
  </si>
  <si>
    <t>RAS-110009</t>
  </si>
  <si>
    <t>Паста UNIPAK 75гр. (вода, пар) (24шт) (РФ)</t>
  </si>
  <si>
    <t>304.92 руб.</t>
  </si>
  <si>
    <t>RAS-110010</t>
  </si>
  <si>
    <t>Паста UNIPAK 250гр.(вода, пар) (24шт) (РФ)</t>
  </si>
  <si>
    <t>642.51 руб.</t>
  </si>
  <si>
    <t>RAS-110014</t>
  </si>
  <si>
    <t>Лен сантехнический (пакет 100 г)  UNIPAK (100шт) (РФ)</t>
  </si>
  <si>
    <t>526.35 руб.</t>
  </si>
  <si>
    <t>RAS-110019</t>
  </si>
  <si>
    <t>ZPRL.100</t>
  </si>
  <si>
    <t>Лен сантехнический 100гр. (40шт)</t>
  </si>
  <si>
    <t>185.00 руб.</t>
  </si>
  <si>
    <t>&gt;25</t>
  </si>
  <si>
    <t>RAS-110020</t>
  </si>
  <si>
    <t>ZPRL.200</t>
  </si>
  <si>
    <t>Лен сантехнический 200гр. (35шт)</t>
  </si>
  <si>
    <t>599.00 руб.</t>
  </si>
  <si>
    <t>RAS-110021</t>
  </si>
  <si>
    <t>ZPRL.500</t>
  </si>
  <si>
    <t>Лен сантехнический 500гр.</t>
  </si>
  <si>
    <t>879.00 руб.</t>
  </si>
  <si>
    <t>RAS-110047</t>
  </si>
  <si>
    <t>TL75</t>
  </si>
  <si>
    <t xml:space="preserve">Паста для упл. резьбовых соед. (вода, пар) тюбик 75 гр.  (1/24шт) </t>
  </si>
  <si>
    <t>130.83 руб.</t>
  </si>
  <si>
    <t>RAS-110051</t>
  </si>
  <si>
    <t>TL250</t>
  </si>
  <si>
    <t>Уплотнительная паста 250г  VIEIR (24шт)</t>
  </si>
  <si>
    <t>257.25 руб.</t>
  </si>
  <si>
    <t>&gt;10</t>
  </si>
  <si>
    <t>RAS-130024</t>
  </si>
  <si>
    <t>Паста для упл. резьбовых соед. AquaflaxNano (вода, пар) тюбик 30гр. (50шт)</t>
  </si>
  <si>
    <t>154.68 руб.</t>
  </si>
  <si>
    <t>VER-001559</t>
  </si>
  <si>
    <t>VER11-100</t>
  </si>
  <si>
    <t>Лен сантехнический 100г "VIEIR" (100/1шт)</t>
  </si>
  <si>
    <t>267.54 руб.</t>
  </si>
  <si>
    <t>VER-001560</t>
  </si>
  <si>
    <t>TL2513</t>
  </si>
  <si>
    <t xml:space="preserve">Комплект монтажный VIEIR №1 (паста 25г. + лён 13г.) (1/500шт)  </t>
  </si>
  <si>
    <t>111.72 руб.</t>
  </si>
  <si>
    <t>VLC-1314004</t>
  </si>
  <si>
    <t>VT.M.K.01</t>
  </si>
  <si>
    <t>Комплект монтажный VALTEC №1 (паста 20г + лен)   (200шт)</t>
  </si>
  <si>
    <t>138.00 руб.</t>
  </si>
  <si>
    <t>VLC-1314008</t>
  </si>
  <si>
    <t>VT.FLAX.0.055</t>
  </si>
  <si>
    <t>Нить сантехническая VALTEC льняная, для резьб. соед. (55м)   (24шт)</t>
  </si>
  <si>
    <t>182.00 руб.</t>
  </si>
  <si>
    <t>&gt;50</t>
  </si>
  <si>
    <t>VLC-1314009</t>
  </si>
  <si>
    <t>VT.FLAX.0.110</t>
  </si>
  <si>
    <t>Нить сантехническая VALTEC льняная, для резьб. соед. (110м)   (10шт)</t>
  </si>
  <si>
    <t>314.00 руб.</t>
  </si>
  <si>
    <t>VLC-900477</t>
  </si>
  <si>
    <t>ZPIL.200</t>
  </si>
  <si>
    <t>Лен сантехнический импортный в пакете UNIFLAX 200гр.(М200КП) (30шт)</t>
  </si>
  <si>
    <t>535.00 руб.</t>
  </si>
  <si>
    <t>Нить сантехническая</t>
  </si>
  <si>
    <t>MAS-110009</t>
  </si>
  <si>
    <t>-Нить сантехническая для резьбовых соединений MPF 20м</t>
  </si>
  <si>
    <t>146.76 руб.</t>
  </si>
  <si>
    <t>MAS-110010</t>
  </si>
  <si>
    <t>-Нить сантехническая для резьбовых соединений MPF 50м</t>
  </si>
  <si>
    <t>252.93 руб.</t>
  </si>
  <si>
    <t>RAS-130001</t>
  </si>
  <si>
    <t>Нить для герметизации резьбы "Tangit Уни-лок" (20м)  (8 /32шт)</t>
  </si>
  <si>
    <t>398.77 руб.</t>
  </si>
  <si>
    <t>RAS-130002</t>
  </si>
  <si>
    <t>Нить для герметизации резьбы "Tangit Уни-лок" (50 м)   (24шт)</t>
  </si>
  <si>
    <t>449.74 руб.</t>
  </si>
  <si>
    <t>RAS-130003</t>
  </si>
  <si>
    <t>ZPR311102</t>
  </si>
  <si>
    <t>Нить для герметизации резьбы "Tangit Уни-лок" (100 м)  (20шт)</t>
  </si>
  <si>
    <t>1 495.97 руб.</t>
  </si>
  <si>
    <t>RAS-130004</t>
  </si>
  <si>
    <t>Нить для герметизации резьбы "Tangit Уни-лок" (160 м)  (20шт)</t>
  </si>
  <si>
    <t>2 251.31 руб.</t>
  </si>
  <si>
    <t>RAS-130006</t>
  </si>
  <si>
    <t>Нить для герметизации резьбы "Sprint" (25м) бокс, блистер (25шт)</t>
  </si>
  <si>
    <t>190.84 руб.</t>
  </si>
  <si>
    <t>RAS-130007</t>
  </si>
  <si>
    <t>Нить для герметизации резьбы "Рекорд" (50 м) бокс, блистер (50шт)</t>
  </si>
  <si>
    <t>271.06 руб.</t>
  </si>
  <si>
    <t>RAS-130010</t>
  </si>
  <si>
    <t>VR8093</t>
  </si>
  <si>
    <t>Универсальная уплотнительная нить VIEIR пластик бокс 2мм х 0.2мм х 80м х1.2g/cm³  (20/240шт)</t>
  </si>
  <si>
    <t>236.67 руб.</t>
  </si>
  <si>
    <t>RAS-130011</t>
  </si>
  <si>
    <t>VR8094</t>
  </si>
  <si>
    <t>Универсальная уплотнительная нить VIEIR пластик бокс 2мм х 0.2мм х 150м х1.2g/cm³  (20/240шт)</t>
  </si>
  <si>
    <t>426.30 руб.</t>
  </si>
  <si>
    <t>RAS-130020</t>
  </si>
  <si>
    <t>Нить для герметизации резьбы "Sprint" (50м) бокс, блистер (25шт)</t>
  </si>
  <si>
    <t>323.05 руб.</t>
  </si>
  <si>
    <t>RAS-130025</t>
  </si>
  <si>
    <t>Нить универсальная для герметизации резьбы GAZMASTER" (вода, ГАЗ, пар) (25м) бокс, блистер (25шт)</t>
  </si>
  <si>
    <t>198.58 руб.</t>
  </si>
  <si>
    <t>VER-000271</t>
  </si>
  <si>
    <t>VTL20</t>
  </si>
  <si>
    <t>Универсальная нить для герметизации резьбовых соединений 20м. "VIEIR" (300/30шт)</t>
  </si>
  <si>
    <t>144.06 руб.</t>
  </si>
  <si>
    <t>VER-000273</t>
  </si>
  <si>
    <t>VTL80</t>
  </si>
  <si>
    <t>Универсальная нить для герметизации резьбовых соединений 80м. "VIEIR" (200/10шт)</t>
  </si>
  <si>
    <t>269.01 руб.</t>
  </si>
  <si>
    <t>VER-000274</t>
  </si>
  <si>
    <t>VTL160</t>
  </si>
  <si>
    <t>Универсальная нить для герметизации резьбовых соединений 160м. "VIEIR" (200/10шт)</t>
  </si>
  <si>
    <t>393.96 руб.</t>
  </si>
  <si>
    <t>Герметики для резьбы</t>
  </si>
  <si>
    <t>RAS-120004</t>
  </si>
  <si>
    <t>F320</t>
  </si>
  <si>
    <t>Анаэробный клей-герметик "Фиксатор №3" (20г), для резьбовых соединений.   (42шт)</t>
  </si>
  <si>
    <t>173.00 руб.</t>
  </si>
  <si>
    <t>RAS-120005</t>
  </si>
  <si>
    <t>F340</t>
  </si>
  <si>
    <t>Анаэробный клей-герметик "Фиксатор №3" (40г), для резьбовых соединений.  (80шт)</t>
  </si>
  <si>
    <t>341.00 руб.</t>
  </si>
  <si>
    <t>&gt;500</t>
  </si>
  <si>
    <t>RAS-120006</t>
  </si>
  <si>
    <t>Анаэробный герметик "СантехмастерГель" ЗЕЛЕНЫЙ, легкоразборный, до 11/2", тюбик 15гр.блистер (25шт)</t>
  </si>
  <si>
    <t>264.20 руб.</t>
  </si>
  <si>
    <t>RAS-120007</t>
  </si>
  <si>
    <t>Анаэробный герметик "СантехмастерГель" ЗЕЛЕНЫЙ, легкоразборный, до 11/2", тюбик 60гр.блистер  (25шт)</t>
  </si>
  <si>
    <t>638.55 руб.</t>
  </si>
  <si>
    <t>RAS-120008</t>
  </si>
  <si>
    <t>Анаэробный герметик "СантехмастерГель" СИНИЙ, быстрый и прочный, до 2", тюбик 15гр.блистер  (25шт)</t>
  </si>
  <si>
    <t>RAS-120009</t>
  </si>
  <si>
    <t>Анаэробный герметик "СантехмастерГель" СИНИЙ, быстрый и прочный, до 2", тюбик 60гр.блистер  (25шт)</t>
  </si>
  <si>
    <t>RAS-120050</t>
  </si>
  <si>
    <t>Анаэробный герметик "СантехмастерГель" КРАСНЫЙ, ультрабыстрый, до 3", тюбик 15гр.блистер  (25шт)</t>
  </si>
  <si>
    <t>RAS-120051</t>
  </si>
  <si>
    <t>Анаэробный герметик "СантехмастерГель" КРАСНЫЙ, ультрабыстрый, до 3", тюбик 60гр.блистер  (25шт)</t>
  </si>
  <si>
    <t>RAS-120052</t>
  </si>
  <si>
    <t>Анаэробный герметик "СантехмастерГель" ЗЕЛЕНЫЙ, легкоразборный, до 11/2", тюбик 35гр.еврослот (40шт)</t>
  </si>
  <si>
    <t>463.04 руб.</t>
  </si>
  <si>
    <t>RAS-120053</t>
  </si>
  <si>
    <t>Анаэробный герметик "СантехмастерГель" СИНИЙ, быстрый и прочный, до 2", тюбик 35гр.блистер  (40шт)</t>
  </si>
  <si>
    <t>RAS-120054</t>
  </si>
  <si>
    <t>-Анаэробный герметик "СантехмастерГель" КРАСНЫЙ, ультрабыстрый, до 3", тюбик 35гр.блистер  (40шт)</t>
  </si>
  <si>
    <t>UNI- 100008</t>
  </si>
  <si>
    <t>-Замазка сантехническая UNIPAK UNIGUM 250 г. (1/48шт)</t>
  </si>
  <si>
    <t>418.25 руб.</t>
  </si>
  <si>
    <t>UNI- 100020</t>
  </si>
  <si>
    <t>-Определитель места утечки газа UNIPAK MULTITEС (аэрозоль 400 мл)  - 10º C (1/12шт)</t>
  </si>
  <si>
    <t>742.00 руб.</t>
  </si>
  <si>
    <t>UNI- 100021</t>
  </si>
  <si>
    <t>-Определитель места утечки газа UNIPAK MULTITEС (аэрозоль 400 мл)  - 30º C (1/12шт)</t>
  </si>
  <si>
    <t>899.50 руб.</t>
  </si>
  <si>
    <t>УТ000002021</t>
  </si>
  <si>
    <t>Анаэробный герметик "СантехмастерГель" СИНИЙ, быстрый и прочный, до 2", тюбик 120гр.  (10шт)</t>
  </si>
  <si>
    <t>984.55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</si>
</sst>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fa7139_ce2c_11f0_a80d_047c1617b143_ab7d8ffc_d05b_11f0_a810_047c1617b1431.jpeg"/><Relationship Id="rId2" Type="http://schemas.openxmlformats.org/officeDocument/2006/relationships/image" Target="../media/18110d27_50ef_11ee_a4b8_047c1617b143_444b1c12_5a46_11f0_a775_047c1617b1432.jpeg"/><Relationship Id="rId3" Type="http://schemas.openxmlformats.org/officeDocument/2006/relationships/image" Target="../media/18110d29_50ef_11ee_a4b8_047c1617b143_444b1c16_5a46_11f0_a775_047c1617b1433.jpeg"/><Relationship Id="rId4" Type="http://schemas.openxmlformats.org/officeDocument/2006/relationships/image" Target="../media/b65b9319_86a6_11e9_8101_003048fd731b_0291d94a_0d22_11ea_810d_003048fd731b4.jpeg"/><Relationship Id="rId5" Type="http://schemas.openxmlformats.org/officeDocument/2006/relationships/image" Target="../media/b65b931d_86a6_11e9_8101_003048fd731b_6b95d384_5a46_11f0_a775_047c1617b1435.jpeg"/><Relationship Id="rId6" Type="http://schemas.openxmlformats.org/officeDocument/2006/relationships/image" Target="../media/b65b9321_86a6_11e9_8101_003048fd731b_0291d94c_0d22_11ea_810d_003048fd731b6.jpeg"/><Relationship Id="rId7" Type="http://schemas.openxmlformats.org/officeDocument/2006/relationships/image" Target="../media/68a7bd95_a71a_11e9_8103_003048fd731b_d92286de_f1db_11ef_a6e1_047c1617b1437.jpeg"/><Relationship Id="rId8" Type="http://schemas.openxmlformats.org/officeDocument/2006/relationships/image" Target="../media/72bbc803_7c9e_11ea_8111_003048fd731b_d92286e0_f1db_11ef_a6e1_047c1617b1438.jpeg"/><Relationship Id="rId9" Type="http://schemas.openxmlformats.org/officeDocument/2006/relationships/image" Target="../media/b8d3182f_c362_11ea_8157_003048fd731b_9d1cd8c6_c39d_11ea_8157_003048fd731b9.jpeg"/><Relationship Id="rId10" Type="http://schemas.openxmlformats.org/officeDocument/2006/relationships/image" Target="../media/b65b930a_86a6_11e9_8101_003048fd731b_6949acf1_f953_11e9_810b_003048fd731b10.jpeg"/><Relationship Id="rId11" Type="http://schemas.openxmlformats.org/officeDocument/2006/relationships/image" Target="../media/b65b930d_86a6_11e9_8101_003048fd731b_6949acf2_f953_11e9_810b_003048fd731b11.jpeg"/><Relationship Id="rId12" Type="http://schemas.openxmlformats.org/officeDocument/2006/relationships/image" Target="../media/b65b9310_86a6_11e9_8101_003048fd731b_6949acf3_f953_11e9_810b_003048fd731b12.jpeg"/><Relationship Id="rId13" Type="http://schemas.openxmlformats.org/officeDocument/2006/relationships/image" Target="../media/ab08e993_3fea_11ee_a4a3_047c1617b143_14e1e0cb_f93d_11ef_a6ea_047c1617b14313.jpeg"/><Relationship Id="rId14" Type="http://schemas.openxmlformats.org/officeDocument/2006/relationships/image" Target="../media/ab08e995_3fea_11ee_a4a3_047c1617b143_14e1e0cc_f93d_11ef_a6ea_047c1617b14314.jpeg"/><Relationship Id="rId15" Type="http://schemas.openxmlformats.org/officeDocument/2006/relationships/image" Target="../media/ab08e997_3fea_11ee_a4a3_047c1617b143_14e1e0cd_f93d_11ef_a6ea_047c1617b14315.jpeg"/><Relationship Id="rId16" Type="http://schemas.openxmlformats.org/officeDocument/2006/relationships/image" Target="../media/0e82d89b_f39c_11ec_a2c5_00259070b487_0a6f3b02_310d_11f1_a89b_047c1617b14316.jpeg"/><Relationship Id="rId17" Type="http://schemas.openxmlformats.org/officeDocument/2006/relationships/image" Target="../media/08518564_4acd_11ed_a349_00259070b484_0a6f3b04_310d_11f1_a89b_047c1617b14317.jpeg"/><Relationship Id="rId18" Type="http://schemas.openxmlformats.org/officeDocument/2006/relationships/image" Target="../media/a9564481_50dc_11ee_a4b8_047c1617b143_444b1bfb_5a46_11f0_a775_047c1617b14318.jpeg"/><Relationship Id="rId19" Type="http://schemas.openxmlformats.org/officeDocument/2006/relationships/image" Target="../media/a9564483_50dc_11ee_a4b8_047c1617b143_444b1bff_5a46_11f0_a775_047c1617b14319.jpeg"/><Relationship Id="rId20" Type="http://schemas.openxmlformats.org/officeDocument/2006/relationships/image" Target="../media/a9564485_50dc_11ee_a4b8_047c1617b143_444b1c06_5a46_11f0_a775_047c1617b14320.jpeg"/><Relationship Id="rId21" Type="http://schemas.openxmlformats.org/officeDocument/2006/relationships/image" Target="../media/a9564487_50dc_11ee_a4b8_047c1617b143_444b1c0d_5a46_11f0_a775_047c1617b14321.jpeg"/><Relationship Id="rId22" Type="http://schemas.openxmlformats.org/officeDocument/2006/relationships/image" Target="../media/a9564489_50dc_11ee_a4b8_047c1617b143_444b1c0a_5a46_11f0_a775_047c1617b14322.jpeg"/><Relationship Id="rId23" Type="http://schemas.openxmlformats.org/officeDocument/2006/relationships/image" Target="../media/18110d21_50ef_11ee_a4b8_047c1617b143_444b1c11_5a46_11f0_a775_047c1617b14323.jpeg"/><Relationship Id="rId24" Type="http://schemas.openxmlformats.org/officeDocument/2006/relationships/image" Target="../media/18110d25_50ef_11ee_a4b8_047c1617b143_444b1c03_5a46_11f0_a775_047c1617b14324.jpeg"/><Relationship Id="rId25" Type="http://schemas.openxmlformats.org/officeDocument/2006/relationships/image" Target="../media/ae91e7b8_86a6_11e9_8101_003048fd731b_8e562916_17d2_11f1_a87b_047c1617b14325.png"/><Relationship Id="rId26" Type="http://schemas.openxmlformats.org/officeDocument/2006/relationships/image" Target="../media/ae91e7c6_86a6_11e9_8101_003048fd731b_f8e3fdc7_f954_11e9_810b_003048fd731b26.jpeg"/><Relationship Id="rId27" Type="http://schemas.openxmlformats.org/officeDocument/2006/relationships/image" Target="../media/ae91e7c8_86a6_11e9_8101_003048fd731b_f8e3fdc8_f954_11e9_810b_003048fd731b27.jpeg"/><Relationship Id="rId28" Type="http://schemas.openxmlformats.org/officeDocument/2006/relationships/image" Target="../media/ae91e7ca_86a6_11e9_8101_003048fd731b_f8e3fdc9_f954_11e9_810b_003048fd731b28.jpeg"/><Relationship Id="rId29" Type="http://schemas.openxmlformats.org/officeDocument/2006/relationships/image" Target="../media/ae91e7d2_86a6_11e9_8101_003048fd731b_f8e3fdcd_f954_11e9_810b_003048fd731b29.jpeg"/><Relationship Id="rId30" Type="http://schemas.openxmlformats.org/officeDocument/2006/relationships/image" Target="../media/ae91e7dc_86a6_11e9_8101_003048fd731b_2ab5ec9a_49d5_11ea_810f_003048fd731b30.jpeg"/><Relationship Id="rId31" Type="http://schemas.openxmlformats.org/officeDocument/2006/relationships/image" Target="../media/ae91e7de_86a6_11e9_8101_003048fd731b_2ab5ec9b_49d5_11ea_810f_003048fd731b31.jpeg"/><Relationship Id="rId32" Type="http://schemas.openxmlformats.org/officeDocument/2006/relationships/image" Target="../media/ae91e7e0_86a6_11e9_8101_003048fd731b_2ab5ec9c_49d5_11ea_810f_003048fd731b32.jpeg"/><Relationship Id="rId33" Type="http://schemas.openxmlformats.org/officeDocument/2006/relationships/image" Target="../media/6e1c116f_de8f_11e9_810a_003048fd731b_cfd3365e_41a5_11ea_810f_003048fd731b33.png"/><Relationship Id="rId34" Type="http://schemas.openxmlformats.org/officeDocument/2006/relationships/image" Target="../media/1fcb3168_5f91_11eb_822d_003048fd731b_d92286d1_f1db_11ef_a6e1_047c1617b14334.jpeg"/><Relationship Id="rId35" Type="http://schemas.openxmlformats.org/officeDocument/2006/relationships/image" Target="../media/a6da5e9f_5c44_11ed_a369_047c1617b143_0a6f39e1_310d_11f1_a89b_047c1617b14335.jpeg"/><Relationship Id="rId36" Type="http://schemas.openxmlformats.org/officeDocument/2006/relationships/image" Target="../media/b44e42ca_245f_11f0_a725_047c1617b143_5ed793ed_34e6_11f0_a73b_047c1617b14336.jpeg"/><Relationship Id="rId37" Type="http://schemas.openxmlformats.org/officeDocument/2006/relationships/image" Target="../media/b44e42cc_245f_11f0_a725_047c1617b143_a562d151_d05b_11f0_a810_047c1617b14337.jpeg"/><Relationship Id="rId38" Type="http://schemas.openxmlformats.org/officeDocument/2006/relationships/image" Target="../media/ae91e7af_86a6_11e9_8101_003048fd731b_6949acf4_f953_11e9_810b_003048fd731b38.jpeg"/><Relationship Id="rId39" Type="http://schemas.openxmlformats.org/officeDocument/2006/relationships/image" Target="../media/ae91e7b2_86a6_11e9_8101_003048fd731b_6949acf8_f953_11e9_810b_003048fd731b39.jpeg"/><Relationship Id="rId40" Type="http://schemas.openxmlformats.org/officeDocument/2006/relationships/image" Target="../media/ae91e7b5_86a6_11e9_8101_003048fd731b_6949acf9_f953_11e9_810b_003048fd731b40.jpeg"/><Relationship Id="rId41" Type="http://schemas.openxmlformats.org/officeDocument/2006/relationships/image" Target="../media/61991c13_230d_11ed_a307_00259070b487_d9a65665_f1e4_11ef_a6e1_047c1617b14341.jpeg"/><Relationship Id="rId42" Type="http://schemas.openxmlformats.org/officeDocument/2006/relationships/image" Target="../media/a956447d_50dc_11ee_a4b8_047c1617b143_83eb96e5_5d58_11f0_a779_047c1617b14342.jpeg"/><Relationship Id="rId43" Type="http://schemas.openxmlformats.org/officeDocument/2006/relationships/image" Target="../media/a956447f_50dc_11ee_a4b8_047c1617b143_83eb96e8_5d58_11f0_a779_047c1617b14343.jpeg"/><Relationship Id="rId44" Type="http://schemas.openxmlformats.org/officeDocument/2006/relationships/image" Target="../media/b65b92f4_86a6_11e9_8101_003048fd731b_2ab5ecac_49d5_11ea_810f_003048fd731b44.jpeg"/><Relationship Id="rId45" Type="http://schemas.openxmlformats.org/officeDocument/2006/relationships/image" Target="../media/b65b92f8_86a6_11e9_8101_003048fd731b_2ab5ecad_49d5_11ea_810f_003048fd731b45.jpeg"/><Relationship Id="rId46" Type="http://schemas.openxmlformats.org/officeDocument/2006/relationships/image" Target="../media/b65b92fb_86a6_11e9_8101_003048fd731b_2ab5ecaa_49d5_11ea_810f_003048fd731b46.jpeg"/><Relationship Id="rId47" Type="http://schemas.openxmlformats.org/officeDocument/2006/relationships/image" Target="../media/b65b92fe_86a6_11e9_8101_003048fd731b_2ab5ecab_49d5_11ea_810f_003048fd731b47.jpeg"/><Relationship Id="rId48" Type="http://schemas.openxmlformats.org/officeDocument/2006/relationships/image" Target="../media/b65b9305_86a6_11e9_8101_003048fd731b_2ab5eca9_49d5_11ea_810f_003048fd731b48.jpeg"/><Relationship Id="rId49" Type="http://schemas.openxmlformats.org/officeDocument/2006/relationships/image" Target="../media/b65b9307_86a6_11e9_8101_003048fd731b_2ab5ecae_49d5_11ea_810f_003048fd731b49.jpeg"/><Relationship Id="rId50" Type="http://schemas.openxmlformats.org/officeDocument/2006/relationships/image" Target="../media/394360f0_c40a_11ea_8158_003048fd731b_d92286d2_f1db_11ef_a6e1_047c1617b14350.jpeg"/><Relationship Id="rId51" Type="http://schemas.openxmlformats.org/officeDocument/2006/relationships/image" Target="../media/394360f2_c40a_11ea_8158_003048fd731b_d92286d3_f1db_11ef_a6e1_047c1617b14351.jpeg"/><Relationship Id="rId52" Type="http://schemas.openxmlformats.org/officeDocument/2006/relationships/image" Target="../media/4aff252c_4895_11ec_a1fd_003048fd731b_0a6f39e3_310d_11f1_a89b_047c1617b14352.jpeg"/><Relationship Id="rId53" Type="http://schemas.openxmlformats.org/officeDocument/2006/relationships/image" Target="../media/a6da5ea1_5c44_11ed_a369_047c1617b143_0a6f39e4_310d_11f1_a89b_047c1617b14353.jpeg"/><Relationship Id="rId54" Type="http://schemas.openxmlformats.org/officeDocument/2006/relationships/image" Target="../media/f2cfaabb_c446_11ec_a27f_00259070b487_d92286d4_f1db_11ef_a6e1_047c1617b14354.jpeg"/><Relationship Id="rId55" Type="http://schemas.openxmlformats.org/officeDocument/2006/relationships/image" Target="../media/f2cfaabf_c446_11ec_a27f_00259070b487_d92286d6_f1db_11ef_a6e1_047c1617b14355.jpeg"/><Relationship Id="rId56" Type="http://schemas.openxmlformats.org/officeDocument/2006/relationships/image" Target="../media/f2cfaac1_c446_11ec_a27f_00259070b487_d92286da_f1db_11ef_a6e1_047c1617b14356.jpeg"/><Relationship Id="rId57" Type="http://schemas.openxmlformats.org/officeDocument/2006/relationships/image" Target="../media/ae91e7f5_86a6_11e9_8101_003048fd731b_2ab5ecb6_49d5_11ea_810f_003048fd731b57.jpeg"/><Relationship Id="rId58" Type="http://schemas.openxmlformats.org/officeDocument/2006/relationships/image" Target="../media/ae91e7f8_86a6_11e9_8101_003048fd731b_2ab5ecb7_49d5_11ea_810f_003048fd731b58.jpeg"/><Relationship Id="rId59" Type="http://schemas.openxmlformats.org/officeDocument/2006/relationships/image" Target="../media/b65b92d7_86a6_11e9_8101_003048fd731b_2ab5ecb1_49d5_11ea_810f_003048fd731b59.jpeg"/><Relationship Id="rId60" Type="http://schemas.openxmlformats.org/officeDocument/2006/relationships/image" Target="../media/b65b92da_86a6_11e9_8101_003048fd731b_2ab5ecb2_49d5_11ea_810f_003048fd731b60.jpeg"/><Relationship Id="rId61" Type="http://schemas.openxmlformats.org/officeDocument/2006/relationships/image" Target="../media/b65b92dd_86a6_11e9_8101_003048fd731b_2ab5ecb3_49d5_11ea_810f_003048fd731b61.jpeg"/><Relationship Id="rId62" Type="http://schemas.openxmlformats.org/officeDocument/2006/relationships/image" Target="../media/b65b92e0_86a6_11e9_8101_003048fd731b_2ab5ecb4_49d5_11ea_810f_003048fd731b62.jpeg"/><Relationship Id="rId63" Type="http://schemas.openxmlformats.org/officeDocument/2006/relationships/image" Target="../media/4aff2522_4895_11ec_a1fd_003048fd731b_0a6f39dd_310d_11f1_a89b_047c1617b14363.jpeg"/><Relationship Id="rId64" Type="http://schemas.openxmlformats.org/officeDocument/2006/relationships/image" Target="../media/4aff2524_4895_11ec_a1fd_003048fd731b_0a6f39de_310d_11f1_a89b_047c1617b14364.jpeg"/><Relationship Id="rId65" Type="http://schemas.openxmlformats.org/officeDocument/2006/relationships/image" Target="../media/4aff2526_4895_11ec_a1fd_003048fd731b_0a6f39dc_310d_11f1_a89b_047c1617b14365.jpeg"/><Relationship Id="rId66" Type="http://schemas.openxmlformats.org/officeDocument/2006/relationships/image" Target="../media/4aff2528_4895_11ec_a1fd_003048fd731b_0a6f39e0_310d_11f1_a89b_047c1617b14366.jpeg"/><Relationship Id="rId67" Type="http://schemas.openxmlformats.org/officeDocument/2006/relationships/image" Target="../media/4aff252a_4895_11ec_a1fd_003048fd731b_b9bf9177_30b7_11f1_a89b_047c1617b14367.jpeg"/><Relationship Id="rId68" Type="http://schemas.openxmlformats.org/officeDocument/2006/relationships/image" Target="../media/18437640_2be2_11ec_8351_003048fd731b_d43ed751_f115_11ee_a58b_047c1617b14368.jpeg"/><Relationship Id="rId69" Type="http://schemas.openxmlformats.org/officeDocument/2006/relationships/image" Target="../media/18437658_2be2_11ec_8351_003048fd731b_d43ed749_f115_11ee_a58b_047c1617b14369.jpeg"/><Relationship Id="rId70" Type="http://schemas.openxmlformats.org/officeDocument/2006/relationships/image" Target="../media/1843765a_2be2_11ec_8351_003048fd731b_d43ed74a_f115_11ee_a58b_047c1617b14370.jpeg"/><Relationship Id="rId71" Type="http://schemas.openxmlformats.org/officeDocument/2006/relationships/image" Target="../media/4ca4905c_7ee8_11ee_a4f3_047c1617b143_0a6f39df_310d_11f1_a89b_047c1617b1437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095375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954116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J5*15.80</f>
        <v>0</v>
      </c>
      <c r="L5" s="5"/>
    </row>
    <row r="6" spans="1:12" customHeight="1" ht="105" outlineLevel="4">
      <c r="A6" s="1"/>
      <c r="B6" s="1">
        <v>879528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18</v>
      </c>
      <c r="K6" s="2" t="str">
        <f>J6*30.58</f>
        <v>0</v>
      </c>
      <c r="L6" s="5"/>
    </row>
    <row r="7" spans="1:12" customHeight="1" ht="105" outlineLevel="4">
      <c r="A7" s="1"/>
      <c r="B7" s="1">
        <v>879529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18</v>
      </c>
      <c r="K7" s="2" t="str">
        <f>J7*34.50</f>
        <v>0</v>
      </c>
      <c r="L7" s="5"/>
    </row>
    <row r="8" spans="1:12" customHeight="1" ht="105" outlineLevel="4">
      <c r="A8" s="1"/>
      <c r="B8" s="1">
        <v>822724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18</v>
      </c>
      <c r="K8" s="2" t="str">
        <f>J8*51.45</f>
        <v>0</v>
      </c>
      <c r="L8" s="5"/>
    </row>
    <row r="9" spans="1:12" customHeight="1" ht="105" outlineLevel="4">
      <c r="A9" s="1"/>
      <c r="B9" s="1">
        <v>822725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18</v>
      </c>
      <c r="K9" s="2" t="str">
        <f>J9*64.68</f>
        <v>0</v>
      </c>
      <c r="L9" s="5"/>
    </row>
    <row r="10" spans="1:12" customHeight="1" ht="105" outlineLevel="4">
      <c r="A10" s="1"/>
      <c r="B10" s="1">
        <v>822726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0</v>
      </c>
      <c r="H10" s="2">
        <v>0</v>
      </c>
      <c r="I10" s="1">
        <v>0</v>
      </c>
      <c r="J10" s="3" t="s">
        <v>18</v>
      </c>
      <c r="K10" s="2" t="str">
        <f>J10*85.26</f>
        <v>0</v>
      </c>
      <c r="L10" s="5"/>
    </row>
    <row r="11" spans="1:12" customHeight="1" ht="105" outlineLevel="4">
      <c r="A11" s="1"/>
      <c r="B11" s="1">
        <v>823085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0</v>
      </c>
      <c r="H11" s="2">
        <v>0</v>
      </c>
      <c r="I11" s="1">
        <v>0</v>
      </c>
      <c r="J11" s="3" t="s">
        <v>18</v>
      </c>
      <c r="K11" s="2" t="str">
        <f>J11*30.87</f>
        <v>0</v>
      </c>
      <c r="L11" s="5"/>
    </row>
    <row r="12" spans="1:12" customHeight="1" ht="105" outlineLevel="4">
      <c r="A12" s="1"/>
      <c r="B12" s="1">
        <v>827050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0</v>
      </c>
      <c r="H12" s="2">
        <v>0</v>
      </c>
      <c r="I12" s="1">
        <v>0</v>
      </c>
      <c r="J12" s="3" t="s">
        <v>18</v>
      </c>
      <c r="K12" s="2" t="str">
        <f>J12*16.17</f>
        <v>0</v>
      </c>
      <c r="L12" s="5"/>
    </row>
    <row r="13" spans="1:12" customHeight="1" ht="105" outlineLevel="4">
      <c r="A13" s="1"/>
      <c r="B13" s="1">
        <v>834145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0</v>
      </c>
      <c r="H13" s="2">
        <v>0</v>
      </c>
      <c r="I13" s="1">
        <v>0</v>
      </c>
      <c r="J13" s="3" t="s">
        <v>18</v>
      </c>
      <c r="K13" s="2" t="str">
        <f>J13*22.30</f>
        <v>0</v>
      </c>
      <c r="L13" s="5"/>
    </row>
    <row r="14" spans="1:12" outlineLevel="4">
      <c r="A14" s="1"/>
      <c r="B14" s="1">
        <v>959682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0</v>
      </c>
      <c r="H14" s="2">
        <v>0</v>
      </c>
      <c r="I14" s="1">
        <v>0</v>
      </c>
      <c r="J14" s="3" t="s">
        <v>18</v>
      </c>
      <c r="K14" s="2" t="str">
        <f>J14*50.79</f>
        <v>0</v>
      </c>
      <c r="L14" s="5"/>
    </row>
    <row r="15" spans="1:12" customHeight="1" ht="105" outlineLevel="4">
      <c r="A15" s="1"/>
      <c r="B15" s="1">
        <v>822720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17</v>
      </c>
      <c r="H15" s="2" t="s">
        <v>57</v>
      </c>
      <c r="I15" s="1">
        <v>0</v>
      </c>
      <c r="J15" s="3" t="s">
        <v>18</v>
      </c>
      <c r="K15" s="2" t="str">
        <f>J15*101.00</f>
        <v>0</v>
      </c>
      <c r="L15" s="5"/>
    </row>
    <row r="16" spans="1:12" customHeight="1" ht="105" outlineLevel="4">
      <c r="A16" s="1"/>
      <c r="B16" s="1">
        <v>822721</v>
      </c>
      <c r="C16" s="1" t="s">
        <v>58</v>
      </c>
      <c r="D16" s="1" t="s">
        <v>59</v>
      </c>
      <c r="E16" s="2" t="s">
        <v>60</v>
      </c>
      <c r="F16" s="2" t="s">
        <v>61</v>
      </c>
      <c r="G16" s="2" t="s">
        <v>17</v>
      </c>
      <c r="H16" s="2" t="s">
        <v>62</v>
      </c>
      <c r="I16" s="1">
        <v>0</v>
      </c>
      <c r="J16" s="3" t="s">
        <v>18</v>
      </c>
      <c r="K16" s="2" t="str">
        <f>J16*118.00</f>
        <v>0</v>
      </c>
      <c r="L16" s="5"/>
    </row>
    <row r="17" spans="1:12" customHeight="1" ht="105" outlineLevel="4">
      <c r="A17" s="1"/>
      <c r="B17" s="1">
        <v>822722</v>
      </c>
      <c r="C17" s="1" t="s">
        <v>63</v>
      </c>
      <c r="D17" s="1" t="s">
        <v>64</v>
      </c>
      <c r="E17" s="2" t="s">
        <v>65</v>
      </c>
      <c r="F17" s="2" t="s">
        <v>66</v>
      </c>
      <c r="G17" s="2" t="s">
        <v>17</v>
      </c>
      <c r="H17" s="2" t="s">
        <v>57</v>
      </c>
      <c r="I17" s="1">
        <v>0</v>
      </c>
      <c r="J17" s="3" t="s">
        <v>18</v>
      </c>
      <c r="K17" s="2" t="str">
        <f>J17*50.00</f>
        <v>0</v>
      </c>
      <c r="L17" s="5"/>
    </row>
    <row r="18" spans="1:12" customHeight="1" ht="105" outlineLevel="4">
      <c r="A18" s="1"/>
      <c r="B18" s="1">
        <v>879329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18</v>
      </c>
      <c r="K18" s="2" t="str">
        <f>J18*0.00</f>
        <v>0</v>
      </c>
      <c r="L18" s="5"/>
    </row>
    <row r="19" spans="1:12" customHeight="1" ht="105" outlineLevel="4">
      <c r="A19" s="1"/>
      <c r="B19" s="1">
        <v>879330</v>
      </c>
      <c r="C19" s="1" t="s">
        <v>71</v>
      </c>
      <c r="D19" s="1" t="s">
        <v>72</v>
      </c>
      <c r="E19" s="2" t="s">
        <v>73</v>
      </c>
      <c r="F19" s="2" t="s">
        <v>70</v>
      </c>
      <c r="G19" s="2">
        <v>0</v>
      </c>
      <c r="H19" s="2">
        <v>0</v>
      </c>
      <c r="I19" s="1">
        <v>0</v>
      </c>
      <c r="J19" s="3" t="s">
        <v>18</v>
      </c>
      <c r="K19" s="2" t="str">
        <f>J19*0.00</f>
        <v>0</v>
      </c>
      <c r="L19" s="5"/>
    </row>
    <row r="20" spans="1:12" customHeight="1" ht="105" outlineLevel="4">
      <c r="A20" s="1"/>
      <c r="B20" s="1">
        <v>879331</v>
      </c>
      <c r="C20" s="1" t="s">
        <v>74</v>
      </c>
      <c r="D20" s="1" t="s">
        <v>75</v>
      </c>
      <c r="E20" s="2" t="s">
        <v>76</v>
      </c>
      <c r="F20" s="2" t="s">
        <v>70</v>
      </c>
      <c r="G20" s="2">
        <v>0</v>
      </c>
      <c r="H20" s="2">
        <v>0</v>
      </c>
      <c r="I20" s="1">
        <v>0</v>
      </c>
      <c r="J20" s="3" t="s">
        <v>18</v>
      </c>
      <c r="K20" s="2" t="str">
        <f>J20*0.00</f>
        <v>0</v>
      </c>
      <c r="L20" s="5"/>
    </row>
    <row r="21" spans="1:12" customHeight="1" ht="105" outlineLevel="4">
      <c r="A21" s="1"/>
      <c r="B21" s="1">
        <v>868606</v>
      </c>
      <c r="C21" s="1" t="s">
        <v>77</v>
      </c>
      <c r="D21" s="1"/>
      <c r="E21" s="2" t="s">
        <v>78</v>
      </c>
      <c r="F21" s="2" t="s">
        <v>79</v>
      </c>
      <c r="G21" s="2">
        <v>0</v>
      </c>
      <c r="H21" s="2">
        <v>0</v>
      </c>
      <c r="I21" s="1">
        <v>0</v>
      </c>
      <c r="J21" s="3" t="s">
        <v>18</v>
      </c>
      <c r="K21" s="2" t="str">
        <f>J21*15.36</f>
        <v>0</v>
      </c>
      <c r="L21" s="5"/>
    </row>
    <row r="22" spans="1:12" customHeight="1" ht="105" outlineLevel="4">
      <c r="A22" s="1"/>
      <c r="B22" s="1">
        <v>870291</v>
      </c>
      <c r="C22" s="1" t="s">
        <v>80</v>
      </c>
      <c r="D22" s="1"/>
      <c r="E22" s="2" t="s">
        <v>81</v>
      </c>
      <c r="F22" s="2" t="s">
        <v>82</v>
      </c>
      <c r="G22" s="2">
        <v>0</v>
      </c>
      <c r="H22" s="2">
        <v>0</v>
      </c>
      <c r="I22" s="1">
        <v>0</v>
      </c>
      <c r="J22" s="3" t="s">
        <v>18</v>
      </c>
      <c r="K22" s="2" t="str">
        <f>J22*18.56</f>
        <v>0</v>
      </c>
      <c r="L22" s="5"/>
    </row>
    <row r="23" spans="1:12" outlineLevel="2">
      <c r="A23" s="8" t="s">
        <v>83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customHeight="1" ht="105" outlineLevel="4">
      <c r="A24" s="1"/>
      <c r="B24" s="1">
        <v>879517</v>
      </c>
      <c r="C24" s="1" t="s">
        <v>84</v>
      </c>
      <c r="D24" s="1"/>
      <c r="E24" s="2" t="s">
        <v>85</v>
      </c>
      <c r="F24" s="2" t="s">
        <v>86</v>
      </c>
      <c r="G24" s="2">
        <v>0</v>
      </c>
      <c r="H24" s="2">
        <v>0</v>
      </c>
      <c r="I24" s="1">
        <v>0</v>
      </c>
      <c r="J24" s="3" t="s">
        <v>18</v>
      </c>
      <c r="K24" s="2" t="str">
        <f>J24*77.04</f>
        <v>0</v>
      </c>
      <c r="L24" s="5"/>
    </row>
    <row r="25" spans="1:12" customHeight="1" ht="105" outlineLevel="4">
      <c r="A25" s="1"/>
      <c r="B25" s="1">
        <v>879518</v>
      </c>
      <c r="C25" s="1" t="s">
        <v>87</v>
      </c>
      <c r="D25" s="1"/>
      <c r="E25" s="2" t="s">
        <v>88</v>
      </c>
      <c r="F25" s="2" t="s">
        <v>89</v>
      </c>
      <c r="G25" s="2">
        <v>0</v>
      </c>
      <c r="H25" s="2">
        <v>0</v>
      </c>
      <c r="I25" s="1">
        <v>0</v>
      </c>
      <c r="J25" s="3" t="s">
        <v>18</v>
      </c>
      <c r="K25" s="2" t="str">
        <f>J25*122.12</f>
        <v>0</v>
      </c>
      <c r="L25" s="5"/>
    </row>
    <row r="26" spans="1:12" customHeight="1" ht="105" outlineLevel="4">
      <c r="A26" s="1"/>
      <c r="B26" s="1">
        <v>879519</v>
      </c>
      <c r="C26" s="1" t="s">
        <v>90</v>
      </c>
      <c r="D26" s="1"/>
      <c r="E26" s="2" t="s">
        <v>91</v>
      </c>
      <c r="F26" s="2" t="s">
        <v>92</v>
      </c>
      <c r="G26" s="2">
        <v>0</v>
      </c>
      <c r="H26" s="2">
        <v>0</v>
      </c>
      <c r="I26" s="1">
        <v>0</v>
      </c>
      <c r="J26" s="3" t="s">
        <v>18</v>
      </c>
      <c r="K26" s="2" t="str">
        <f>J26*39.64</f>
        <v>0</v>
      </c>
      <c r="L26" s="5"/>
    </row>
    <row r="27" spans="1:12" customHeight="1" ht="105" outlineLevel="4">
      <c r="A27" s="1"/>
      <c r="B27" s="1">
        <v>879520</v>
      </c>
      <c r="C27" s="1" t="s">
        <v>93</v>
      </c>
      <c r="D27" s="1"/>
      <c r="E27" s="2" t="s">
        <v>94</v>
      </c>
      <c r="F27" s="2" t="s">
        <v>95</v>
      </c>
      <c r="G27" s="2">
        <v>0</v>
      </c>
      <c r="H27" s="2">
        <v>0</v>
      </c>
      <c r="I27" s="1">
        <v>0</v>
      </c>
      <c r="J27" s="3" t="s">
        <v>18</v>
      </c>
      <c r="K27" s="2" t="str">
        <f>J27*91.92</f>
        <v>0</v>
      </c>
      <c r="L27" s="5"/>
    </row>
    <row r="28" spans="1:12" customHeight="1" ht="105" outlineLevel="4">
      <c r="A28" s="1"/>
      <c r="B28" s="1">
        <v>879521</v>
      </c>
      <c r="C28" s="1" t="s">
        <v>96</v>
      </c>
      <c r="D28" s="1"/>
      <c r="E28" s="2" t="s">
        <v>97</v>
      </c>
      <c r="F28" s="2" t="s">
        <v>98</v>
      </c>
      <c r="G28" s="2">
        <v>0</v>
      </c>
      <c r="H28" s="2">
        <v>0</v>
      </c>
      <c r="I28" s="1">
        <v>0</v>
      </c>
      <c r="J28" s="3" t="s">
        <v>18</v>
      </c>
      <c r="K28" s="2" t="str">
        <f>J28*235.40</f>
        <v>0</v>
      </c>
      <c r="L28" s="5"/>
    </row>
    <row r="29" spans="1:12" customHeight="1" ht="105" outlineLevel="4">
      <c r="A29" s="1"/>
      <c r="B29" s="1">
        <v>879525</v>
      </c>
      <c r="C29" s="1" t="s">
        <v>99</v>
      </c>
      <c r="D29" s="1"/>
      <c r="E29" s="2" t="s">
        <v>100</v>
      </c>
      <c r="F29" s="2" t="s">
        <v>101</v>
      </c>
      <c r="G29" s="2">
        <v>0</v>
      </c>
      <c r="H29" s="2">
        <v>0</v>
      </c>
      <c r="I29" s="1">
        <v>0</v>
      </c>
      <c r="J29" s="3" t="s">
        <v>18</v>
      </c>
      <c r="K29" s="2" t="str">
        <f>J29*73.44</f>
        <v>0</v>
      </c>
      <c r="L29" s="5"/>
    </row>
    <row r="30" spans="1:12" customHeight="1" ht="105" outlineLevel="4">
      <c r="A30" s="1"/>
      <c r="B30" s="1">
        <v>879527</v>
      </c>
      <c r="C30" s="1" t="s">
        <v>102</v>
      </c>
      <c r="D30" s="1"/>
      <c r="E30" s="2" t="s">
        <v>103</v>
      </c>
      <c r="F30" s="2" t="s">
        <v>104</v>
      </c>
      <c r="G30" s="2">
        <v>0</v>
      </c>
      <c r="H30" s="2">
        <v>0</v>
      </c>
      <c r="I30" s="1">
        <v>0</v>
      </c>
      <c r="J30" s="3" t="s">
        <v>18</v>
      </c>
      <c r="K30" s="2" t="str">
        <f>J30*122.43</f>
        <v>0</v>
      </c>
      <c r="L30" s="5"/>
    </row>
    <row r="31" spans="1:12" customHeight="1" ht="105" outlineLevel="4">
      <c r="A31" s="1"/>
      <c r="B31" s="1">
        <v>822681</v>
      </c>
      <c r="C31" s="1" t="s">
        <v>105</v>
      </c>
      <c r="D31" s="1"/>
      <c r="E31" s="2" t="s">
        <v>106</v>
      </c>
      <c r="F31" s="2" t="s">
        <v>107</v>
      </c>
      <c r="G31" s="2" t="s">
        <v>17</v>
      </c>
      <c r="H31" s="2">
        <v>0</v>
      </c>
      <c r="I31" s="1">
        <v>0</v>
      </c>
      <c r="J31" s="3" t="s">
        <v>18</v>
      </c>
      <c r="K31" s="2" t="str">
        <f>J31*199.65</f>
        <v>0</v>
      </c>
      <c r="L31" s="5"/>
    </row>
    <row r="32" spans="1:12" customHeight="1" ht="105" outlineLevel="4">
      <c r="A32" s="1"/>
      <c r="B32" s="1">
        <v>822688</v>
      </c>
      <c r="C32" s="1" t="s">
        <v>108</v>
      </c>
      <c r="D32" s="1"/>
      <c r="E32" s="2" t="s">
        <v>109</v>
      </c>
      <c r="F32" s="2" t="s">
        <v>110</v>
      </c>
      <c r="G32" s="2" t="s">
        <v>17</v>
      </c>
      <c r="H32" s="2">
        <v>0</v>
      </c>
      <c r="I32" s="1">
        <v>0</v>
      </c>
      <c r="J32" s="3" t="s">
        <v>18</v>
      </c>
      <c r="K32" s="2" t="str">
        <f>J32*145.20</f>
        <v>0</v>
      </c>
      <c r="L32" s="5"/>
    </row>
    <row r="33" spans="1:12" customHeight="1" ht="105" outlineLevel="4">
      <c r="A33" s="1"/>
      <c r="B33" s="1">
        <v>822689</v>
      </c>
      <c r="C33" s="1" t="s">
        <v>111</v>
      </c>
      <c r="D33" s="1"/>
      <c r="E33" s="2" t="s">
        <v>112</v>
      </c>
      <c r="F33" s="2" t="s">
        <v>113</v>
      </c>
      <c r="G33" s="2" t="s">
        <v>17</v>
      </c>
      <c r="H33" s="2">
        <v>0</v>
      </c>
      <c r="I33" s="1">
        <v>0</v>
      </c>
      <c r="J33" s="3" t="s">
        <v>18</v>
      </c>
      <c r="K33" s="2" t="str">
        <f>J33*304.92</f>
        <v>0</v>
      </c>
      <c r="L33" s="5"/>
    </row>
    <row r="34" spans="1:12" customHeight="1" ht="105" outlineLevel="4">
      <c r="A34" s="1"/>
      <c r="B34" s="1">
        <v>822690</v>
      </c>
      <c r="C34" s="1" t="s">
        <v>114</v>
      </c>
      <c r="D34" s="1"/>
      <c r="E34" s="2" t="s">
        <v>115</v>
      </c>
      <c r="F34" s="2" t="s">
        <v>116</v>
      </c>
      <c r="G34" s="2" t="s">
        <v>17</v>
      </c>
      <c r="H34" s="2">
        <v>0</v>
      </c>
      <c r="I34" s="1">
        <v>0</v>
      </c>
      <c r="J34" s="3" t="s">
        <v>18</v>
      </c>
      <c r="K34" s="2" t="str">
        <f>J34*642.51</f>
        <v>0</v>
      </c>
      <c r="L34" s="5"/>
    </row>
    <row r="35" spans="1:12" customHeight="1" ht="105" outlineLevel="4">
      <c r="A35" s="1"/>
      <c r="B35" s="1">
        <v>822694</v>
      </c>
      <c r="C35" s="1" t="s">
        <v>117</v>
      </c>
      <c r="D35" s="1"/>
      <c r="E35" s="2" t="s">
        <v>118</v>
      </c>
      <c r="F35" s="2" t="s">
        <v>119</v>
      </c>
      <c r="G35" s="2" t="s">
        <v>17</v>
      </c>
      <c r="H35" s="2">
        <v>0</v>
      </c>
      <c r="I35" s="1">
        <v>0</v>
      </c>
      <c r="J35" s="3" t="s">
        <v>18</v>
      </c>
      <c r="K35" s="2" t="str">
        <f>J35*526.35</f>
        <v>0</v>
      </c>
      <c r="L35" s="5"/>
    </row>
    <row r="36" spans="1:12" customHeight="1" ht="105" outlineLevel="4">
      <c r="A36" s="1"/>
      <c r="B36" s="1">
        <v>822699</v>
      </c>
      <c r="C36" s="1" t="s">
        <v>120</v>
      </c>
      <c r="D36" s="1" t="s">
        <v>121</v>
      </c>
      <c r="E36" s="2" t="s">
        <v>122</v>
      </c>
      <c r="F36" s="2" t="s">
        <v>123</v>
      </c>
      <c r="G36" s="2" t="s">
        <v>124</v>
      </c>
      <c r="H36" s="2" t="s">
        <v>17</v>
      </c>
      <c r="I36" s="1">
        <v>0</v>
      </c>
      <c r="J36" s="3" t="s">
        <v>18</v>
      </c>
      <c r="K36" s="2" t="str">
        <f>J36*185.00</f>
        <v>0</v>
      </c>
      <c r="L36" s="5"/>
    </row>
    <row r="37" spans="1:12" customHeight="1" ht="105" outlineLevel="4">
      <c r="A37" s="1"/>
      <c r="B37" s="1">
        <v>822700</v>
      </c>
      <c r="C37" s="1" t="s">
        <v>125</v>
      </c>
      <c r="D37" s="1" t="s">
        <v>126</v>
      </c>
      <c r="E37" s="2" t="s">
        <v>127</v>
      </c>
      <c r="F37" s="2" t="s">
        <v>128</v>
      </c>
      <c r="G37" s="2" t="s">
        <v>124</v>
      </c>
      <c r="H37" s="2" t="s">
        <v>17</v>
      </c>
      <c r="I37" s="1">
        <v>0</v>
      </c>
      <c r="J37" s="3" t="s">
        <v>18</v>
      </c>
      <c r="K37" s="2" t="str">
        <f>J37*599.00</f>
        <v>0</v>
      </c>
      <c r="L37" s="5"/>
    </row>
    <row r="38" spans="1:12" customHeight="1" ht="105" outlineLevel="4">
      <c r="A38" s="1"/>
      <c r="B38" s="1">
        <v>822701</v>
      </c>
      <c r="C38" s="1" t="s">
        <v>129</v>
      </c>
      <c r="D38" s="1" t="s">
        <v>130</v>
      </c>
      <c r="E38" s="2" t="s">
        <v>131</v>
      </c>
      <c r="F38" s="2" t="s">
        <v>132</v>
      </c>
      <c r="G38" s="2">
        <v>7</v>
      </c>
      <c r="H38" s="2" t="s">
        <v>17</v>
      </c>
      <c r="I38" s="1">
        <v>0</v>
      </c>
      <c r="J38" s="3" t="s">
        <v>18</v>
      </c>
      <c r="K38" s="2" t="str">
        <f>J38*879.00</f>
        <v>0</v>
      </c>
      <c r="L38" s="5"/>
    </row>
    <row r="39" spans="1:12" customHeight="1" ht="105" outlineLevel="4">
      <c r="A39" s="1"/>
      <c r="B39" s="1">
        <v>823977</v>
      </c>
      <c r="C39" s="1" t="s">
        <v>133</v>
      </c>
      <c r="D39" s="1" t="s">
        <v>134</v>
      </c>
      <c r="E39" s="2" t="s">
        <v>135</v>
      </c>
      <c r="F39" s="2" t="s">
        <v>136</v>
      </c>
      <c r="G39" s="2">
        <v>0</v>
      </c>
      <c r="H39" s="2">
        <v>0</v>
      </c>
      <c r="I39" s="1">
        <v>0</v>
      </c>
      <c r="J39" s="3" t="s">
        <v>18</v>
      </c>
      <c r="K39" s="2" t="str">
        <f>J39*130.83</f>
        <v>0</v>
      </c>
      <c r="L39" s="5"/>
    </row>
    <row r="40" spans="1:12" customHeight="1" ht="105" outlineLevel="4">
      <c r="A40" s="1"/>
      <c r="B40" s="1">
        <v>879930</v>
      </c>
      <c r="C40" s="1" t="s">
        <v>137</v>
      </c>
      <c r="D40" s="1" t="s">
        <v>138</v>
      </c>
      <c r="E40" s="2" t="s">
        <v>139</v>
      </c>
      <c r="F40" s="2" t="s">
        <v>140</v>
      </c>
      <c r="G40" s="2" t="s">
        <v>141</v>
      </c>
      <c r="H40" s="2">
        <v>0</v>
      </c>
      <c r="I40" s="1">
        <v>0</v>
      </c>
      <c r="J40" s="3" t="s">
        <v>18</v>
      </c>
      <c r="K40" s="2" t="str">
        <f>J40*257.25</f>
        <v>0</v>
      </c>
      <c r="L40" s="5"/>
    </row>
    <row r="41" spans="1:12" customHeight="1" ht="105" outlineLevel="4">
      <c r="A41" s="1"/>
      <c r="B41" s="1">
        <v>871459</v>
      </c>
      <c r="C41" s="1" t="s">
        <v>142</v>
      </c>
      <c r="D41" s="1">
        <v>61001</v>
      </c>
      <c r="E41" s="2" t="s">
        <v>143</v>
      </c>
      <c r="F41" s="2" t="s">
        <v>144</v>
      </c>
      <c r="G41" s="2" t="s">
        <v>124</v>
      </c>
      <c r="H41" s="2">
        <v>0</v>
      </c>
      <c r="I41" s="1">
        <v>0</v>
      </c>
      <c r="J41" s="3" t="s">
        <v>18</v>
      </c>
      <c r="K41" s="2" t="str">
        <f>J41*154.68</f>
        <v>0</v>
      </c>
      <c r="L41" s="5"/>
    </row>
    <row r="42" spans="1:12" customHeight="1" ht="105" outlineLevel="4">
      <c r="A42" s="1"/>
      <c r="B42" s="1">
        <v>954089</v>
      </c>
      <c r="C42" s="1" t="s">
        <v>145</v>
      </c>
      <c r="D42" s="1" t="s">
        <v>146</v>
      </c>
      <c r="E42" s="2" t="s">
        <v>147</v>
      </c>
      <c r="F42" s="2" t="s">
        <v>148</v>
      </c>
      <c r="G42" s="2">
        <v>0</v>
      </c>
      <c r="H42" s="2">
        <v>0</v>
      </c>
      <c r="I42" s="1">
        <v>0</v>
      </c>
      <c r="J42" s="3" t="s">
        <v>18</v>
      </c>
      <c r="K42" s="2" t="str">
        <f>J42*267.54</f>
        <v>0</v>
      </c>
      <c r="L42" s="5"/>
    </row>
    <row r="43" spans="1:12" customHeight="1" ht="105" outlineLevel="4">
      <c r="A43" s="1"/>
      <c r="B43" s="1">
        <v>885854</v>
      </c>
      <c r="C43" s="1" t="s">
        <v>149</v>
      </c>
      <c r="D43" s="1" t="s">
        <v>150</v>
      </c>
      <c r="E43" s="2" t="s">
        <v>151</v>
      </c>
      <c r="F43" s="2" t="s">
        <v>152</v>
      </c>
      <c r="G43" s="2">
        <v>0</v>
      </c>
      <c r="H43" s="2">
        <v>0</v>
      </c>
      <c r="I43" s="1">
        <v>0</v>
      </c>
      <c r="J43" s="3" t="s">
        <v>18</v>
      </c>
      <c r="K43" s="2" t="str">
        <f>J43*111.72</f>
        <v>0</v>
      </c>
      <c r="L43" s="5"/>
    </row>
    <row r="44" spans="1:12" customHeight="1" ht="105" outlineLevel="4">
      <c r="A44" s="1"/>
      <c r="B44" s="1">
        <v>822678</v>
      </c>
      <c r="C44" s="1" t="s">
        <v>153</v>
      </c>
      <c r="D44" s="1" t="s">
        <v>154</v>
      </c>
      <c r="E44" s="2" t="s">
        <v>155</v>
      </c>
      <c r="F44" s="2" t="s">
        <v>156</v>
      </c>
      <c r="G44" s="2" t="s">
        <v>17</v>
      </c>
      <c r="H44" s="2" t="s">
        <v>57</v>
      </c>
      <c r="I44" s="1">
        <v>0</v>
      </c>
      <c r="J44" s="3" t="s">
        <v>18</v>
      </c>
      <c r="K44" s="2" t="str">
        <f>J44*138.00</f>
        <v>0</v>
      </c>
      <c r="L44" s="5"/>
    </row>
    <row r="45" spans="1:12" customHeight="1" ht="105" outlineLevel="4">
      <c r="A45" s="1"/>
      <c r="B45" s="1">
        <v>822679</v>
      </c>
      <c r="C45" s="1" t="s">
        <v>157</v>
      </c>
      <c r="D45" s="1" t="s">
        <v>158</v>
      </c>
      <c r="E45" s="2" t="s">
        <v>159</v>
      </c>
      <c r="F45" s="2" t="s">
        <v>160</v>
      </c>
      <c r="G45" s="2" t="s">
        <v>161</v>
      </c>
      <c r="H45" s="2">
        <v>0</v>
      </c>
      <c r="I45" s="1">
        <v>0</v>
      </c>
      <c r="J45" s="3" t="s">
        <v>18</v>
      </c>
      <c r="K45" s="2" t="str">
        <f>J45*182.00</f>
        <v>0</v>
      </c>
      <c r="L45" s="5"/>
    </row>
    <row r="46" spans="1:12" customHeight="1" ht="105" outlineLevel="4">
      <c r="A46" s="1"/>
      <c r="B46" s="1">
        <v>822680</v>
      </c>
      <c r="C46" s="1" t="s">
        <v>162</v>
      </c>
      <c r="D46" s="1" t="s">
        <v>163</v>
      </c>
      <c r="E46" s="2" t="s">
        <v>164</v>
      </c>
      <c r="F46" s="2" t="s">
        <v>165</v>
      </c>
      <c r="G46" s="2" t="s">
        <v>124</v>
      </c>
      <c r="H46" s="2" t="s">
        <v>62</v>
      </c>
      <c r="I46" s="1">
        <v>0</v>
      </c>
      <c r="J46" s="3" t="s">
        <v>18</v>
      </c>
      <c r="K46" s="2" t="str">
        <f>J46*314.00</f>
        <v>0</v>
      </c>
      <c r="L46" s="5"/>
    </row>
    <row r="47" spans="1:12" customHeight="1" ht="105" outlineLevel="4">
      <c r="A47" s="1"/>
      <c r="B47" s="1">
        <v>869367</v>
      </c>
      <c r="C47" s="1" t="s">
        <v>166</v>
      </c>
      <c r="D47" s="1" t="s">
        <v>167</v>
      </c>
      <c r="E47" s="2" t="s">
        <v>168</v>
      </c>
      <c r="F47" s="2" t="s">
        <v>169</v>
      </c>
      <c r="G47" s="2" t="s">
        <v>141</v>
      </c>
      <c r="H47" s="2" t="s">
        <v>17</v>
      </c>
      <c r="I47" s="1">
        <v>0</v>
      </c>
      <c r="J47" s="3" t="s">
        <v>18</v>
      </c>
      <c r="K47" s="2" t="str">
        <f>J47*535.00</f>
        <v>0</v>
      </c>
      <c r="L47" s="5"/>
    </row>
    <row r="48" spans="1:12" outlineLevel="2">
      <c r="A48" s="8" t="s">
        <v>170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5"/>
    </row>
    <row r="49" spans="1:12" customHeight="1" ht="105" outlineLevel="4">
      <c r="A49" s="1"/>
      <c r="B49" s="1">
        <v>879515</v>
      </c>
      <c r="C49" s="1" t="s">
        <v>171</v>
      </c>
      <c r="D49" s="1"/>
      <c r="E49" s="2" t="s">
        <v>172</v>
      </c>
      <c r="F49" s="2" t="s">
        <v>173</v>
      </c>
      <c r="G49" s="2">
        <v>0</v>
      </c>
      <c r="H49" s="2">
        <v>0</v>
      </c>
      <c r="I49" s="1">
        <v>0</v>
      </c>
      <c r="J49" s="3" t="s">
        <v>18</v>
      </c>
      <c r="K49" s="2" t="str">
        <f>J49*146.76</f>
        <v>0</v>
      </c>
      <c r="L49" s="5"/>
    </row>
    <row r="50" spans="1:12" customHeight="1" ht="105" outlineLevel="4">
      <c r="A50" s="1"/>
      <c r="B50" s="1">
        <v>879516</v>
      </c>
      <c r="C50" s="1" t="s">
        <v>174</v>
      </c>
      <c r="D50" s="1"/>
      <c r="E50" s="2" t="s">
        <v>175</v>
      </c>
      <c r="F50" s="2" t="s">
        <v>176</v>
      </c>
      <c r="G50" s="2">
        <v>0</v>
      </c>
      <c r="H50" s="2">
        <v>0</v>
      </c>
      <c r="I50" s="1">
        <v>0</v>
      </c>
      <c r="J50" s="3" t="s">
        <v>18</v>
      </c>
      <c r="K50" s="2" t="str">
        <f>J50*252.93</f>
        <v>0</v>
      </c>
      <c r="L50" s="5"/>
    </row>
    <row r="51" spans="1:12" customHeight="1" ht="105" outlineLevel="4">
      <c r="A51" s="1"/>
      <c r="B51" s="1">
        <v>822713</v>
      </c>
      <c r="C51" s="1" t="s">
        <v>177</v>
      </c>
      <c r="D51" s="1"/>
      <c r="E51" s="2" t="s">
        <v>178</v>
      </c>
      <c r="F51" s="2" t="s">
        <v>179</v>
      </c>
      <c r="G51" s="2">
        <v>0</v>
      </c>
      <c r="H51" s="2">
        <v>0</v>
      </c>
      <c r="I51" s="1">
        <v>0</v>
      </c>
      <c r="J51" s="3" t="s">
        <v>18</v>
      </c>
      <c r="K51" s="2" t="str">
        <f>J51*398.77</f>
        <v>0</v>
      </c>
      <c r="L51" s="5"/>
    </row>
    <row r="52" spans="1:12" customHeight="1" ht="105" outlineLevel="4">
      <c r="A52" s="1"/>
      <c r="B52" s="1">
        <v>822714</v>
      </c>
      <c r="C52" s="1" t="s">
        <v>180</v>
      </c>
      <c r="D52" s="1"/>
      <c r="E52" s="2" t="s">
        <v>181</v>
      </c>
      <c r="F52" s="2" t="s">
        <v>182</v>
      </c>
      <c r="G52" s="2">
        <v>0</v>
      </c>
      <c r="H52" s="2">
        <v>0</v>
      </c>
      <c r="I52" s="1">
        <v>0</v>
      </c>
      <c r="J52" s="3" t="s">
        <v>18</v>
      </c>
      <c r="K52" s="2" t="str">
        <f>J52*449.74</f>
        <v>0</v>
      </c>
      <c r="L52" s="5"/>
    </row>
    <row r="53" spans="1:12" customHeight="1" ht="105" outlineLevel="4">
      <c r="A53" s="1"/>
      <c r="B53" s="1">
        <v>822715</v>
      </c>
      <c r="C53" s="1" t="s">
        <v>183</v>
      </c>
      <c r="D53" s="1" t="s">
        <v>184</v>
      </c>
      <c r="E53" s="2" t="s">
        <v>185</v>
      </c>
      <c r="F53" s="2" t="s">
        <v>186</v>
      </c>
      <c r="G53" s="2">
        <v>0</v>
      </c>
      <c r="H53" s="2">
        <v>0</v>
      </c>
      <c r="I53" s="1">
        <v>0</v>
      </c>
      <c r="J53" s="3" t="s">
        <v>18</v>
      </c>
      <c r="K53" s="2" t="str">
        <f>J53*1495.97</f>
        <v>0</v>
      </c>
      <c r="L53" s="5"/>
    </row>
    <row r="54" spans="1:12" customHeight="1" ht="105" outlineLevel="4">
      <c r="A54" s="1"/>
      <c r="B54" s="1">
        <v>822716</v>
      </c>
      <c r="C54" s="1" t="s">
        <v>187</v>
      </c>
      <c r="D54" s="1"/>
      <c r="E54" s="2" t="s">
        <v>188</v>
      </c>
      <c r="F54" s="2" t="s">
        <v>189</v>
      </c>
      <c r="G54" s="2">
        <v>2</v>
      </c>
      <c r="H54" s="2">
        <v>0</v>
      </c>
      <c r="I54" s="1">
        <v>0</v>
      </c>
      <c r="J54" s="3" t="s">
        <v>18</v>
      </c>
      <c r="K54" s="2" t="str">
        <f>J54*2251.31</f>
        <v>0</v>
      </c>
      <c r="L54" s="5"/>
    </row>
    <row r="55" spans="1:12" customHeight="1" ht="105" outlineLevel="4">
      <c r="A55" s="1"/>
      <c r="B55" s="1">
        <v>822718</v>
      </c>
      <c r="C55" s="1" t="s">
        <v>190</v>
      </c>
      <c r="D55" s="1">
        <v>61010</v>
      </c>
      <c r="E55" s="2" t="s">
        <v>191</v>
      </c>
      <c r="F55" s="2" t="s">
        <v>192</v>
      </c>
      <c r="G55" s="2" t="s">
        <v>17</v>
      </c>
      <c r="H55" s="2">
        <v>0</v>
      </c>
      <c r="I55" s="1">
        <v>0</v>
      </c>
      <c r="J55" s="3" t="s">
        <v>18</v>
      </c>
      <c r="K55" s="2" t="str">
        <f>J55*190.84</f>
        <v>0</v>
      </c>
      <c r="L55" s="5"/>
    </row>
    <row r="56" spans="1:12" customHeight="1" ht="105" outlineLevel="4">
      <c r="A56" s="1"/>
      <c r="B56" s="1">
        <v>822719</v>
      </c>
      <c r="C56" s="1" t="s">
        <v>193</v>
      </c>
      <c r="D56" s="1">
        <v>61020</v>
      </c>
      <c r="E56" s="2" t="s">
        <v>194</v>
      </c>
      <c r="F56" s="2" t="s">
        <v>195</v>
      </c>
      <c r="G56" s="2" t="s">
        <v>141</v>
      </c>
      <c r="H56" s="2">
        <v>0</v>
      </c>
      <c r="I56" s="1">
        <v>0</v>
      </c>
      <c r="J56" s="3" t="s">
        <v>18</v>
      </c>
      <c r="K56" s="2" t="str">
        <f>J56*271.06</f>
        <v>0</v>
      </c>
      <c r="L56" s="5"/>
    </row>
    <row r="57" spans="1:12" customHeight="1" ht="105" outlineLevel="4">
      <c r="A57" s="1"/>
      <c r="B57" s="1">
        <v>827995</v>
      </c>
      <c r="C57" s="1" t="s">
        <v>196</v>
      </c>
      <c r="D57" s="1" t="s">
        <v>197</v>
      </c>
      <c r="E57" s="2" t="s">
        <v>198</v>
      </c>
      <c r="F57" s="2" t="s">
        <v>199</v>
      </c>
      <c r="G57" s="2">
        <v>0</v>
      </c>
      <c r="H57" s="2">
        <v>0</v>
      </c>
      <c r="I57" s="1">
        <v>0</v>
      </c>
      <c r="J57" s="3" t="s">
        <v>18</v>
      </c>
      <c r="K57" s="2" t="str">
        <f>J57*236.67</f>
        <v>0</v>
      </c>
      <c r="L57" s="5"/>
    </row>
    <row r="58" spans="1:12" customHeight="1" ht="105" outlineLevel="4">
      <c r="A58" s="1"/>
      <c r="B58" s="1">
        <v>827996</v>
      </c>
      <c r="C58" s="1" t="s">
        <v>200</v>
      </c>
      <c r="D58" s="1" t="s">
        <v>201</v>
      </c>
      <c r="E58" s="2" t="s">
        <v>202</v>
      </c>
      <c r="F58" s="2" t="s">
        <v>203</v>
      </c>
      <c r="G58" s="2">
        <v>0</v>
      </c>
      <c r="H58" s="2">
        <v>0</v>
      </c>
      <c r="I58" s="1">
        <v>0</v>
      </c>
      <c r="J58" s="3" t="s">
        <v>18</v>
      </c>
      <c r="K58" s="2" t="str">
        <f>J58*426.30</f>
        <v>0</v>
      </c>
      <c r="L58" s="5"/>
    </row>
    <row r="59" spans="1:12" customHeight="1" ht="105" outlineLevel="4">
      <c r="A59" s="1"/>
      <c r="B59" s="1">
        <v>838137</v>
      </c>
      <c r="C59" s="1" t="s">
        <v>204</v>
      </c>
      <c r="D59" s="1">
        <v>61011</v>
      </c>
      <c r="E59" s="2" t="s">
        <v>205</v>
      </c>
      <c r="F59" s="2" t="s">
        <v>206</v>
      </c>
      <c r="G59" s="2" t="s">
        <v>17</v>
      </c>
      <c r="H59" s="2">
        <v>0</v>
      </c>
      <c r="I59" s="1">
        <v>0</v>
      </c>
      <c r="J59" s="3" t="s">
        <v>18</v>
      </c>
      <c r="K59" s="2" t="str">
        <f>J59*323.05</f>
        <v>0</v>
      </c>
      <c r="L59" s="5"/>
    </row>
    <row r="60" spans="1:12" customHeight="1" ht="105" outlineLevel="4">
      <c r="A60" s="1"/>
      <c r="B60" s="1">
        <v>871460</v>
      </c>
      <c r="C60" s="1" t="s">
        <v>207</v>
      </c>
      <c r="D60" s="1">
        <v>61160</v>
      </c>
      <c r="E60" s="2" t="s">
        <v>208</v>
      </c>
      <c r="F60" s="2" t="s">
        <v>209</v>
      </c>
      <c r="G60" s="2" t="s">
        <v>124</v>
      </c>
      <c r="H60" s="2">
        <v>0</v>
      </c>
      <c r="I60" s="1">
        <v>0</v>
      </c>
      <c r="J60" s="3" t="s">
        <v>18</v>
      </c>
      <c r="K60" s="2" t="str">
        <f>J60*198.58</f>
        <v>0</v>
      </c>
      <c r="L60" s="5"/>
    </row>
    <row r="61" spans="1:12" customHeight="1" ht="105" outlineLevel="4">
      <c r="A61" s="1"/>
      <c r="B61" s="1">
        <v>868490</v>
      </c>
      <c r="C61" s="1" t="s">
        <v>210</v>
      </c>
      <c r="D61" s="1" t="s">
        <v>211</v>
      </c>
      <c r="E61" s="2" t="s">
        <v>212</v>
      </c>
      <c r="F61" s="2" t="s">
        <v>213</v>
      </c>
      <c r="G61" s="2" t="s">
        <v>161</v>
      </c>
      <c r="H61" s="2">
        <v>0</v>
      </c>
      <c r="I61" s="1">
        <v>0</v>
      </c>
      <c r="J61" s="3" t="s">
        <v>18</v>
      </c>
      <c r="K61" s="2" t="str">
        <f>J61*144.06</f>
        <v>0</v>
      </c>
      <c r="L61" s="5"/>
    </row>
    <row r="62" spans="1:12" customHeight="1" ht="105" outlineLevel="4">
      <c r="A62" s="1"/>
      <c r="B62" s="1">
        <v>868492</v>
      </c>
      <c r="C62" s="1" t="s">
        <v>214</v>
      </c>
      <c r="D62" s="1" t="s">
        <v>215</v>
      </c>
      <c r="E62" s="2" t="s">
        <v>216</v>
      </c>
      <c r="F62" s="2" t="s">
        <v>217</v>
      </c>
      <c r="G62" s="2" t="s">
        <v>161</v>
      </c>
      <c r="H62" s="2">
        <v>0</v>
      </c>
      <c r="I62" s="1">
        <v>0</v>
      </c>
      <c r="J62" s="3" t="s">
        <v>18</v>
      </c>
      <c r="K62" s="2" t="str">
        <f>J62*269.01</f>
        <v>0</v>
      </c>
      <c r="L62" s="5"/>
    </row>
    <row r="63" spans="1:12" customHeight="1" ht="105" outlineLevel="4">
      <c r="A63" s="1"/>
      <c r="B63" s="1">
        <v>868493</v>
      </c>
      <c r="C63" s="1" t="s">
        <v>218</v>
      </c>
      <c r="D63" s="1" t="s">
        <v>219</v>
      </c>
      <c r="E63" s="2" t="s">
        <v>220</v>
      </c>
      <c r="F63" s="2" t="s">
        <v>221</v>
      </c>
      <c r="G63" s="2" t="s">
        <v>124</v>
      </c>
      <c r="H63" s="2">
        <v>0</v>
      </c>
      <c r="I63" s="1">
        <v>0</v>
      </c>
      <c r="J63" s="3" t="s">
        <v>18</v>
      </c>
      <c r="K63" s="2" t="str">
        <f>J63*393.96</f>
        <v>0</v>
      </c>
      <c r="L63" s="5"/>
    </row>
    <row r="64" spans="1:12" outlineLevel="2">
      <c r="A64" s="8" t="s">
        <v>222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5"/>
    </row>
    <row r="65" spans="1:12" customHeight="1" ht="105" outlineLevel="4">
      <c r="A65" s="1"/>
      <c r="B65" s="1">
        <v>822705</v>
      </c>
      <c r="C65" s="1" t="s">
        <v>223</v>
      </c>
      <c r="D65" s="1" t="s">
        <v>224</v>
      </c>
      <c r="E65" s="2" t="s">
        <v>225</v>
      </c>
      <c r="F65" s="2" t="s">
        <v>226</v>
      </c>
      <c r="G65" s="2" t="s">
        <v>124</v>
      </c>
      <c r="H65" s="2" t="s">
        <v>17</v>
      </c>
      <c r="I65" s="1">
        <v>0</v>
      </c>
      <c r="J65" s="3" t="s">
        <v>18</v>
      </c>
      <c r="K65" s="2" t="str">
        <f>J65*173.00</f>
        <v>0</v>
      </c>
      <c r="L65" s="5"/>
    </row>
    <row r="66" spans="1:12" customHeight="1" ht="105" outlineLevel="4">
      <c r="A66" s="1"/>
      <c r="B66" s="1">
        <v>822706</v>
      </c>
      <c r="C66" s="1" t="s">
        <v>227</v>
      </c>
      <c r="D66" s="1" t="s">
        <v>228</v>
      </c>
      <c r="E66" s="2" t="s">
        <v>229</v>
      </c>
      <c r="F66" s="2" t="s">
        <v>230</v>
      </c>
      <c r="G66" s="2" t="s">
        <v>124</v>
      </c>
      <c r="H66" s="2" t="s">
        <v>231</v>
      </c>
      <c r="I66" s="1">
        <v>0</v>
      </c>
      <c r="J66" s="3" t="s">
        <v>18</v>
      </c>
      <c r="K66" s="2" t="str">
        <f>J66*341.00</f>
        <v>0</v>
      </c>
      <c r="L66" s="5"/>
    </row>
    <row r="67" spans="1:12" customHeight="1" ht="105" outlineLevel="4">
      <c r="A67" s="1"/>
      <c r="B67" s="1">
        <v>822707</v>
      </c>
      <c r="C67" s="1" t="s">
        <v>232</v>
      </c>
      <c r="D67" s="1">
        <v>61033</v>
      </c>
      <c r="E67" s="2" t="s">
        <v>233</v>
      </c>
      <c r="F67" s="2" t="s">
        <v>234</v>
      </c>
      <c r="G67" s="2" t="s">
        <v>161</v>
      </c>
      <c r="H67" s="2">
        <v>0</v>
      </c>
      <c r="I67" s="1">
        <v>0</v>
      </c>
      <c r="J67" s="3" t="s">
        <v>18</v>
      </c>
      <c r="K67" s="2" t="str">
        <f>J67*264.20</f>
        <v>0</v>
      </c>
      <c r="L67" s="5"/>
    </row>
    <row r="68" spans="1:12" customHeight="1" ht="105" outlineLevel="4">
      <c r="A68" s="1"/>
      <c r="B68" s="1">
        <v>822708</v>
      </c>
      <c r="C68" s="1" t="s">
        <v>235</v>
      </c>
      <c r="D68" s="1">
        <v>61030</v>
      </c>
      <c r="E68" s="2" t="s">
        <v>236</v>
      </c>
      <c r="F68" s="2" t="s">
        <v>237</v>
      </c>
      <c r="G68" s="2" t="s">
        <v>17</v>
      </c>
      <c r="H68" s="2">
        <v>0</v>
      </c>
      <c r="I68" s="1">
        <v>0</v>
      </c>
      <c r="J68" s="3" t="s">
        <v>18</v>
      </c>
      <c r="K68" s="2" t="str">
        <f>J68*638.55</f>
        <v>0</v>
      </c>
      <c r="L68" s="5"/>
    </row>
    <row r="69" spans="1:12" customHeight="1" ht="105" outlineLevel="4">
      <c r="A69" s="1"/>
      <c r="B69" s="1">
        <v>822709</v>
      </c>
      <c r="C69" s="1" t="s">
        <v>238</v>
      </c>
      <c r="D69" s="1">
        <v>61034</v>
      </c>
      <c r="E69" s="2" t="s">
        <v>239</v>
      </c>
      <c r="F69" s="2" t="s">
        <v>234</v>
      </c>
      <c r="G69" s="2" t="s">
        <v>161</v>
      </c>
      <c r="H69" s="2">
        <v>0</v>
      </c>
      <c r="I69" s="1">
        <v>0</v>
      </c>
      <c r="J69" s="3" t="s">
        <v>18</v>
      </c>
      <c r="K69" s="2" t="str">
        <f>J69*264.20</f>
        <v>0</v>
      </c>
      <c r="L69" s="5"/>
    </row>
    <row r="70" spans="1:12" customHeight="1" ht="105" outlineLevel="4">
      <c r="A70" s="1"/>
      <c r="B70" s="1">
        <v>822710</v>
      </c>
      <c r="C70" s="1" t="s">
        <v>240</v>
      </c>
      <c r="D70" s="1">
        <v>61031</v>
      </c>
      <c r="E70" s="2" t="s">
        <v>241</v>
      </c>
      <c r="F70" s="2" t="s">
        <v>237</v>
      </c>
      <c r="G70" s="2" t="s">
        <v>17</v>
      </c>
      <c r="H70" s="2">
        <v>0</v>
      </c>
      <c r="I70" s="1">
        <v>0</v>
      </c>
      <c r="J70" s="3" t="s">
        <v>18</v>
      </c>
      <c r="K70" s="2" t="str">
        <f>J70*638.55</f>
        <v>0</v>
      </c>
      <c r="L70" s="5"/>
    </row>
    <row r="71" spans="1:12" customHeight="1" ht="105" outlineLevel="4">
      <c r="A71" s="1"/>
      <c r="B71" s="1">
        <v>838132</v>
      </c>
      <c r="C71" s="1" t="s">
        <v>242</v>
      </c>
      <c r="D71" s="1">
        <v>61035</v>
      </c>
      <c r="E71" s="2" t="s">
        <v>243</v>
      </c>
      <c r="F71" s="2" t="s">
        <v>234</v>
      </c>
      <c r="G71" s="2">
        <v>10</v>
      </c>
      <c r="H71" s="2">
        <v>0</v>
      </c>
      <c r="I71" s="1">
        <v>0</v>
      </c>
      <c r="J71" s="3" t="s">
        <v>18</v>
      </c>
      <c r="K71" s="2" t="str">
        <f>J71*264.20</f>
        <v>0</v>
      </c>
      <c r="L71" s="5"/>
    </row>
    <row r="72" spans="1:12" customHeight="1" ht="105" outlineLevel="4">
      <c r="A72" s="1"/>
      <c r="B72" s="1">
        <v>838133</v>
      </c>
      <c r="C72" s="1" t="s">
        <v>244</v>
      </c>
      <c r="D72" s="1">
        <v>61037</v>
      </c>
      <c r="E72" s="2" t="s">
        <v>245</v>
      </c>
      <c r="F72" s="2" t="s">
        <v>237</v>
      </c>
      <c r="G72" s="2" t="s">
        <v>141</v>
      </c>
      <c r="H72" s="2">
        <v>0</v>
      </c>
      <c r="I72" s="1">
        <v>0</v>
      </c>
      <c r="J72" s="3" t="s">
        <v>18</v>
      </c>
      <c r="K72" s="2" t="str">
        <f>J72*638.55</f>
        <v>0</v>
      </c>
      <c r="L72" s="5"/>
    </row>
    <row r="73" spans="1:12" customHeight="1" ht="105" outlineLevel="4">
      <c r="A73" s="1"/>
      <c r="B73" s="1">
        <v>838134</v>
      </c>
      <c r="C73" s="1" t="s">
        <v>246</v>
      </c>
      <c r="D73" s="1">
        <v>61045</v>
      </c>
      <c r="E73" s="2" t="s">
        <v>247</v>
      </c>
      <c r="F73" s="2" t="s">
        <v>248</v>
      </c>
      <c r="G73" s="2">
        <v>0</v>
      </c>
      <c r="H73" s="2">
        <v>0</v>
      </c>
      <c r="I73" s="1">
        <v>0</v>
      </c>
      <c r="J73" s="3" t="s">
        <v>18</v>
      </c>
      <c r="K73" s="2" t="str">
        <f>J73*463.04</f>
        <v>0</v>
      </c>
      <c r="L73" s="5"/>
    </row>
    <row r="74" spans="1:12" customHeight="1" ht="105" outlineLevel="4">
      <c r="A74" s="1"/>
      <c r="B74" s="1">
        <v>838135</v>
      </c>
      <c r="C74" s="1" t="s">
        <v>249</v>
      </c>
      <c r="D74" s="1">
        <v>61047</v>
      </c>
      <c r="E74" s="2" t="s">
        <v>250</v>
      </c>
      <c r="F74" s="2" t="s">
        <v>248</v>
      </c>
      <c r="G74" s="2">
        <v>0</v>
      </c>
      <c r="H74" s="2">
        <v>0</v>
      </c>
      <c r="I74" s="1">
        <v>0</v>
      </c>
      <c r="J74" s="3" t="s">
        <v>18</v>
      </c>
      <c r="K74" s="2" t="str">
        <f>J74*463.04</f>
        <v>0</v>
      </c>
      <c r="L74" s="5"/>
    </row>
    <row r="75" spans="1:12" customHeight="1" ht="105" outlineLevel="4">
      <c r="A75" s="1"/>
      <c r="B75" s="1">
        <v>838136</v>
      </c>
      <c r="C75" s="1" t="s">
        <v>251</v>
      </c>
      <c r="D75" s="1">
        <v>61049</v>
      </c>
      <c r="E75" s="2" t="s">
        <v>252</v>
      </c>
      <c r="F75" s="2" t="s">
        <v>248</v>
      </c>
      <c r="G75" s="2">
        <v>0</v>
      </c>
      <c r="H75" s="2">
        <v>0</v>
      </c>
      <c r="I75" s="1">
        <v>0</v>
      </c>
      <c r="J75" s="3" t="s">
        <v>18</v>
      </c>
      <c r="K75" s="2" t="str">
        <f>J75*463.04</f>
        <v>0</v>
      </c>
      <c r="L75" s="5"/>
    </row>
    <row r="76" spans="1:12" customHeight="1" ht="105" outlineLevel="4">
      <c r="A76" s="1"/>
      <c r="B76" s="1">
        <v>835602</v>
      </c>
      <c r="C76" s="1" t="s">
        <v>253</v>
      </c>
      <c r="D76" s="1">
        <v>6500025</v>
      </c>
      <c r="E76" s="2" t="s">
        <v>254</v>
      </c>
      <c r="F76" s="2" t="s">
        <v>255</v>
      </c>
      <c r="G76" s="2">
        <v>0</v>
      </c>
      <c r="H76" s="2">
        <v>0</v>
      </c>
      <c r="I76" s="1">
        <v>0</v>
      </c>
      <c r="J76" s="3" t="s">
        <v>18</v>
      </c>
      <c r="K76" s="2" t="str">
        <f>J76*418.25</f>
        <v>0</v>
      </c>
      <c r="L76" s="5"/>
    </row>
    <row r="77" spans="1:12" customHeight="1" ht="105" outlineLevel="4">
      <c r="A77" s="1"/>
      <c r="B77" s="1">
        <v>835614</v>
      </c>
      <c r="C77" s="1" t="s">
        <v>256</v>
      </c>
      <c r="D77" s="1">
        <v>2700040</v>
      </c>
      <c r="E77" s="2" t="s">
        <v>257</v>
      </c>
      <c r="F77" s="2" t="s">
        <v>258</v>
      </c>
      <c r="G77" s="2">
        <v>4</v>
      </c>
      <c r="H77" s="2">
        <v>0</v>
      </c>
      <c r="I77" s="1">
        <v>0</v>
      </c>
      <c r="J77" s="3" t="s">
        <v>18</v>
      </c>
      <c r="K77" s="2" t="str">
        <f>J77*742.00</f>
        <v>0</v>
      </c>
      <c r="L77" s="5"/>
    </row>
    <row r="78" spans="1:12" customHeight="1" ht="105" outlineLevel="4">
      <c r="A78" s="1"/>
      <c r="B78" s="1">
        <v>835615</v>
      </c>
      <c r="C78" s="1" t="s">
        <v>259</v>
      </c>
      <c r="D78" s="1">
        <v>2700041</v>
      </c>
      <c r="E78" s="2" t="s">
        <v>260</v>
      </c>
      <c r="F78" s="2" t="s">
        <v>261</v>
      </c>
      <c r="G78" s="2">
        <v>5</v>
      </c>
      <c r="H78" s="2">
        <v>0</v>
      </c>
      <c r="I78" s="1">
        <v>0</v>
      </c>
      <c r="J78" s="3" t="s">
        <v>18</v>
      </c>
      <c r="K78" s="2" t="str">
        <f>J78*899.50</f>
        <v>0</v>
      </c>
      <c r="L78" s="5"/>
    </row>
    <row r="79" spans="1:12" customHeight="1" ht="105" outlineLevel="4">
      <c r="A79" s="1"/>
      <c r="B79" s="1">
        <v>880089</v>
      </c>
      <c r="C79" s="1" t="s">
        <v>262</v>
      </c>
      <c r="D79" s="1">
        <v>61052</v>
      </c>
      <c r="E79" s="2" t="s">
        <v>263</v>
      </c>
      <c r="F79" s="2" t="s">
        <v>264</v>
      </c>
      <c r="G79" s="2">
        <v>0</v>
      </c>
      <c r="H79" s="2">
        <v>0</v>
      </c>
      <c r="I79" s="1">
        <v>0</v>
      </c>
      <c r="J79" s="3" t="s">
        <v>18</v>
      </c>
      <c r="K79" s="2" t="str">
        <f>J79*984.55</f>
        <v>0</v>
      </c>
      <c r="L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3:K23"/>
    <mergeCell ref="A48:K48"/>
    <mergeCell ref="A64:K6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2026-07-12T09:05:47+03:00</dcterms:created>
  <dcterms:modified xsi:type="dcterms:W3CDTF">2026-07-12T09:05:47+03:00</dcterms:modified>
  <dc:title>Untitled Spreadsheet</dc:title>
  <dc:description/>
  <dc:subject/>
  <cp:keywords/>
  <cp:category/>
</cp:coreProperties>
</file>