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<sst xmlns="http://schemas.openxmlformats.org/spreadsheetml/2006/main" uniqueCount="253">
  <si>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</si>
  <si>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</si>
  <si>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</si>
  <si>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</si>
  <si>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</si>
  <si>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</si>
  <si>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</si>
  <si>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</si>
  <si>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</si>
  <si>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</si>
  <si>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</si>
  <si>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Насосно-смесительные узлы и клапана</t>
  </si>
  <si>
    <t>OTM-110591</t>
  </si>
  <si>
    <t>Насосно-смесительный узел для теплого пола с термоголовкой 20-65*С, монтаж длина 130-180мм (5шт)</t>
  </si>
  <si>
    <t>7 303.41 руб.</t>
  </si>
  <si>
    <t>шт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</si>
  <si>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</si>
  <si>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</si>
  <si>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</si>
  <si>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</si>
  <si>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</si>
  <si>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6 914.88 руб.</t>
  </si>
  <si>
    <t>STP-310002</t>
  </si>
  <si>
    <t>HS113</t>
  </si>
  <si>
    <t>Насосно-смес узел VR COMBI с термоголовкой без насоса монтаж длина 180мм (1/5шт)</t>
  </si>
  <si>
    <t>19 686.24 руб.</t>
  </si>
  <si>
    <t>STP-310010</t>
  </si>
  <si>
    <t>VR204-F</t>
  </si>
  <si>
    <t>Насосно-смес узел VR  с термосмес кл. 35"-60" монтаж длина 130-180мм (1/10шт)</t>
  </si>
  <si>
    <t>8 881.74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</si>
  <si>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</si>
  <si>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</si>
  <si>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</si>
  <si>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11 984.91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</si>
  <si>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</si>
  <si>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</si>
  <si>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</si>
  <si>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12 644.94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</si>
  <si>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</si>
  <si>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</si>
  <si>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</si>
  <si>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11 391.03 руб.</t>
  </si>
  <si>
    <t>STP-310014</t>
  </si>
  <si>
    <t>VR200</t>
  </si>
  <si>
    <t>Насосно-смес узел VR для ТП с термосмес клапан 35-60*С монтаж длина 130-180мм(1/10шт)</t>
  </si>
  <si>
    <t>8 262.87 руб.</t>
  </si>
  <si>
    <t>STP-310016</t>
  </si>
  <si>
    <t>VR200-A</t>
  </si>
  <si>
    <t>Насосно-смес узел VR для ТП с термосмес клапан 20-45*С монтаж длина 130-180мм(1/10шт)</t>
  </si>
  <si>
    <t>8 690.64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</si>
  <si>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</si>
  <si>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</si>
  <si>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</si>
  <si>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</si>
  <si>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</si>
  <si>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</si>
  <si>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6 595.89 руб.</t>
  </si>
  <si>
    <t>VER-000279</t>
  </si>
  <si>
    <t>VR225</t>
  </si>
  <si>
    <t>Насосно-смесительный узел с 4-х ходовым термостатическим клапаном"ViEiR"(5/1шт)</t>
  </si>
  <si>
    <t>11 698.26 руб.</t>
  </si>
  <si>
    <t>VER-000280</t>
  </si>
  <si>
    <t>VR226</t>
  </si>
  <si>
    <t>Насосно-смесительный узел с 4-х ходовым термостатическим клапаном"ViEiR"(10/1шт)</t>
  </si>
  <si>
    <t>8 849.40 руб.</t>
  </si>
  <si>
    <t>VER-000435</t>
  </si>
  <si>
    <t>VR240</t>
  </si>
  <si>
    <t>Насосно-смесительный узел для теплого пола"  "ViEiR"((5/1шт) (аналог VR207)</t>
  </si>
  <si>
    <t>12 646.41 руб.</t>
  </si>
  <si>
    <t>VER-001221</t>
  </si>
  <si>
    <t>VR232</t>
  </si>
  <si>
    <t>Насосно-смесительный узел для теплого пола (10/1шт)</t>
  </si>
  <si>
    <t>5 609.52 руб.</t>
  </si>
  <si>
    <t>VER-001396</t>
  </si>
  <si>
    <t>VR253</t>
  </si>
  <si>
    <t>Насосно-смесительный узел для теплого пола СО СМЕЩЕНИЕМ (с эксцентриком) 1" (8/1шт)</t>
  </si>
  <si>
    <t>7 178.01 руб.</t>
  </si>
  <si>
    <t>VER-001755</t>
  </si>
  <si>
    <t>VR240RG</t>
  </si>
  <si>
    <t>Насосно-смесительный узел для теплого пола 1" (4/1шт)</t>
  </si>
  <si>
    <t>10 570.77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</si>
  <si>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</si>
  <si>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</si>
  <si>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</si>
  <si>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</si>
  <si>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3 234.00 руб.</t>
  </si>
  <si>
    <t>STP-310015</t>
  </si>
  <si>
    <t>VRT15</t>
  </si>
  <si>
    <t>Терморегулирующий монтажный комплект ViEiR (1/20шт)</t>
  </si>
  <si>
    <t>VER-001749</t>
  </si>
  <si>
    <t>VRT17</t>
  </si>
  <si>
    <t>Терморегулирующий монтажный комплект (20/1шт)</t>
  </si>
  <si>
    <t>2 900.31 руб.</t>
  </si>
  <si>
    <t>VER-001750</t>
  </si>
  <si>
    <t>VRT18</t>
  </si>
  <si>
    <t>2 557.80 руб.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</si>
  <si>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</si>
  <si>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</si>
  <si>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</si>
  <si>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</si>
  <si>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1 977.15 руб.</t>
  </si>
  <si>
    <t>STP-310004</t>
  </si>
  <si>
    <t>VR177</t>
  </si>
  <si>
    <t>Трехходовой смесительный клапан 1" VR (1/30шт)</t>
  </si>
  <si>
    <t>2 153.55 руб.</t>
  </si>
  <si>
    <t>STP-310005</t>
  </si>
  <si>
    <t>VR178</t>
  </si>
  <si>
    <t>Трехходовой смесительный клапан 1 1/4" VR (1/30шт)</t>
  </si>
  <si>
    <t>2 779.77 руб.</t>
  </si>
  <si>
    <t>STP-310006</t>
  </si>
  <si>
    <t>VR291</t>
  </si>
  <si>
    <t>Клапан трехходовой смесительный 1" VR (1/30шт)</t>
  </si>
  <si>
    <t>2 116.80 руб.</t>
  </si>
  <si>
    <t>STP-310007</t>
  </si>
  <si>
    <t>VR201</t>
  </si>
  <si>
    <t>Термостатический смесительный клапан 1" (35-60℃, KVS4,5)  VR (1/30шт)</t>
  </si>
  <si>
    <t>3 638.25 руб.</t>
  </si>
  <si>
    <t>STP-310008</t>
  </si>
  <si>
    <t>VR290</t>
  </si>
  <si>
    <t>Термоголовка с погружным датчиком 20-60 °С  ViEiR (1/50шт)</t>
  </si>
  <si>
    <t>895.23 руб.</t>
  </si>
  <si>
    <t>VER-001397</t>
  </si>
  <si>
    <t>VR188</t>
  </si>
  <si>
    <t>Термостатический смесительный клапан трехходовой 1" (30/1шт)</t>
  </si>
  <si>
    <t>2 274.09 руб.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</si>
  <si>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</si>
  <si>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</si>
  <si>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</si>
  <si>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</si>
  <si>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</si>
  <si>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35 214.00 руб.</t>
  </si>
  <si>
    <t>&gt;25</t>
  </si>
  <si>
    <t>VLC-813010</t>
  </si>
  <si>
    <t>VT.DUAL.0.130</t>
  </si>
  <si>
    <t>Насосно-смесительный узел без насоса, монтажная длина насоса 130 мм</t>
  </si>
  <si>
    <t>41 854.00 руб.</t>
  </si>
  <si>
    <t>&gt;10</t>
  </si>
  <si>
    <t>VLC-813025</t>
  </si>
  <si>
    <t>VT.TECHNOMIX.0.130</t>
  </si>
  <si>
    <t>Насосно-смесительный узел, без насоса, монтажная длина насоса 130 мм (Италия)</t>
  </si>
  <si>
    <t>29 219.00 руб.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</si>
  <si>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</si>
  <si>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</si>
  <si>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</si>
  <si>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</si>
  <si>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&gt;100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</si>
  <si>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</si>
  <si>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</si>
  <si>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</si>
  <si>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35 229.00 руб.</t>
  </si>
  <si>
    <t>VLC-901193</t>
  </si>
  <si>
    <t>VT.ECOMIX.0.130</t>
  </si>
  <si>
    <t>Насосно-смесительный узел, c нижним подключением, без насоса, монтажная длина насоса 130 мм</t>
  </si>
  <si>
    <t>6 808.00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</si>
  <si>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</si>
  <si>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</si>
  <si>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</si>
  <si>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</si>
  <si>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</si>
  <si>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</si>
  <si>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</si>
  <si>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</si>
  <si>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</si>
  <si>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</si>
  <si>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</si>
  <si>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</si>
  <si>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</si>
  <si>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</si>
  <si>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</si>
  <si>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11 884.00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</si>
  <si>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</si>
  <si>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</si>
  <si>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</si>
  <si>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</si>
  <si>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</si>
  <si>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</si>
  <si>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</si>
  <si>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</si>
  <si>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</si>
  <si>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</si>
  <si>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</si>
  <si>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</si>
  <si>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0.00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</si>
  <si>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</si>
  <si>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</si>
  <si>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</si>
  <si>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</si>
  <si>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&gt;50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</si>
  <si>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</si>
  <si>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</si>
  <si>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</si>
  <si>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7 794.00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</si>
  <si>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</si>
  <si>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</si>
  <si>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</si>
  <si>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</si>
  <si>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</si>
  <si>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</si>
  <si>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</si>
  <si>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7 877.00 руб.</t>
  </si>
  <si>
    <t>VLC-813011</t>
  </si>
  <si>
    <t>VT.MIX03.G.05</t>
  </si>
  <si>
    <t>Трехходовой смесительный клапан 3/4</t>
  </si>
  <si>
    <t>8 898.00 руб.</t>
  </si>
  <si>
    <t>VLC-813012</t>
  </si>
  <si>
    <t>VT.MIX03.G.06</t>
  </si>
  <si>
    <t>Трехходовой смесительный клапан 1</t>
  </si>
  <si>
    <t>8 677.00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</si>
  <si>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</si>
  <si>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</si>
  <si>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</si>
  <si>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</si>
  <si>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</si>
  <si>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</si>
  <si>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</si>
  <si>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</si>
  <si>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</si>
  <si>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</si>
  <si>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</si>
  <si>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9 548.00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</si>
  <si>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</si>
  <si>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</si>
  <si>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</si>
  <si>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</si>
  <si>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</si>
  <si>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</si>
  <si>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</si>
  <si>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</si>
  <si>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</si>
  <si>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</si>
  <si>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</si>
  <si>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</si>
  <si>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</si>
  <si>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</si>
  <si>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</si>
  <si>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</si>
  <si>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</si>
  <si>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</si>
  <si>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</si>
  <si>
    <t>Насосно-смесительные узлы и клапана ZEGOR</t>
  </si>
  <si>
    <t>ZGR-000088</t>
  </si>
  <si>
    <t>QS-6402</t>
  </si>
  <si>
    <t>Насосно-смесительный узел ZEGOR с нижним подводом, монтажная длина 130-180 мм (1/6шт)</t>
  </si>
  <si>
    <t>6 794.43 руб.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</si>
  <si>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</si>
  <si>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</si>
  <si>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</si>
  <si>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9 026.21 руб.</t>
  </si>
  <si>
    <t>Насосно-смесительные узлы и клапана GAPPO</t>
  </si>
  <si>
    <t>GAP-101040</t>
  </si>
  <si>
    <t>G1490</t>
  </si>
  <si>
    <t>Насосно-смесительный узел COMBI для теплого пола 1" 20-60* GAPPO (1/2шт)</t>
  </si>
  <si>
    <t>24 025.60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</si>
</sst>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6bf6dd_893e_11ef_a654_047c1617b143_21d4f578_793a_11f0_a79f_047c1617b1431.jpeg"/><Relationship Id="rId2" Type="http://schemas.openxmlformats.org/officeDocument/2006/relationships/image" Target="../media/a5fad445_86a5_11e9_8101_003048fd731b_cbd0a3ad_27ac_11ed_a30e_00259070b4872.jpeg"/><Relationship Id="rId3" Type="http://schemas.openxmlformats.org/officeDocument/2006/relationships/image" Target="../media/a5fad449_86a5_11e9_8101_003048fd731b_cbd0a3b3_27ac_11ed_a30e_00259070b4873.jpeg"/><Relationship Id="rId4" Type="http://schemas.openxmlformats.org/officeDocument/2006/relationships/image" Target="../media/3e1e3585_f95c_11e9_810b_003048fd731b_3d7c0744_0312_11ef_a5a4_047c1617b1434.jpeg"/><Relationship Id="rId5" Type="http://schemas.openxmlformats.org/officeDocument/2006/relationships/image" Target="../media/3c8d8c24_68f5_11ea_8111_003048fd731b_cbd0a3b2_27ac_11ed_a30e_00259070b4875.jpeg"/><Relationship Id="rId6" Type="http://schemas.openxmlformats.org/officeDocument/2006/relationships/image" Target="../media/3c8d8c26_68f5_11ea_8111_003048fd731b_cbd0a3b1_27ac_11ed_a30e_00259070b4876.jpeg"/><Relationship Id="rId7" Type="http://schemas.openxmlformats.org/officeDocument/2006/relationships/image" Target="../media/3c8d8c28_68f5_11ea_8111_003048fd731b_cbd0a3b0_27ac_11ed_a30e_00259070b4877.jpeg"/><Relationship Id="rId8" Type="http://schemas.openxmlformats.org/officeDocument/2006/relationships/image" Target="../media/1c9ed0ed_aad1_11ea_8138_003048fd731b_cbd0a3af_27ac_11ed_a30e_00259070b4878.jpeg"/><Relationship Id="rId9" Type="http://schemas.openxmlformats.org/officeDocument/2006/relationships/image" Target="../media/1fcb310e_5f91_11eb_822d_003048fd731b_cbd0a3ae_27ac_11ed_a30e_00259070b4879.jpeg"/><Relationship Id="rId10" Type="http://schemas.openxmlformats.org/officeDocument/2006/relationships/image" Target="../media/1fcb3110_5f91_11eb_822d_003048fd731b_7e577789_c05c_11ee_a549_047c1617b14310.jpeg"/><Relationship Id="rId11" Type="http://schemas.openxmlformats.org/officeDocument/2006/relationships/image" Target="../media/19176348_f3c8_11eb_82ff_003048fd731b_cbd0a3a3_27ac_11ed_a30e_00259070b48711.jpeg"/><Relationship Id="rId12" Type="http://schemas.openxmlformats.org/officeDocument/2006/relationships/image" Target="../media/f2cfaacb_c446_11ec_a27f_00259070b487_7e57778a_c05c_11ee_a549_047c1617b14312.jpeg"/><Relationship Id="rId13" Type="http://schemas.openxmlformats.org/officeDocument/2006/relationships/image" Target="../media/f2cfaacd_c446_11ec_a27f_00259070b487_7e57778c_c05c_11ee_a549_047c1617b14313.jpeg"/><Relationship Id="rId14" Type="http://schemas.openxmlformats.org/officeDocument/2006/relationships/image" Target="../media/a0751dff_0af9_11ee_a45c_047c1617b143_7e57778e_c05c_11ee_a549_047c1617b14314.jpeg"/><Relationship Id="rId15" Type="http://schemas.openxmlformats.org/officeDocument/2006/relationships/image" Target="../media/f65a22fb_afcb_11ef_a68d_047c1617b143_64c8bb45_5a46_11f0_a775_047c1617b14315.jpeg"/><Relationship Id="rId16" Type="http://schemas.openxmlformats.org/officeDocument/2006/relationships/image" Target="../media/9182be34_eeb6_11ef_a6dd_047c1617b143_7e424f9f_5a46_11f0_a775_047c1617b14316.jpeg"/><Relationship Id="rId17" Type="http://schemas.openxmlformats.org/officeDocument/2006/relationships/image" Target="../media/40d4d7c2_f514_11f0_a844_047c1617b143_5e46d5ed_7150_11f1_a8f1_047c1617b14317.jpeg"/><Relationship Id="rId18" Type="http://schemas.openxmlformats.org/officeDocument/2006/relationships/image" Target="../media/1fcb30da_5f91_11eb_822d_003048fd731b_7e577793_c05c_11ee_a549_047c1617b14318.jpeg"/><Relationship Id="rId19" Type="http://schemas.openxmlformats.org/officeDocument/2006/relationships/image" Target="../media/5eb5c5ea_7c9e_11ea_8111_003048fd731b_cbd0a3b6_27ac_11ed_a30e_00259070b48719.jpeg"/><Relationship Id="rId20" Type="http://schemas.openxmlformats.org/officeDocument/2006/relationships/image" Target="../media/40d4d7b6_f514_11f0_a844_047c1617b143_5e46d5f3_7150_11f1_a8f1_047c1617b14320.jpeg"/><Relationship Id="rId21" Type="http://schemas.openxmlformats.org/officeDocument/2006/relationships/image" Target="../media/40d4d7b8_f514_11f0_a844_047c1617b143_5e46d5ef_7150_11f1_a8f1_047c1617b14321.jpeg"/><Relationship Id="rId22" Type="http://schemas.openxmlformats.org/officeDocument/2006/relationships/image" Target="../media/a5fad44d_86a5_11e9_8101_003048fd731b_cbd0a3b9_27ac_11ed_a30e_00259070b48722.jpeg"/><Relationship Id="rId23" Type="http://schemas.openxmlformats.org/officeDocument/2006/relationships/image" Target="../media/a5fad451_86a5_11e9_8101_003048fd731b_cbd0a3bb_27ac_11ed_a30e_00259070b48723.jpeg"/><Relationship Id="rId24" Type="http://schemas.openxmlformats.org/officeDocument/2006/relationships/image" Target="../media/a5fad455_86a5_11e9_8101_003048fd731b_cbd0a3bd_27ac_11ed_a30e_00259070b48724.jpeg"/><Relationship Id="rId25" Type="http://schemas.openxmlformats.org/officeDocument/2006/relationships/image" Target="../media/a5fad459_86a5_11e9_8101_003048fd731b_cbd0a3bc_27ac_11ed_a30e_00259070b48725.jpeg"/><Relationship Id="rId26" Type="http://schemas.openxmlformats.org/officeDocument/2006/relationships/image" Target="../media/a5fad45d_86a5_11e9_8101_003048fd731b_cbd0a3be_27ac_11ed_a30e_00259070b48726.jpeg"/><Relationship Id="rId27" Type="http://schemas.openxmlformats.org/officeDocument/2006/relationships/image" Target="../media/a5fad461_86a5_11e9_8101_003048fd731b_cbd0a3ba_27ac_11ed_a30e_00259070b48727.jpeg"/><Relationship Id="rId28" Type="http://schemas.openxmlformats.org/officeDocument/2006/relationships/image" Target="../media/9182be36_eeb6_11ef_a6dd_047c1617b143_21d4f577_793a_11f0_a79f_047c1617b14328.jpeg"/><Relationship Id="rId29" Type="http://schemas.openxmlformats.org/officeDocument/2006/relationships/image" Target="../media/a5fad412_86a5_11e9_8101_003048fd731b_cbd0a3cd_27ac_11ed_a30e_00259070b48729.jpeg"/><Relationship Id="rId30" Type="http://schemas.openxmlformats.org/officeDocument/2006/relationships/image" Target="../media/a5fad417_86a5_11e9_8101_003048fd731b_ab6a883c_27ae_11ed_a30e_00259070b48730.jpeg"/><Relationship Id="rId31" Type="http://schemas.openxmlformats.org/officeDocument/2006/relationships/image" Target="../media/a5fad440_86a5_11e9_8101_003048fd731b_cbd0a3c6_27ac_11ed_a30e_00259070b48731.jpeg"/><Relationship Id="rId32" Type="http://schemas.openxmlformats.org/officeDocument/2006/relationships/image" Target="../media/a5fad442_86a5_11e9_8101_003048fd731b_4b3c1d7c_5a46_11f0_a775_047c1617b14332.jpeg"/><Relationship Id="rId33" Type="http://schemas.openxmlformats.org/officeDocument/2006/relationships/image" Target="../media/0ef53f99_9e75_11ef_a670_047c1617b143_4b3c1d80_5a46_11f0_a775_047c1617b14333.jpeg"/><Relationship Id="rId34" Type="http://schemas.openxmlformats.org/officeDocument/2006/relationships/image" Target="../media/1ca6936d_04fa_11f1_a85e_047c1617b143_2ed140c4_0c97_11f1_a86a_047c1617b14334.jpeg"/><Relationship Id="rId35" Type="http://schemas.openxmlformats.org/officeDocument/2006/relationships/image" Target="../media/65637da0_0b65_11ec_831e_003048fd731b_ab6a8835_27ae_11ed_a30e_00259070b48735.jpeg"/><Relationship Id="rId36" Type="http://schemas.openxmlformats.org/officeDocument/2006/relationships/image" Target="../media/a5fad434_86a5_11e9_8101_003048fd731b_ab6a8841_27ae_11ed_a30e_00259070b48736.jpeg"/><Relationship Id="rId37" Type="http://schemas.openxmlformats.org/officeDocument/2006/relationships/image" Target="../media/a5fad437_86a5_11e9_8101_003048fd731b_ab6a8848_27ae_11ed_a30e_00259070b48737.jpeg"/><Relationship Id="rId38" Type="http://schemas.openxmlformats.org/officeDocument/2006/relationships/image" Target="../media/a5fad43a_86a5_11e9_8101_003048fd731b_ab6a884f_27ae_11ed_a30e_00259070b48738.jpeg"/><Relationship Id="rId39" Type="http://schemas.openxmlformats.org/officeDocument/2006/relationships/image" Target="../media/a5fad43d_86a5_11e9_8101_003048fd731b_ab6a8856_27ae_11ed_a30e_00259070b48739.jpeg"/><Relationship Id="rId40" Type="http://schemas.openxmlformats.org/officeDocument/2006/relationships/image" Target="../media/a5fad3f8_86a5_11e9_8101_003048fd731b_ab6a8872_27ae_11ed_a30e_00259070b48740.jpeg"/><Relationship Id="rId41" Type="http://schemas.openxmlformats.org/officeDocument/2006/relationships/image" Target="../media/a5fad3fc_86a5_11e9_8101_003048fd731b_ab6a886b_27ae_11ed_a30e_00259070b48741.jpeg"/><Relationship Id="rId42" Type="http://schemas.openxmlformats.org/officeDocument/2006/relationships/image" Target="../media/a5fad400_86a5_11e9_8101_003048fd731b_ab6a8864_27ae_11ed_a30e_00259070b48742.jpeg"/><Relationship Id="rId43" Type="http://schemas.openxmlformats.org/officeDocument/2006/relationships/image" Target="../media/a5fad403_86a5_11e9_8101_003048fd731b_ab6a8879_27ae_11ed_a30e_00259070b48743.jpeg"/><Relationship Id="rId44" Type="http://schemas.openxmlformats.org/officeDocument/2006/relationships/image" Target="../media/a5fad407_86a5_11e9_8101_003048fd731b_ab6a8887_27ae_11ed_a30e_00259070b48744.jpeg"/><Relationship Id="rId45" Type="http://schemas.openxmlformats.org/officeDocument/2006/relationships/image" Target="../media/a5fad40b_86a5_11e9_8101_003048fd731b_ab6a8880_27ae_11ed_a30e_00259070b48745.jpeg"/><Relationship Id="rId46" Type="http://schemas.openxmlformats.org/officeDocument/2006/relationships/image" Target="../media/a5fad419_86a5_11e9_8101_003048fd731b_ab6a888e_27ae_11ed_a30e_00259070b48746.jpeg"/><Relationship Id="rId47" Type="http://schemas.openxmlformats.org/officeDocument/2006/relationships/image" Target="../media/a5fad41c_86a5_11e9_8101_003048fd731b_ab6a8895_27ae_11ed_a30e_00259070b48747.jpeg"/><Relationship Id="rId48" Type="http://schemas.openxmlformats.org/officeDocument/2006/relationships/image" Target="../media/a5fad41f_86a5_11e9_8101_003048fd731b_ab6a889c_27ae_11ed_a30e_00259070b48748.jpeg"/><Relationship Id="rId49" Type="http://schemas.openxmlformats.org/officeDocument/2006/relationships/image" Target="../media/a5fad422_86a5_11e9_8101_003048fd731b_ab6a88a3_27ae_11ed_a30e_00259070b48749.jpeg"/><Relationship Id="rId50" Type="http://schemas.openxmlformats.org/officeDocument/2006/relationships/image" Target="../media/a5fad425_86a5_11e9_8101_003048fd731b_ab6a88aa_27ae_11ed_a30e_00259070b48750.jpeg"/><Relationship Id="rId51" Type="http://schemas.openxmlformats.org/officeDocument/2006/relationships/image" Target="../media/a5fad428_86a5_11e9_8101_003048fd731b_ab6a88b1_27ae_11ed_a30e_00259070b48751.jpeg"/><Relationship Id="rId52" Type="http://schemas.openxmlformats.org/officeDocument/2006/relationships/image" Target="../media/a5fad42b_86a5_11e9_8101_003048fd731b_3d7c0738_0312_11ef_a5a4_047c1617b14352.jpeg"/><Relationship Id="rId53" Type="http://schemas.openxmlformats.org/officeDocument/2006/relationships/image" Target="../media/a5fad42d_86a5_11e9_8101_003048fd731b_3d7c073c_0312_11ef_a5a4_047c1617b14353.jpeg"/><Relationship Id="rId54" Type="http://schemas.openxmlformats.org/officeDocument/2006/relationships/image" Target="../media/a5fad42f_86a5_11e9_8101_003048fd731b_3d7c0740_0312_11ef_a5a4_047c1617b14354.jpeg"/><Relationship Id="rId55" Type="http://schemas.openxmlformats.org/officeDocument/2006/relationships/image" Target="../media/a5fad432_86a5_11e9_8101_003048fd731b_3d7c0734_0312_11ef_a5a4_047c1617b14355.jpeg"/><Relationship Id="rId56" Type="http://schemas.openxmlformats.org/officeDocument/2006/relationships/image" Target="../media/5540d78d_f5a0_11eb_8302_003048fd731b_a1555453_602e_11ec_a20b_00259070b48756.jpeg"/><Relationship Id="rId57" Type="http://schemas.openxmlformats.org/officeDocument/2006/relationships/image" Target="../media/a71fc60a_46c3_11ef_a5fc_047c1617b143_14e1e0cf_f93d_11ef_a6ea_047c1617b14357.jpeg"/><Relationship Id="rId58" Type="http://schemas.openxmlformats.org/officeDocument/2006/relationships/image" Target="../media/21180511_ce2b_11f0_a80d_047c1617b143_f678a451_715c_11f1_a8f1_047c1617b1435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883887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J4*7303.41</f>
        <v>0</v>
      </c>
      <c r="L4" s="5"/>
    </row>
    <row r="5" spans="1:12" outlineLevel="2">
      <c r="A5" s="8" t="s">
        <v>16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outlineLevel="3">
      <c r="A6" s="9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5"/>
    </row>
    <row r="7" spans="1:12" customHeight="1" ht="105" outlineLevel="5">
      <c r="A7" s="1"/>
      <c r="B7" s="1">
        <v>819370</v>
      </c>
      <c r="C7" s="1" t="s">
        <v>18</v>
      </c>
      <c r="D7" s="1" t="s">
        <v>19</v>
      </c>
      <c r="E7" s="2" t="s">
        <v>20</v>
      </c>
      <c r="F7" s="2" t="s">
        <v>21</v>
      </c>
      <c r="G7" s="2">
        <v>1</v>
      </c>
      <c r="H7" s="2">
        <v>0</v>
      </c>
      <c r="I7" s="1">
        <v>0</v>
      </c>
      <c r="J7" s="3" t="s">
        <v>15</v>
      </c>
      <c r="K7" s="2" t="str">
        <f>J7*6914.88</f>
        <v>0</v>
      </c>
      <c r="L7" s="5"/>
    </row>
    <row r="8" spans="1:12" customHeight="1" ht="105" outlineLevel="5">
      <c r="A8" s="1"/>
      <c r="B8" s="1">
        <v>819371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15</v>
      </c>
      <c r="K8" s="2" t="str">
        <f>J8*19686.24</f>
        <v>0</v>
      </c>
      <c r="L8" s="5"/>
    </row>
    <row r="9" spans="1:12" customHeight="1" ht="105" outlineLevel="5">
      <c r="A9" s="1"/>
      <c r="B9" s="1">
        <v>824003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1</v>
      </c>
      <c r="H9" s="2">
        <v>0</v>
      </c>
      <c r="I9" s="1">
        <v>0</v>
      </c>
      <c r="J9" s="3" t="s">
        <v>15</v>
      </c>
      <c r="K9" s="2" t="str">
        <f>J9*8881.74</f>
        <v>0</v>
      </c>
      <c r="L9" s="5"/>
    </row>
    <row r="10" spans="1:12" customHeight="1" ht="105" outlineLevel="5">
      <c r="A10" s="1"/>
      <c r="B10" s="1">
        <v>825274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J10*11984.91</f>
        <v>0</v>
      </c>
      <c r="L10" s="5"/>
    </row>
    <row r="11" spans="1:12" customHeight="1" ht="105" outlineLevel="5">
      <c r="A11" s="1"/>
      <c r="B11" s="1">
        <v>825275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J11*12644.94</f>
        <v>0</v>
      </c>
      <c r="L11" s="5"/>
    </row>
    <row r="12" spans="1:12" customHeight="1" ht="105" outlineLevel="5">
      <c r="A12" s="1"/>
      <c r="B12" s="1">
        <v>825276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15</v>
      </c>
      <c r="K12" s="2" t="str">
        <f>J12*11391.03</f>
        <v>0</v>
      </c>
      <c r="L12" s="5"/>
    </row>
    <row r="13" spans="1:12" customHeight="1" ht="105" outlineLevel="5">
      <c r="A13" s="1"/>
      <c r="B13" s="1">
        <v>827845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2</v>
      </c>
      <c r="H13" s="2">
        <v>0</v>
      </c>
      <c r="I13" s="1">
        <v>0</v>
      </c>
      <c r="J13" s="3" t="s">
        <v>15</v>
      </c>
      <c r="K13" s="2" t="str">
        <f>J13*8262.87</f>
        <v>0</v>
      </c>
      <c r="L13" s="5"/>
    </row>
    <row r="14" spans="1:12" customHeight="1" ht="105" outlineLevel="5">
      <c r="A14" s="1"/>
      <c r="B14" s="1">
        <v>834444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4</v>
      </c>
      <c r="H14" s="2">
        <v>0</v>
      </c>
      <c r="I14" s="1">
        <v>0</v>
      </c>
      <c r="J14" s="3" t="s">
        <v>15</v>
      </c>
      <c r="K14" s="2" t="str">
        <f>J14*8690.64</f>
        <v>0</v>
      </c>
      <c r="L14" s="5"/>
    </row>
    <row r="15" spans="1:12" customHeight="1" ht="105" outlineLevel="5">
      <c r="A15" s="1"/>
      <c r="B15" s="1">
        <v>834445</v>
      </c>
      <c r="C15" s="1" t="s">
        <v>50</v>
      </c>
      <c r="D15" s="1" t="s">
        <v>51</v>
      </c>
      <c r="E15" s="2" t="s">
        <v>52</v>
      </c>
      <c r="F15" s="2" t="s">
        <v>29</v>
      </c>
      <c r="G15" s="2">
        <v>0</v>
      </c>
      <c r="H15" s="2">
        <v>0</v>
      </c>
      <c r="I15" s="1">
        <v>0</v>
      </c>
      <c r="J15" s="3" t="s">
        <v>15</v>
      </c>
      <c r="K15" s="2" t="str">
        <f>J15*8881.74</f>
        <v>0</v>
      </c>
      <c r="L15" s="5"/>
    </row>
    <row r="16" spans="1:12" customHeight="1" ht="105" outlineLevel="5">
      <c r="A16" s="1"/>
      <c r="B16" s="1">
        <v>834513</v>
      </c>
      <c r="C16" s="1" t="s">
        <v>53</v>
      </c>
      <c r="D16" s="1" t="s">
        <v>54</v>
      </c>
      <c r="E16" s="2" t="s">
        <v>55</v>
      </c>
      <c r="F16" s="2" t="s">
        <v>56</v>
      </c>
      <c r="G16" s="2">
        <v>1</v>
      </c>
      <c r="H16" s="2">
        <v>0</v>
      </c>
      <c r="I16" s="1">
        <v>0</v>
      </c>
      <c r="J16" s="3" t="s">
        <v>15</v>
      </c>
      <c r="K16" s="2" t="str">
        <f>J16*6595.89</f>
        <v>0</v>
      </c>
      <c r="L16" s="5"/>
    </row>
    <row r="17" spans="1:12" customHeight="1" ht="105" outlineLevel="5">
      <c r="A17" s="1"/>
      <c r="B17" s="1">
        <v>868494</v>
      </c>
      <c r="C17" s="1" t="s">
        <v>57</v>
      </c>
      <c r="D17" s="1" t="s">
        <v>58</v>
      </c>
      <c r="E17" s="2" t="s">
        <v>59</v>
      </c>
      <c r="F17" s="2" t="s">
        <v>60</v>
      </c>
      <c r="G17" s="2">
        <v>1</v>
      </c>
      <c r="H17" s="2">
        <v>0</v>
      </c>
      <c r="I17" s="1">
        <v>0</v>
      </c>
      <c r="J17" s="3" t="s">
        <v>15</v>
      </c>
      <c r="K17" s="2" t="str">
        <f>J17*11698.26</f>
        <v>0</v>
      </c>
      <c r="L17" s="5"/>
    </row>
    <row r="18" spans="1:12" customHeight="1" ht="105" outlineLevel="5">
      <c r="A18" s="1"/>
      <c r="B18" s="1">
        <v>868495</v>
      </c>
      <c r="C18" s="1" t="s">
        <v>61</v>
      </c>
      <c r="D18" s="1" t="s">
        <v>62</v>
      </c>
      <c r="E18" s="2" t="s">
        <v>63</v>
      </c>
      <c r="F18" s="2" t="s">
        <v>64</v>
      </c>
      <c r="G18" s="2">
        <v>2</v>
      </c>
      <c r="H18" s="2">
        <v>0</v>
      </c>
      <c r="I18" s="1">
        <v>0</v>
      </c>
      <c r="J18" s="3" t="s">
        <v>15</v>
      </c>
      <c r="K18" s="2" t="str">
        <f>J18*8849.40</f>
        <v>0</v>
      </c>
      <c r="L18" s="5"/>
    </row>
    <row r="19" spans="1:12" customHeight="1" ht="105" outlineLevel="5">
      <c r="A19" s="1"/>
      <c r="B19" s="1">
        <v>878116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2</v>
      </c>
      <c r="H19" s="2">
        <v>0</v>
      </c>
      <c r="I19" s="1">
        <v>0</v>
      </c>
      <c r="J19" s="3" t="s">
        <v>15</v>
      </c>
      <c r="K19" s="2" t="str">
        <f>J19*12646.41</f>
        <v>0</v>
      </c>
      <c r="L19" s="5"/>
    </row>
    <row r="20" spans="1:12" customHeight="1" ht="105" outlineLevel="5">
      <c r="A20" s="1"/>
      <c r="B20" s="1">
        <v>885041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5</v>
      </c>
      <c r="H20" s="2">
        <v>0</v>
      </c>
      <c r="I20" s="1">
        <v>0</v>
      </c>
      <c r="J20" s="3" t="s">
        <v>15</v>
      </c>
      <c r="K20" s="2" t="str">
        <f>J20*5609.52</f>
        <v>0</v>
      </c>
      <c r="L20" s="5"/>
    </row>
    <row r="21" spans="1:12" customHeight="1" ht="105" outlineLevel="5">
      <c r="A21" s="1"/>
      <c r="B21" s="1">
        <v>885998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7</v>
      </c>
      <c r="H21" s="2">
        <v>0</v>
      </c>
      <c r="I21" s="1">
        <v>0</v>
      </c>
      <c r="J21" s="3" t="s">
        <v>15</v>
      </c>
      <c r="K21" s="2" t="str">
        <f>J21*7178.01</f>
        <v>0</v>
      </c>
      <c r="L21" s="5"/>
    </row>
    <row r="22" spans="1:12" customHeight="1" ht="105" outlineLevel="5">
      <c r="A22" s="1"/>
      <c r="B22" s="1">
        <v>955821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0</v>
      </c>
      <c r="H22" s="2">
        <v>0</v>
      </c>
      <c r="I22" s="1">
        <v>0</v>
      </c>
      <c r="J22" s="3" t="s">
        <v>15</v>
      </c>
      <c r="K22" s="2" t="str">
        <f>J22*10570.77</f>
        <v>0</v>
      </c>
      <c r="L22" s="5"/>
    </row>
    <row r="23" spans="1:12" outlineLevel="3">
      <c r="A23" s="9" t="s">
        <v>81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853690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10</v>
      </c>
      <c r="H24" s="2">
        <v>0</v>
      </c>
      <c r="I24" s="1">
        <v>0</v>
      </c>
      <c r="J24" s="3" t="s">
        <v>15</v>
      </c>
      <c r="K24" s="2" t="str">
        <f>J24*3234.00</f>
        <v>0</v>
      </c>
      <c r="L24" s="5"/>
    </row>
    <row r="25" spans="1:12" customHeight="1" ht="105" outlineLevel="5">
      <c r="A25" s="1"/>
      <c r="B25" s="1">
        <v>826595</v>
      </c>
      <c r="C25" s="1" t="s">
        <v>86</v>
      </c>
      <c r="D25" s="1" t="s">
        <v>87</v>
      </c>
      <c r="E25" s="2" t="s">
        <v>88</v>
      </c>
      <c r="F25" s="2" t="s">
        <v>85</v>
      </c>
      <c r="G25" s="2">
        <v>2</v>
      </c>
      <c r="H25" s="2">
        <v>0</v>
      </c>
      <c r="I25" s="1">
        <v>0</v>
      </c>
      <c r="J25" s="3" t="s">
        <v>15</v>
      </c>
      <c r="K25" s="2" t="str">
        <f>J25*3234.00</f>
        <v>0</v>
      </c>
      <c r="L25" s="5"/>
    </row>
    <row r="26" spans="1:12" customHeight="1" ht="105" outlineLevel="5">
      <c r="A26" s="1"/>
      <c r="B26" s="1">
        <v>955815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1</v>
      </c>
      <c r="H26" s="2">
        <v>0</v>
      </c>
      <c r="I26" s="1">
        <v>0</v>
      </c>
      <c r="J26" s="3" t="s">
        <v>15</v>
      </c>
      <c r="K26" s="2" t="str">
        <f>J26*2900.31</f>
        <v>0</v>
      </c>
      <c r="L26" s="5"/>
    </row>
    <row r="27" spans="1:12" customHeight="1" ht="105" outlineLevel="5">
      <c r="A27" s="1"/>
      <c r="B27" s="1">
        <v>955816</v>
      </c>
      <c r="C27" s="1" t="s">
        <v>93</v>
      </c>
      <c r="D27" s="1" t="s">
        <v>94</v>
      </c>
      <c r="E27" s="2" t="s">
        <v>91</v>
      </c>
      <c r="F27" s="2" t="s">
        <v>95</v>
      </c>
      <c r="G27" s="2">
        <v>1</v>
      </c>
      <c r="H27" s="2">
        <v>0</v>
      </c>
      <c r="I27" s="1">
        <v>0</v>
      </c>
      <c r="J27" s="3" t="s">
        <v>15</v>
      </c>
      <c r="K27" s="2" t="str">
        <f>J27*2557.80</f>
        <v>0</v>
      </c>
      <c r="L27" s="5"/>
    </row>
    <row r="28" spans="1:12" outlineLevel="3">
      <c r="A28" s="9" t="s">
        <v>96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819372</v>
      </c>
      <c r="C29" s="1" t="s">
        <v>97</v>
      </c>
      <c r="D29" s="1" t="s">
        <v>98</v>
      </c>
      <c r="E29" s="2" t="s">
        <v>99</v>
      </c>
      <c r="F29" s="2" t="s">
        <v>100</v>
      </c>
      <c r="G29" s="2">
        <v>3</v>
      </c>
      <c r="H29" s="2">
        <v>0</v>
      </c>
      <c r="I29" s="1">
        <v>0</v>
      </c>
      <c r="J29" s="3" t="s">
        <v>15</v>
      </c>
      <c r="K29" s="2" t="str">
        <f>J29*1977.15</f>
        <v>0</v>
      </c>
      <c r="L29" s="5"/>
    </row>
    <row r="30" spans="1:12" customHeight="1" ht="105" outlineLevel="5">
      <c r="A30" s="1"/>
      <c r="B30" s="1">
        <v>819373</v>
      </c>
      <c r="C30" s="1" t="s">
        <v>101</v>
      </c>
      <c r="D30" s="1" t="s">
        <v>102</v>
      </c>
      <c r="E30" s="2" t="s">
        <v>103</v>
      </c>
      <c r="F30" s="2" t="s">
        <v>104</v>
      </c>
      <c r="G30" s="2">
        <v>2</v>
      </c>
      <c r="H30" s="2">
        <v>0</v>
      </c>
      <c r="I30" s="1">
        <v>0</v>
      </c>
      <c r="J30" s="3" t="s">
        <v>15</v>
      </c>
      <c r="K30" s="2" t="str">
        <f>J30*2153.55</f>
        <v>0</v>
      </c>
      <c r="L30" s="5"/>
    </row>
    <row r="31" spans="1:12" customHeight="1" ht="105" outlineLevel="5">
      <c r="A31" s="1"/>
      <c r="B31" s="1">
        <v>819374</v>
      </c>
      <c r="C31" s="1" t="s">
        <v>105</v>
      </c>
      <c r="D31" s="1" t="s">
        <v>106</v>
      </c>
      <c r="E31" s="2" t="s">
        <v>107</v>
      </c>
      <c r="F31" s="2" t="s">
        <v>108</v>
      </c>
      <c r="G31" s="2">
        <v>7</v>
      </c>
      <c r="H31" s="2">
        <v>0</v>
      </c>
      <c r="I31" s="1">
        <v>0</v>
      </c>
      <c r="J31" s="3" t="s">
        <v>15</v>
      </c>
      <c r="K31" s="2" t="str">
        <f>J31*2779.77</f>
        <v>0</v>
      </c>
      <c r="L31" s="5"/>
    </row>
    <row r="32" spans="1:12" customHeight="1" ht="105" outlineLevel="5">
      <c r="A32" s="1"/>
      <c r="B32" s="1">
        <v>819375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3</v>
      </c>
      <c r="H32" s="2">
        <v>0</v>
      </c>
      <c r="I32" s="1">
        <v>0</v>
      </c>
      <c r="J32" s="3" t="s">
        <v>15</v>
      </c>
      <c r="K32" s="2" t="str">
        <f>J32*2116.80</f>
        <v>0</v>
      </c>
      <c r="L32" s="5"/>
    </row>
    <row r="33" spans="1:12" customHeight="1" ht="105" outlineLevel="5">
      <c r="A33" s="1"/>
      <c r="B33" s="1">
        <v>819376</v>
      </c>
      <c r="C33" s="1" t="s">
        <v>113</v>
      </c>
      <c r="D33" s="1" t="s">
        <v>114</v>
      </c>
      <c r="E33" s="2" t="s">
        <v>115</v>
      </c>
      <c r="F33" s="2" t="s">
        <v>116</v>
      </c>
      <c r="G33" s="2">
        <v>2</v>
      </c>
      <c r="H33" s="2">
        <v>0</v>
      </c>
      <c r="I33" s="1">
        <v>0</v>
      </c>
      <c r="J33" s="3" t="s">
        <v>15</v>
      </c>
      <c r="K33" s="2" t="str">
        <f>J33*3638.25</f>
        <v>0</v>
      </c>
      <c r="L33" s="5"/>
    </row>
    <row r="34" spans="1:12" customHeight="1" ht="105" outlineLevel="5">
      <c r="A34" s="1"/>
      <c r="B34" s="1">
        <v>819377</v>
      </c>
      <c r="C34" s="1" t="s">
        <v>117</v>
      </c>
      <c r="D34" s="1" t="s">
        <v>118</v>
      </c>
      <c r="E34" s="2" t="s">
        <v>119</v>
      </c>
      <c r="F34" s="2" t="s">
        <v>120</v>
      </c>
      <c r="G34" s="2">
        <v>4</v>
      </c>
      <c r="H34" s="2">
        <v>0</v>
      </c>
      <c r="I34" s="1">
        <v>0</v>
      </c>
      <c r="J34" s="3" t="s">
        <v>15</v>
      </c>
      <c r="K34" s="2" t="str">
        <f>J34*895.23</f>
        <v>0</v>
      </c>
      <c r="L34" s="5"/>
    </row>
    <row r="35" spans="1:12" customHeight="1" ht="105" outlineLevel="5">
      <c r="A35" s="1"/>
      <c r="B35" s="1">
        <v>885999</v>
      </c>
      <c r="C35" s="1" t="s">
        <v>121</v>
      </c>
      <c r="D35" s="1" t="s">
        <v>122</v>
      </c>
      <c r="E35" s="2" t="s">
        <v>123</v>
      </c>
      <c r="F35" s="2" t="s">
        <v>124</v>
      </c>
      <c r="G35" s="2">
        <v>4</v>
      </c>
      <c r="H35" s="2">
        <v>0</v>
      </c>
      <c r="I35" s="1">
        <v>0</v>
      </c>
      <c r="J35" s="3" t="s">
        <v>15</v>
      </c>
      <c r="K35" s="2" t="str">
        <f>J35*2274.09</f>
        <v>0</v>
      </c>
      <c r="L35" s="5"/>
    </row>
    <row r="36" spans="1:12" outlineLevel="2">
      <c r="A36" s="8" t="s">
        <v>125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5"/>
    </row>
    <row r="37" spans="1:12" outlineLevel="3">
      <c r="A37" s="9" t="s">
        <v>126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819351</v>
      </c>
      <c r="C38" s="1" t="s">
        <v>127</v>
      </c>
      <c r="D38" s="1" t="s">
        <v>128</v>
      </c>
      <c r="E38" s="2" t="s">
        <v>129</v>
      </c>
      <c r="F38" s="2" t="s">
        <v>130</v>
      </c>
      <c r="G38" s="2">
        <v>1</v>
      </c>
      <c r="H38" s="2" t="s">
        <v>131</v>
      </c>
      <c r="I38" s="1">
        <v>0</v>
      </c>
      <c r="J38" s="3" t="s">
        <v>15</v>
      </c>
      <c r="K38" s="2" t="str">
        <f>J38*35214.00</f>
        <v>0</v>
      </c>
      <c r="L38" s="5"/>
    </row>
    <row r="39" spans="1:12" customHeight="1" ht="105" outlineLevel="5">
      <c r="A39" s="1"/>
      <c r="B39" s="1">
        <v>819353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 t="s">
        <v>136</v>
      </c>
      <c r="I39" s="1">
        <v>0</v>
      </c>
      <c r="J39" s="3" t="s">
        <v>15</v>
      </c>
      <c r="K39" s="2" t="str">
        <f>J39*41854.00</f>
        <v>0</v>
      </c>
      <c r="L39" s="5"/>
    </row>
    <row r="40" spans="1:12" customHeight="1" ht="105" outlineLevel="5">
      <c r="A40" s="1"/>
      <c r="B40" s="1">
        <v>819368</v>
      </c>
      <c r="C40" s="1" t="s">
        <v>137</v>
      </c>
      <c r="D40" s="1" t="s">
        <v>138</v>
      </c>
      <c r="E40" s="2" t="s">
        <v>139</v>
      </c>
      <c r="F40" s="2" t="s">
        <v>140</v>
      </c>
      <c r="G40" s="2">
        <v>1</v>
      </c>
      <c r="H40" s="2" t="s">
        <v>136</v>
      </c>
      <c r="I40" s="1">
        <v>0</v>
      </c>
      <c r="J40" s="3" t="s">
        <v>15</v>
      </c>
      <c r="K40" s="2" t="str">
        <f>J40*29219.00</f>
        <v>0</v>
      </c>
      <c r="L40" s="5"/>
    </row>
    <row r="41" spans="1:12" customHeight="1" ht="105" outlineLevel="5">
      <c r="A41" s="1"/>
      <c r="B41" s="1">
        <v>819369</v>
      </c>
      <c r="C41" s="1" t="s">
        <v>141</v>
      </c>
      <c r="D41" s="1" t="s">
        <v>142</v>
      </c>
      <c r="E41" s="2" t="s">
        <v>143</v>
      </c>
      <c r="F41" s="2" t="s">
        <v>144</v>
      </c>
      <c r="G41" s="2">
        <v>10</v>
      </c>
      <c r="H41" s="2" t="s">
        <v>145</v>
      </c>
      <c r="I41" s="1">
        <v>0</v>
      </c>
      <c r="J41" s="3" t="s">
        <v>15</v>
      </c>
      <c r="K41" s="2" t="str">
        <f>J41*13295.00</f>
        <v>0</v>
      </c>
      <c r="L41" s="5"/>
    </row>
    <row r="42" spans="1:12" customHeight="1" ht="105" outlineLevel="5">
      <c r="A42" s="1"/>
      <c r="B42" s="1">
        <v>885498</v>
      </c>
      <c r="C42" s="1" t="s">
        <v>146</v>
      </c>
      <c r="D42" s="1" t="s">
        <v>147</v>
      </c>
      <c r="E42" s="2" t="s">
        <v>148</v>
      </c>
      <c r="F42" s="2" t="s">
        <v>149</v>
      </c>
      <c r="G42" s="2">
        <v>0</v>
      </c>
      <c r="H42" s="2">
        <v>2</v>
      </c>
      <c r="I42" s="1">
        <v>0</v>
      </c>
      <c r="J42" s="3" t="s">
        <v>15</v>
      </c>
      <c r="K42" s="2" t="str">
        <f>J42*35229.00</f>
        <v>0</v>
      </c>
      <c r="L42" s="5"/>
    </row>
    <row r="43" spans="1:12" customHeight="1" ht="105" outlineLevel="5">
      <c r="A43" s="1"/>
      <c r="B43" s="1">
        <v>956394</v>
      </c>
      <c r="C43" s="1" t="s">
        <v>150</v>
      </c>
      <c r="D43" s="1" t="s">
        <v>151</v>
      </c>
      <c r="E43" s="2" t="s">
        <v>152</v>
      </c>
      <c r="F43" s="2" t="s">
        <v>153</v>
      </c>
      <c r="G43" s="2">
        <v>2</v>
      </c>
      <c r="H43" s="2" t="s">
        <v>145</v>
      </c>
      <c r="I43" s="1">
        <v>0</v>
      </c>
      <c r="J43" s="3" t="s">
        <v>15</v>
      </c>
      <c r="K43" s="2" t="str">
        <f>J43*6808.00</f>
        <v>0</v>
      </c>
      <c r="L43" s="5"/>
    </row>
    <row r="44" spans="1:12" customHeight="1" ht="105" outlineLevel="5">
      <c r="A44" s="1"/>
      <c r="B44" s="1">
        <v>834814</v>
      </c>
      <c r="C44" s="1" t="s">
        <v>154</v>
      </c>
      <c r="D44" s="1" t="s">
        <v>155</v>
      </c>
      <c r="E44" s="2" t="s">
        <v>156</v>
      </c>
      <c r="F44" s="2" t="s">
        <v>157</v>
      </c>
      <c r="G44" s="2">
        <v>0</v>
      </c>
      <c r="H44" s="2">
        <v>0</v>
      </c>
      <c r="I44" s="1">
        <v>0</v>
      </c>
      <c r="J44" s="3" t="s">
        <v>15</v>
      </c>
      <c r="K44" s="2" t="str">
        <f>J44*37176.00</f>
        <v>0</v>
      </c>
      <c r="L44" s="5"/>
    </row>
    <row r="45" spans="1:12" outlineLevel="3">
      <c r="A45" s="9" t="s">
        <v>158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819364</v>
      </c>
      <c r="C46" s="1" t="s">
        <v>159</v>
      </c>
      <c r="D46" s="1" t="s">
        <v>160</v>
      </c>
      <c r="E46" s="2" t="s">
        <v>161</v>
      </c>
      <c r="F46" s="2" t="s">
        <v>162</v>
      </c>
      <c r="G46" s="2">
        <v>1</v>
      </c>
      <c r="H46" s="2" t="s">
        <v>136</v>
      </c>
      <c r="I46" s="1">
        <v>0</v>
      </c>
      <c r="J46" s="3" t="s">
        <v>15</v>
      </c>
      <c r="K46" s="2" t="str">
        <f>J46*16785.00</f>
        <v>0</v>
      </c>
      <c r="L46" s="5"/>
    </row>
    <row r="47" spans="1:12" customHeight="1" ht="105" outlineLevel="5">
      <c r="A47" s="1"/>
      <c r="B47" s="1">
        <v>819365</v>
      </c>
      <c r="C47" s="1" t="s">
        <v>163</v>
      </c>
      <c r="D47" s="1" t="s">
        <v>164</v>
      </c>
      <c r="E47" s="2" t="s">
        <v>165</v>
      </c>
      <c r="F47" s="2" t="s">
        <v>162</v>
      </c>
      <c r="G47" s="2">
        <v>1</v>
      </c>
      <c r="H47" s="2" t="s">
        <v>136</v>
      </c>
      <c r="I47" s="1">
        <v>0</v>
      </c>
      <c r="J47" s="3" t="s">
        <v>15</v>
      </c>
      <c r="K47" s="2" t="str">
        <f>J47*16785.00</f>
        <v>0</v>
      </c>
      <c r="L47" s="5"/>
    </row>
    <row r="48" spans="1:12" customHeight="1" ht="105" outlineLevel="5">
      <c r="A48" s="1"/>
      <c r="B48" s="1">
        <v>819366</v>
      </c>
      <c r="C48" s="1" t="s">
        <v>166</v>
      </c>
      <c r="D48" s="1" t="s">
        <v>167</v>
      </c>
      <c r="E48" s="2" t="s">
        <v>168</v>
      </c>
      <c r="F48" s="2" t="s">
        <v>169</v>
      </c>
      <c r="G48" s="2">
        <v>0</v>
      </c>
      <c r="H48" s="2">
        <v>5</v>
      </c>
      <c r="I48" s="1">
        <v>0</v>
      </c>
      <c r="J48" s="3" t="s">
        <v>15</v>
      </c>
      <c r="K48" s="2" t="str">
        <f>J48*11884.00</f>
        <v>0</v>
      </c>
      <c r="L48" s="5"/>
    </row>
    <row r="49" spans="1:12" customHeight="1" ht="105" outlineLevel="5">
      <c r="A49" s="1"/>
      <c r="B49" s="1">
        <v>819367</v>
      </c>
      <c r="C49" s="1" t="s">
        <v>170</v>
      </c>
      <c r="D49" s="1" t="s">
        <v>171</v>
      </c>
      <c r="E49" s="2" t="s">
        <v>172</v>
      </c>
      <c r="F49" s="2" t="s">
        <v>173</v>
      </c>
      <c r="G49" s="2">
        <v>0</v>
      </c>
      <c r="H49" s="2" t="s">
        <v>136</v>
      </c>
      <c r="I49" s="1">
        <v>0</v>
      </c>
      <c r="J49" s="3" t="s">
        <v>15</v>
      </c>
      <c r="K49" s="2" t="str">
        <f>J49*12190.00</f>
        <v>0</v>
      </c>
      <c r="L49" s="5"/>
    </row>
    <row r="50" spans="1:12" outlineLevel="3">
      <c r="A50" s="9" t="s">
        <v>174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5"/>
    </row>
    <row r="51" spans="1:12" customHeight="1" ht="105" outlineLevel="5">
      <c r="A51" s="1"/>
      <c r="B51" s="1">
        <v>819344</v>
      </c>
      <c r="C51" s="1" t="s">
        <v>175</v>
      </c>
      <c r="D51" s="1" t="s">
        <v>176</v>
      </c>
      <c r="E51" s="2" t="s">
        <v>177</v>
      </c>
      <c r="F51" s="2" t="s">
        <v>178</v>
      </c>
      <c r="G51" s="2">
        <v>2</v>
      </c>
      <c r="H51" s="2">
        <v>0</v>
      </c>
      <c r="I51" s="1">
        <v>0</v>
      </c>
      <c r="J51" s="3" t="s">
        <v>15</v>
      </c>
      <c r="K51" s="2" t="str">
        <f>J51*6342.00</f>
        <v>0</v>
      </c>
      <c r="L51" s="5"/>
    </row>
    <row r="52" spans="1:12" customHeight="1" ht="105" outlineLevel="5">
      <c r="A52" s="1"/>
      <c r="B52" s="1">
        <v>819345</v>
      </c>
      <c r="C52" s="1" t="s">
        <v>179</v>
      </c>
      <c r="D52" s="1" t="s">
        <v>180</v>
      </c>
      <c r="E52" s="2" t="s">
        <v>181</v>
      </c>
      <c r="F52" s="2" t="s">
        <v>182</v>
      </c>
      <c r="G52" s="2">
        <v>3</v>
      </c>
      <c r="H52" s="2">
        <v>0</v>
      </c>
      <c r="I52" s="1">
        <v>0</v>
      </c>
      <c r="J52" s="3" t="s">
        <v>15</v>
      </c>
      <c r="K52" s="2" t="str">
        <f>J52*0.00</f>
        <v>0</v>
      </c>
      <c r="L52" s="5"/>
    </row>
    <row r="53" spans="1:12" customHeight="1" ht="105" outlineLevel="5">
      <c r="A53" s="1"/>
      <c r="B53" s="1">
        <v>819346</v>
      </c>
      <c r="C53" s="1" t="s">
        <v>183</v>
      </c>
      <c r="D53" s="1" t="s">
        <v>184</v>
      </c>
      <c r="E53" s="2" t="s">
        <v>185</v>
      </c>
      <c r="F53" s="2" t="s">
        <v>186</v>
      </c>
      <c r="G53" s="2">
        <v>2</v>
      </c>
      <c r="H53" s="2" t="s">
        <v>187</v>
      </c>
      <c r="I53" s="1">
        <v>0</v>
      </c>
      <c r="J53" s="3" t="s">
        <v>15</v>
      </c>
      <c r="K53" s="2" t="str">
        <f>J53*2086.00</f>
        <v>0</v>
      </c>
      <c r="L53" s="5"/>
    </row>
    <row r="54" spans="1:12" customHeight="1" ht="105" outlineLevel="5">
      <c r="A54" s="1"/>
      <c r="B54" s="1">
        <v>819347</v>
      </c>
      <c r="C54" s="1" t="s">
        <v>188</v>
      </c>
      <c r="D54" s="1" t="s">
        <v>189</v>
      </c>
      <c r="E54" s="2" t="s">
        <v>190</v>
      </c>
      <c r="F54" s="2" t="s">
        <v>191</v>
      </c>
      <c r="G54" s="2" t="s">
        <v>136</v>
      </c>
      <c r="H54" s="2" t="s">
        <v>131</v>
      </c>
      <c r="I54" s="1">
        <v>0</v>
      </c>
      <c r="J54" s="3" t="s">
        <v>15</v>
      </c>
      <c r="K54" s="2" t="str">
        <f>J54*7794.00</f>
        <v>0</v>
      </c>
      <c r="L54" s="5"/>
    </row>
    <row r="55" spans="1:12" customHeight="1" ht="105" outlineLevel="5">
      <c r="A55" s="1"/>
      <c r="B55" s="1">
        <v>819348</v>
      </c>
      <c r="C55" s="1" t="s">
        <v>192</v>
      </c>
      <c r="D55" s="1" t="s">
        <v>193</v>
      </c>
      <c r="E55" s="2" t="s">
        <v>194</v>
      </c>
      <c r="F55" s="2" t="s">
        <v>195</v>
      </c>
      <c r="G55" s="2">
        <v>2</v>
      </c>
      <c r="H55" s="2" t="s">
        <v>131</v>
      </c>
      <c r="I55" s="1">
        <v>0</v>
      </c>
      <c r="J55" s="3" t="s">
        <v>15</v>
      </c>
      <c r="K55" s="2" t="str">
        <f>J55*8113.00</f>
        <v>0</v>
      </c>
      <c r="L55" s="5"/>
    </row>
    <row r="56" spans="1:12" customHeight="1" ht="105" outlineLevel="5">
      <c r="A56" s="1"/>
      <c r="B56" s="1">
        <v>819349</v>
      </c>
      <c r="C56" s="1" t="s">
        <v>196</v>
      </c>
      <c r="D56" s="1" t="s">
        <v>197</v>
      </c>
      <c r="E56" s="2" t="s">
        <v>198</v>
      </c>
      <c r="F56" s="2" t="s">
        <v>199</v>
      </c>
      <c r="G56" s="2">
        <v>3</v>
      </c>
      <c r="H56" s="2" t="s">
        <v>131</v>
      </c>
      <c r="I56" s="1">
        <v>0</v>
      </c>
      <c r="J56" s="3" t="s">
        <v>15</v>
      </c>
      <c r="K56" s="2" t="str">
        <f>J56*7877.00</f>
        <v>0</v>
      </c>
      <c r="L56" s="5"/>
    </row>
    <row r="57" spans="1:12" customHeight="1" ht="105" outlineLevel="5">
      <c r="A57" s="1"/>
      <c r="B57" s="1">
        <v>819354</v>
      </c>
      <c r="C57" s="1" t="s">
        <v>200</v>
      </c>
      <c r="D57" s="1" t="s">
        <v>201</v>
      </c>
      <c r="E57" s="2" t="s">
        <v>202</v>
      </c>
      <c r="F57" s="2" t="s">
        <v>203</v>
      </c>
      <c r="G57" s="2">
        <v>2</v>
      </c>
      <c r="H57" s="2" t="s">
        <v>131</v>
      </c>
      <c r="I57" s="1">
        <v>0</v>
      </c>
      <c r="J57" s="3" t="s">
        <v>15</v>
      </c>
      <c r="K57" s="2" t="str">
        <f>J57*8898.00</f>
        <v>0</v>
      </c>
      <c r="L57" s="5"/>
    </row>
    <row r="58" spans="1:12" customHeight="1" ht="105" outlineLevel="5">
      <c r="A58" s="1"/>
      <c r="B58" s="1">
        <v>819355</v>
      </c>
      <c r="C58" s="1" t="s">
        <v>204</v>
      </c>
      <c r="D58" s="1" t="s">
        <v>205</v>
      </c>
      <c r="E58" s="2" t="s">
        <v>206</v>
      </c>
      <c r="F58" s="2" t="s">
        <v>207</v>
      </c>
      <c r="G58" s="2">
        <v>3</v>
      </c>
      <c r="H58" s="2" t="s">
        <v>187</v>
      </c>
      <c r="I58" s="1">
        <v>0</v>
      </c>
      <c r="J58" s="3" t="s">
        <v>15</v>
      </c>
      <c r="K58" s="2" t="str">
        <f>J58*8677.00</f>
        <v>0</v>
      </c>
      <c r="L58" s="5"/>
    </row>
    <row r="59" spans="1:12" customHeight="1" ht="105" outlineLevel="5">
      <c r="A59" s="1"/>
      <c r="B59" s="1">
        <v>819356</v>
      </c>
      <c r="C59" s="1" t="s">
        <v>208</v>
      </c>
      <c r="D59" s="1" t="s">
        <v>209</v>
      </c>
      <c r="E59" s="2" t="s">
        <v>210</v>
      </c>
      <c r="F59" s="2" t="s">
        <v>211</v>
      </c>
      <c r="G59" s="2">
        <v>2</v>
      </c>
      <c r="H59" s="2" t="s">
        <v>131</v>
      </c>
      <c r="I59" s="1">
        <v>0</v>
      </c>
      <c r="J59" s="3" t="s">
        <v>15</v>
      </c>
      <c r="K59" s="2" t="str">
        <f>J59*9520.00</f>
        <v>0</v>
      </c>
      <c r="L59" s="5"/>
    </row>
    <row r="60" spans="1:12" customHeight="1" ht="105" outlineLevel="5">
      <c r="A60" s="1"/>
      <c r="B60" s="1">
        <v>819357</v>
      </c>
      <c r="C60" s="1" t="s">
        <v>212</v>
      </c>
      <c r="D60" s="1" t="s">
        <v>213</v>
      </c>
      <c r="E60" s="2" t="s">
        <v>214</v>
      </c>
      <c r="F60" s="2" t="s">
        <v>215</v>
      </c>
      <c r="G60" s="2">
        <v>0</v>
      </c>
      <c r="H60" s="2">
        <v>7</v>
      </c>
      <c r="I60" s="1">
        <v>0</v>
      </c>
      <c r="J60" s="3" t="s">
        <v>15</v>
      </c>
      <c r="K60" s="2" t="str">
        <f>J60*9373.00</f>
        <v>0</v>
      </c>
      <c r="L60" s="5"/>
    </row>
    <row r="61" spans="1:12" customHeight="1" ht="105" outlineLevel="5">
      <c r="A61" s="1"/>
      <c r="B61" s="1">
        <v>819358</v>
      </c>
      <c r="C61" s="1" t="s">
        <v>216</v>
      </c>
      <c r="D61" s="1" t="s">
        <v>217</v>
      </c>
      <c r="E61" s="2" t="s">
        <v>218</v>
      </c>
      <c r="F61" s="2" t="s">
        <v>219</v>
      </c>
      <c r="G61" s="2">
        <v>2</v>
      </c>
      <c r="H61" s="2">
        <v>0</v>
      </c>
      <c r="I61" s="1">
        <v>0</v>
      </c>
      <c r="J61" s="3" t="s">
        <v>15</v>
      </c>
      <c r="K61" s="2" t="str">
        <f>J61*9548.00</f>
        <v>0</v>
      </c>
      <c r="L61" s="5"/>
    </row>
    <row r="62" spans="1:12" customHeight="1" ht="105" outlineLevel="5">
      <c r="A62" s="1"/>
      <c r="B62" s="1">
        <v>819359</v>
      </c>
      <c r="C62" s="1" t="s">
        <v>220</v>
      </c>
      <c r="D62" s="1" t="s">
        <v>221</v>
      </c>
      <c r="E62" s="2" t="s">
        <v>222</v>
      </c>
      <c r="F62" s="2" t="s">
        <v>223</v>
      </c>
      <c r="G62" s="2">
        <v>0</v>
      </c>
      <c r="H62" s="2">
        <v>6</v>
      </c>
      <c r="I62" s="1">
        <v>0</v>
      </c>
      <c r="J62" s="3" t="s">
        <v>15</v>
      </c>
      <c r="K62" s="2" t="str">
        <f>J62*10688.00</f>
        <v>0</v>
      </c>
      <c r="L62" s="5"/>
    </row>
    <row r="63" spans="1:12" customHeight="1" ht="105" outlineLevel="5">
      <c r="A63" s="1"/>
      <c r="B63" s="1">
        <v>819360</v>
      </c>
      <c r="C63" s="1" t="s">
        <v>224</v>
      </c>
      <c r="D63" s="1" t="s">
        <v>225</v>
      </c>
      <c r="E63" s="2" t="s">
        <v>226</v>
      </c>
      <c r="F63" s="2" t="s">
        <v>227</v>
      </c>
      <c r="G63" s="2">
        <v>0</v>
      </c>
      <c r="H63" s="2" t="s">
        <v>136</v>
      </c>
      <c r="I63" s="1">
        <v>0</v>
      </c>
      <c r="J63" s="3" t="s">
        <v>15</v>
      </c>
      <c r="K63" s="2" t="str">
        <f>J63*24914.00</f>
        <v>0</v>
      </c>
      <c r="L63" s="5"/>
    </row>
    <row r="64" spans="1:12" customHeight="1" ht="105" outlineLevel="5">
      <c r="A64" s="1"/>
      <c r="B64" s="1">
        <v>819361</v>
      </c>
      <c r="C64" s="1" t="s">
        <v>228</v>
      </c>
      <c r="D64" s="1" t="s">
        <v>229</v>
      </c>
      <c r="E64" s="2" t="s">
        <v>230</v>
      </c>
      <c r="F64" s="2" t="s">
        <v>227</v>
      </c>
      <c r="G64" s="2">
        <v>0</v>
      </c>
      <c r="H64" s="2">
        <v>0</v>
      </c>
      <c r="I64" s="1">
        <v>0</v>
      </c>
      <c r="J64" s="3" t="s">
        <v>15</v>
      </c>
      <c r="K64" s="2" t="str">
        <f>J64*24914.00</f>
        <v>0</v>
      </c>
      <c r="L64" s="5"/>
    </row>
    <row r="65" spans="1:12" customHeight="1" ht="105" outlineLevel="5">
      <c r="A65" s="1"/>
      <c r="B65" s="1">
        <v>819362</v>
      </c>
      <c r="C65" s="1" t="s">
        <v>231</v>
      </c>
      <c r="D65" s="1" t="s">
        <v>232</v>
      </c>
      <c r="E65" s="2" t="s">
        <v>233</v>
      </c>
      <c r="F65" s="2" t="s">
        <v>234</v>
      </c>
      <c r="G65" s="2">
        <v>0</v>
      </c>
      <c r="H65" s="2">
        <v>0</v>
      </c>
      <c r="I65" s="1">
        <v>0</v>
      </c>
      <c r="J65" s="3" t="s">
        <v>15</v>
      </c>
      <c r="K65" s="2" t="str">
        <f>J65*42725.00</f>
        <v>0</v>
      </c>
      <c r="L65" s="5"/>
    </row>
    <row r="66" spans="1:12" customHeight="1" ht="105" outlineLevel="5">
      <c r="A66" s="1"/>
      <c r="B66" s="1">
        <v>819363</v>
      </c>
      <c r="C66" s="1" t="s">
        <v>235</v>
      </c>
      <c r="D66" s="1" t="s">
        <v>236</v>
      </c>
      <c r="E66" s="2" t="s">
        <v>237</v>
      </c>
      <c r="F66" s="2" t="s">
        <v>238</v>
      </c>
      <c r="G66" s="2">
        <v>0</v>
      </c>
      <c r="H66" s="2">
        <v>0</v>
      </c>
      <c r="I66" s="1">
        <v>0</v>
      </c>
      <c r="J66" s="3" t="s">
        <v>15</v>
      </c>
      <c r="K66" s="2" t="str">
        <f>J66*41596.00</f>
        <v>0</v>
      </c>
      <c r="L66" s="5"/>
    </row>
    <row r="67" spans="1:12" outlineLevel="2">
      <c r="A67" s="8" t="s">
        <v>239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837027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>
        <v>0</v>
      </c>
      <c r="H68" s="2">
        <v>0</v>
      </c>
      <c r="I68" s="1">
        <v>0</v>
      </c>
      <c r="J68" s="3" t="s">
        <v>15</v>
      </c>
      <c r="K68" s="2" t="str">
        <f>J68*6794.43</f>
        <v>0</v>
      </c>
      <c r="L68" s="5"/>
    </row>
    <row r="69" spans="1:12" customHeight="1" ht="105" outlineLevel="4">
      <c r="A69" s="1"/>
      <c r="B69" s="1">
        <v>883388</v>
      </c>
      <c r="C69" s="1" t="s">
        <v>244</v>
      </c>
      <c r="D69" s="1" t="s">
        <v>245</v>
      </c>
      <c r="E69" s="2" t="s">
        <v>246</v>
      </c>
      <c r="F69" s="2" t="s">
        <v>247</v>
      </c>
      <c r="G69" s="2">
        <v>0</v>
      </c>
      <c r="H69" s="2">
        <v>0</v>
      </c>
      <c r="I69" s="1">
        <v>0</v>
      </c>
      <c r="J69" s="3" t="s">
        <v>15</v>
      </c>
      <c r="K69" s="2" t="str">
        <f>J69*9026.21</f>
        <v>0</v>
      </c>
      <c r="L69" s="5"/>
    </row>
    <row r="70" spans="1:12" outlineLevel="2">
      <c r="A70" s="8" t="s">
        <v>248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959847</v>
      </c>
      <c r="C71" s="1" t="s">
        <v>249</v>
      </c>
      <c r="D71" s="1" t="s">
        <v>250</v>
      </c>
      <c r="E71" s="2" t="s">
        <v>251</v>
      </c>
      <c r="F71" s="2" t="s">
        <v>252</v>
      </c>
      <c r="G71" s="2">
        <v>6</v>
      </c>
      <c r="H71" s="2">
        <v>0</v>
      </c>
      <c r="I71" s="1">
        <v>0</v>
      </c>
      <c r="J71" s="3" t="s">
        <v>15</v>
      </c>
      <c r="K71" s="2" t="str">
        <f>J71*24025.60</f>
        <v>0</v>
      </c>
      <c r="L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36:K36"/>
    <mergeCell ref="A67:K67"/>
    <mergeCell ref="A70:K70"/>
    <mergeCell ref="A6:K6"/>
    <mergeCell ref="A23:K23"/>
    <mergeCell ref="A28:K28"/>
    <mergeCell ref="A37:K37"/>
    <mergeCell ref="A45:K45"/>
    <mergeCell ref="A50:K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2026-07-14T04:42:05+03:00</dcterms:created>
  <dcterms:modified xsi:type="dcterms:W3CDTF">2026-07-14T04:42:05+03:00</dcterms:modified>
  <dc:title>Untitled Spreadsheet</dc:title>
  <dc:description/>
  <dc:subject/>
  <cp:keywords/>
  <cp:category/>
</cp:coreProperties>
</file>