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<sst xmlns="http://schemas.openxmlformats.org/spreadsheetml/2006/main" uniqueCount="237">
  <si>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</si>
  <si>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</si>
  <si>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</si>
  <si>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</si>
  <si>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</si>
  <si>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</si>
  <si>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</si>
  <si>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</si>
  <si>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</si>
  <si>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</si>
  <si>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</si>
  <si>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Насосно-смесительные узлы и клапана</t>
  </si>
  <si>
    <t>OTM-110591</t>
  </si>
  <si>
    <t>Насосно-смесительный узел для теплого пола с термоголовкой 20-65*С, монтаж длина 130-180мм (5шт)</t>
  </si>
  <si>
    <t>7 303.41 руб.</t>
  </si>
  <si>
    <t>шт</t>
  </si>
  <si>
    <t>Насосно-смесительные узлы и клапана VIEIR</t>
  </si>
  <si>
    <t>Насосно-смесительные узлы VIEIR</t>
  </si>
  <si>
    <t>STP-310001</t>
  </si>
  <si>
    <t>VR202</t>
  </si>
  <si>
    <t>Насосно-смес узел VR для ТП 1 термометр с термогол 20-65*С без насоса монтаж длина 130-180мм (1/5шт)</t>
  </si>
  <si>
    <t>6 972.28 руб.</t>
  </si>
  <si>
    <t>STP-310002</t>
  </si>
  <si>
    <t>HS113</t>
  </si>
  <si>
    <t>Насосно-смес узел VR для ТП 3 термометра с термоголовкой без насоса монтаж длина 180мм (1/5шт)</t>
  </si>
  <si>
    <t>20 232.46 руб.</t>
  </si>
  <si>
    <t>STP-310010</t>
  </si>
  <si>
    <t>VR204-F</t>
  </si>
  <si>
    <t>Насосно-смес узел VR  с термосмес кл. 35"-60" монтаж длина 130-180мм (1/10шт)</t>
  </si>
  <si>
    <t>9 128.17 руб.</t>
  </si>
  <si>
    <t>STP-310011</t>
  </si>
  <si>
    <t>VR206</t>
  </si>
  <si>
    <t>Насосно-смес узел VIEIR с термоголовкой 20-60*С без насоса монтаж длина 130мм, бок подвод (1/10шт)</t>
  </si>
  <si>
    <t>12 140.68 руб.</t>
  </si>
  <si>
    <t>STP-310012</t>
  </si>
  <si>
    <t>VR207</t>
  </si>
  <si>
    <t xml:space="preserve">Насосно-смес узел VIEIR с термосмес клапаном без насоса унив монтаж длина 130-180мм, боковой подвод </t>
  </si>
  <si>
    <t>12 995.79 руб.</t>
  </si>
  <si>
    <t>STP-310013</t>
  </si>
  <si>
    <t>VR208</t>
  </si>
  <si>
    <t>Насосно-смес узел VIEIR с термоголовкой без насоса монтаж длина 130мм, боковой подвод (1/5шт)</t>
  </si>
  <si>
    <t>11 883.85 руб.</t>
  </si>
  <si>
    <t>STP-310014</t>
  </si>
  <si>
    <t>VR200</t>
  </si>
  <si>
    <t>Насосно-смес узел VR для ТП с термосмес клапан 35-60*С монтаж длина 130-180мм(1/10шт)</t>
  </si>
  <si>
    <t>8 492.13 руб.</t>
  </si>
  <si>
    <t>STP-310016</t>
  </si>
  <si>
    <t>VR200-A</t>
  </si>
  <si>
    <t>Насосно-смес узел VR для ТП с термосмес клапан 20-45*С монтаж длина 130-180мм(1/10шт)</t>
  </si>
  <si>
    <t>8 505.73 руб.</t>
  </si>
  <si>
    <t>STP-310017</t>
  </si>
  <si>
    <t>VR204A-F</t>
  </si>
  <si>
    <t>Насосно-смесительный узел для теплого пола KVS2,6  20 °С- 45 °С   ViEiR ((10/1шт)</t>
  </si>
  <si>
    <t>STP-310025</t>
  </si>
  <si>
    <t>VR204-A</t>
  </si>
  <si>
    <t>Насосно-смесительный узел для теплого пола ПРЯМОЙ KVS2,6  20 °С- 45 °С  "ViEiR"((8/1шт)</t>
  </si>
  <si>
    <t>6 467.68 руб.</t>
  </si>
  <si>
    <t>STP-310026</t>
  </si>
  <si>
    <t>VR204-B</t>
  </si>
  <si>
    <t>Насосно-смесительный узел для теплого пола СО СМЕЩЕНИЕМ KVS2,6  20 °С- 45 °С  "ViEiR"((8/1шт)</t>
  </si>
  <si>
    <t>6 396.67 руб.</t>
  </si>
  <si>
    <t>VER-000279</t>
  </si>
  <si>
    <t>VR225</t>
  </si>
  <si>
    <t>Насосно-смесительный узел с 4-х ходовым термостатическим клапаном"ViEiR"(5/1шт)</t>
  </si>
  <si>
    <t>11 661.76 руб.</t>
  </si>
  <si>
    <t>VER-000280</t>
  </si>
  <si>
    <t>VR226</t>
  </si>
  <si>
    <t>Насосно-смесительный узел с 4-х ходовым термостатическим клапаном"ViEiR"(10/1шт)</t>
  </si>
  <si>
    <t>9 060.19 руб.</t>
  </si>
  <si>
    <t>VER-000435</t>
  </si>
  <si>
    <t>VR240</t>
  </si>
  <si>
    <t>Насосно-смесительный узел для теплого пола"  "ViEiR"((5/1шт) (аналог VR207)</t>
  </si>
  <si>
    <t>12 997.30 руб.</t>
  </si>
  <si>
    <t>VER-001221</t>
  </si>
  <si>
    <t>VR232</t>
  </si>
  <si>
    <t>Насосно-смесительный узел для теплого пола (10/1шт)</t>
  </si>
  <si>
    <t>4 937.25 руб.</t>
  </si>
  <si>
    <t>VER-001396</t>
  </si>
  <si>
    <t>VR253</t>
  </si>
  <si>
    <t>Насосно-смесительный узел для теплого пола СО СМЕЩЕНИЕМ (с эксцентриком) 1" (8/1шт)</t>
  </si>
  <si>
    <t>6 645.95 руб.</t>
  </si>
  <si>
    <t>Терморегулирующие монтажные комплекты VIEIR</t>
  </si>
  <si>
    <t>RAR-120041</t>
  </si>
  <si>
    <t>VRT16</t>
  </si>
  <si>
    <t>Терморегулирующий монтажный комплект  (20/1шт)  ViEiR</t>
  </si>
  <si>
    <t>2 989.85 руб.</t>
  </si>
  <si>
    <t>STP-310015</t>
  </si>
  <si>
    <t>VRT15</t>
  </si>
  <si>
    <t>Терморегулирующий монтажный комплект ViEiR (1/20шт)</t>
  </si>
  <si>
    <t>Термосмесительные клапана VIEIR</t>
  </si>
  <si>
    <t>STP-310003</t>
  </si>
  <si>
    <t>VR176</t>
  </si>
  <si>
    <t>Трехходовой смесительный клапан 3/4" VR (1/30шт)</t>
  </si>
  <si>
    <t>1 763.09 руб.</t>
  </si>
  <si>
    <t>STP-310004</t>
  </si>
  <si>
    <t>VR177</t>
  </si>
  <si>
    <t>Трехходовой смесительный клапан 1" VR (1/30шт)</t>
  </si>
  <si>
    <t>1 979.13 руб.</t>
  </si>
  <si>
    <t>STP-310005</t>
  </si>
  <si>
    <t>VR178</t>
  </si>
  <si>
    <t>Трехходовой смесительный клапан 1 1/4" VR (1/30шт)</t>
  </si>
  <si>
    <t>2 477.69 руб.</t>
  </si>
  <si>
    <t>STP-310006</t>
  </si>
  <si>
    <t>VR291</t>
  </si>
  <si>
    <t>Клапан трехходовой смесительный 1" VR (1/30шт)</t>
  </si>
  <si>
    <t>2 081.86 руб.</t>
  </si>
  <si>
    <t>STP-310007</t>
  </si>
  <si>
    <t>VR201</t>
  </si>
  <si>
    <t>Термостатический смесительный клапан 1" (35-60℃, KVS4,5)  VR (1/30шт)</t>
  </si>
  <si>
    <t>4 160.71 руб.</t>
  </si>
  <si>
    <t>STP-310008</t>
  </si>
  <si>
    <t>VR290</t>
  </si>
  <si>
    <t>Термоголовка с погружным датчиком 20-60 °С  ViEiR (1/50шт)</t>
  </si>
  <si>
    <t>953.31 руб.</t>
  </si>
  <si>
    <t>&gt;10</t>
  </si>
  <si>
    <t>VER-001397</t>
  </si>
  <si>
    <t>VR188</t>
  </si>
  <si>
    <t>Термостатический смесительный клапан трехходовой 1" (30/1шт)</t>
  </si>
  <si>
    <t>2 106.04 руб.</t>
  </si>
  <si>
    <t>Насосно-смесительные узлы и клапана VALTEC</t>
  </si>
  <si>
    <t>Насосно-смесительные узлы VALTEC</t>
  </si>
  <si>
    <t>VLC-813008</t>
  </si>
  <si>
    <t>VT.COMBI.0.180</t>
  </si>
  <si>
    <t>Насосно-смесительный узел с термоголовкой, без насоса, монтажная длина насоса 180 мм</t>
  </si>
  <si>
    <t>33 860.00 руб.</t>
  </si>
  <si>
    <t>&gt;100</t>
  </si>
  <si>
    <t>VLC-813010</t>
  </si>
  <si>
    <t>VT.DUAL.0.130</t>
  </si>
  <si>
    <t>Насосно-смесительный узел без насоса, монтажная длина насоса 130 мм</t>
  </si>
  <si>
    <t>40 244.00 руб.</t>
  </si>
  <si>
    <t>VLC-813025</t>
  </si>
  <si>
    <t>VT.TECHNOMIX.0.130</t>
  </si>
  <si>
    <t>Насосно-смесительный узел, без насоса, монтажная длина насоса 130 мм (Италия)</t>
  </si>
  <si>
    <t>28 095.00 руб.</t>
  </si>
  <si>
    <t>&gt;25</t>
  </si>
  <si>
    <t>VLC-813026</t>
  </si>
  <si>
    <t>VT.VALMIX.0.130</t>
  </si>
  <si>
    <t>Насосно-смесительный узел, без насоса, монтажная длина насоса 130 мм</t>
  </si>
  <si>
    <t>13 295.00 руб.</t>
  </si>
  <si>
    <t>VLC-900904</t>
  </si>
  <si>
    <t>VT.COMBI.S.180C</t>
  </si>
  <si>
    <t>Насосно-смесительный узел с сервоприводом, без насоса, монтажная длина насоса 180 мм (C)</t>
  </si>
  <si>
    <t>33 874.00 руб.</t>
  </si>
  <si>
    <t>VLC-999119</t>
  </si>
  <si>
    <t>VT.COMBI.S.180M</t>
  </si>
  <si>
    <t>Насосно-смесительный узел с сервоприводом, без насоса, монтажная длина насоса 180 мм (M)</t>
  </si>
  <si>
    <t>37 176.00 руб.</t>
  </si>
  <si>
    <t>Терморегулирующие монтажные комплекты VALTEC</t>
  </si>
  <si>
    <t>VLC-813021</t>
  </si>
  <si>
    <t>VT.ICBOX.1.0</t>
  </si>
  <si>
    <t>Терморегулирующий монтажный комплект IC-BOX 1</t>
  </si>
  <si>
    <t>16 785.00 руб.</t>
  </si>
  <si>
    <t>VLC-813022</t>
  </si>
  <si>
    <t>VT.ICBOX.2.0</t>
  </si>
  <si>
    <t>Терморегулирующий монтажный комплект IC-BOX 2</t>
  </si>
  <si>
    <t>VLC-813023</t>
  </si>
  <si>
    <t>VT.ICBOX.4.0</t>
  </si>
  <si>
    <t>Терморегулирующий монтажный комплект IC-BOX 4</t>
  </si>
  <si>
    <t>11 427.00 руб.</t>
  </si>
  <si>
    <t>VLC-813024</t>
  </si>
  <si>
    <t>VT.ICBOX.5.0</t>
  </si>
  <si>
    <t>Терморегулирующий монтажный комплект IC-BOX 5</t>
  </si>
  <si>
    <t>12 190.00 руб.</t>
  </si>
  <si>
    <t>Термосмесительные клапана VALTEC</t>
  </si>
  <si>
    <t>VLC-813001</t>
  </si>
  <si>
    <t>VT.5011.0.0</t>
  </si>
  <si>
    <t>Термоголовка с выносным погружным датчиком (диап. Регул-ки 20-60С) 2м.  (5 /40шт)</t>
  </si>
  <si>
    <t>6 342.00 руб.</t>
  </si>
  <si>
    <t>&gt;50</t>
  </si>
  <si>
    <t>VLC-813002</t>
  </si>
  <si>
    <t>VT.5012.0.0</t>
  </si>
  <si>
    <t>Термоголовка с выносным накладным датчиком (диап. Регул-ки 20-60С) 2м. (5 /40шт)</t>
  </si>
  <si>
    <t>5 344.00 руб.</t>
  </si>
  <si>
    <t>VLC-813003</t>
  </si>
  <si>
    <t>VT.3011.0.0</t>
  </si>
  <si>
    <t>Термоголовка с погружным датчиком диап. Регул-ки 20-70С 2м. (1/18шт)</t>
  </si>
  <si>
    <t>2 086.00 руб.</t>
  </si>
  <si>
    <t>VLC-813004</t>
  </si>
  <si>
    <t>VT.MR01.N.0603</t>
  </si>
  <si>
    <t>Клапан трехходовой смесительный 1" (с боковым смешиванием, без полного перекрытия)    (2 /32шт)</t>
  </si>
  <si>
    <t>7 494.00 руб.</t>
  </si>
  <si>
    <t>VLC-813005</t>
  </si>
  <si>
    <t>VT.MR02.N.0603</t>
  </si>
  <si>
    <t>Клапан трехходовый смесительный 1" (с центральным смешиванием)  (2 /32шт)</t>
  </si>
  <si>
    <t>8 113.00 руб.</t>
  </si>
  <si>
    <t>VLC-813006</t>
  </si>
  <si>
    <t>VT.MR03.N.0603</t>
  </si>
  <si>
    <t>Клапан трехходовой смесительный 1" (с боковым смешиванием, с возможностью полного перекрытия)  (2 /3</t>
  </si>
  <si>
    <t>7 574.00 руб.</t>
  </si>
  <si>
    <t>VLC-813011</t>
  </si>
  <si>
    <t>VT.MIX03.G.05</t>
  </si>
  <si>
    <t>Трехходовой смесительный клапан 3/4</t>
  </si>
  <si>
    <t>8 556.00 руб.</t>
  </si>
  <si>
    <t>VLC-813012</t>
  </si>
  <si>
    <t>VT.MIX03.G.06</t>
  </si>
  <si>
    <t>Трехходовой смесительный клапан 1</t>
  </si>
  <si>
    <t>8 343.00 руб.</t>
  </si>
  <si>
    <t>VLC-813013</t>
  </si>
  <si>
    <t>VT.MIX03.G.07</t>
  </si>
  <si>
    <t>Трехходовой смесительный клапан 1 1/4</t>
  </si>
  <si>
    <t>9 520.00 руб.</t>
  </si>
  <si>
    <t>VLC-813014</t>
  </si>
  <si>
    <t>VT.MIX04.G.05</t>
  </si>
  <si>
    <t>Четырехходовой смесительный клапан 3/4</t>
  </si>
  <si>
    <t>9 373.00 руб.</t>
  </si>
  <si>
    <t>VLC-813015</t>
  </si>
  <si>
    <t>VT.MIX04.G.06</t>
  </si>
  <si>
    <t>Четырехходовой смесительный клапан 1</t>
  </si>
  <si>
    <t>9 181.00 руб.</t>
  </si>
  <si>
    <t>VLC-813016</t>
  </si>
  <si>
    <t>VT.MIX04.G.07</t>
  </si>
  <si>
    <t>Четырехходовой смесительный клапан 1 1/4</t>
  </si>
  <si>
    <t>10 688.00 руб.</t>
  </si>
  <si>
    <t>VLC-813017</t>
  </si>
  <si>
    <t>VT.M106.0.024</t>
  </si>
  <si>
    <t>Сервомотор для смесительного клапана 24В (AVC05)</t>
  </si>
  <si>
    <t>24 914.00 руб.</t>
  </si>
  <si>
    <t>VLC-813018</t>
  </si>
  <si>
    <t>VT.M106.0.230</t>
  </si>
  <si>
    <t>Сервомотор для смесительного клапана 230В</t>
  </si>
  <si>
    <t>VLC-813019</t>
  </si>
  <si>
    <t>VT.M106.R.024</t>
  </si>
  <si>
    <t>Радиальный сервомотор, для смесительного клапана 24В (0-10 В) (AVC10Y)</t>
  </si>
  <si>
    <t>42 725.00 руб.</t>
  </si>
  <si>
    <t>VLC-813020</t>
  </si>
  <si>
    <t>VT.ACC10.0.0</t>
  </si>
  <si>
    <t>Сервомотор со встроенным контроллером</t>
  </si>
  <si>
    <t>41 596.00 руб.</t>
  </si>
  <si>
    <t>Насосно-смесительные узлы и клапана ZEGOR</t>
  </si>
  <si>
    <t>ZGR-000088</t>
  </si>
  <si>
    <t>QS-6402</t>
  </si>
  <si>
    <t>Насосно-смесительный узел ZEGOR с нижним подводом, монтажная длина 130-180 мм (1/6шт)</t>
  </si>
  <si>
    <t>7 519.17 руб.</t>
  </si>
  <si>
    <t>ZGR-000230</t>
  </si>
  <si>
    <t>QS-6403</t>
  </si>
  <si>
    <t xml:space="preserve">Насосно-смес узел боковой подвод ,с термоголовкой без насоса,  монтаж длина 130мм (1/4шт)    </t>
  </si>
  <si>
    <t>10 576.60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</si>
</sst>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5fad445_86a5_11e9_8101_003048fd731b_cbd0a3ad_27ac_11ed_a30e_00259070b4871.jpeg"/><Relationship Id="rId2" Type="http://schemas.openxmlformats.org/officeDocument/2006/relationships/image" Target="../media/a5fad449_86a5_11e9_8101_003048fd731b_cbd0a3b3_27ac_11ed_a30e_00259070b4872.jpeg"/><Relationship Id="rId3" Type="http://schemas.openxmlformats.org/officeDocument/2006/relationships/image" Target="../media/3e1e3585_f95c_11e9_810b_003048fd731b_3d7c0744_0312_11ef_a5a4_047c1617b1433.jpeg"/><Relationship Id="rId4" Type="http://schemas.openxmlformats.org/officeDocument/2006/relationships/image" Target="../media/3c8d8c24_68f5_11ea_8111_003048fd731b_cbd0a3b2_27ac_11ed_a30e_00259070b4874.jpeg"/><Relationship Id="rId5" Type="http://schemas.openxmlformats.org/officeDocument/2006/relationships/image" Target="../media/3c8d8c26_68f5_11ea_8111_003048fd731b_cbd0a3b1_27ac_11ed_a30e_00259070b4875.jpeg"/><Relationship Id="rId6" Type="http://schemas.openxmlformats.org/officeDocument/2006/relationships/image" Target="../media/3c8d8c28_68f5_11ea_8111_003048fd731b_cbd0a3b0_27ac_11ed_a30e_00259070b4876.jpeg"/><Relationship Id="rId7" Type="http://schemas.openxmlformats.org/officeDocument/2006/relationships/image" Target="../media/1c9ed0ed_aad1_11ea_8138_003048fd731b_cbd0a3af_27ac_11ed_a30e_00259070b4877.jpeg"/><Relationship Id="rId8" Type="http://schemas.openxmlformats.org/officeDocument/2006/relationships/image" Target="../media/1fcb310e_5f91_11eb_822d_003048fd731b_cbd0a3ae_27ac_11ed_a30e_00259070b4878.jpeg"/><Relationship Id="rId9" Type="http://schemas.openxmlformats.org/officeDocument/2006/relationships/image" Target="../media/1fcb3110_5f91_11eb_822d_003048fd731b_7e577789_c05c_11ee_a549_047c1617b1439.jpeg"/><Relationship Id="rId10" Type="http://schemas.openxmlformats.org/officeDocument/2006/relationships/image" Target="../media/19176348_f3c8_11eb_82ff_003048fd731b_cbd0a3a3_27ac_11ed_a30e_00259070b48710.jpeg"/><Relationship Id="rId11" Type="http://schemas.openxmlformats.org/officeDocument/2006/relationships/image" Target="../media/1917634a_f3c8_11eb_82ff_003048fd731b_cbd0a3a8_27ac_11ed_a30e_00259070b48711.jpeg"/><Relationship Id="rId12" Type="http://schemas.openxmlformats.org/officeDocument/2006/relationships/image" Target="../media/f2cfaacb_c446_11ec_a27f_00259070b487_7e57778a_c05c_11ee_a549_047c1617b14312.jpeg"/><Relationship Id="rId13" Type="http://schemas.openxmlformats.org/officeDocument/2006/relationships/image" Target="../media/f2cfaacd_c446_11ec_a27f_00259070b487_7e57778c_c05c_11ee_a549_047c1617b14313.jpeg"/><Relationship Id="rId14" Type="http://schemas.openxmlformats.org/officeDocument/2006/relationships/image" Target="../media/a0751dff_0af9_11ee_a45c_047c1617b143_7e57778e_c05c_11ee_a549_047c1617b14314.jpeg"/><Relationship Id="rId15" Type="http://schemas.openxmlformats.org/officeDocument/2006/relationships/image" Target="../media/f65a22fb_afcb_11ef_a68d_047c1617b143_64c8bb45_5a46_11f0_a775_047c1617b14315.jpeg"/><Relationship Id="rId16" Type="http://schemas.openxmlformats.org/officeDocument/2006/relationships/image" Target="../media/9182be34_eeb6_11ef_a6dd_047c1617b143_7e424f9f_5a46_11f0_a775_047c1617b14316.jpeg"/><Relationship Id="rId17" Type="http://schemas.openxmlformats.org/officeDocument/2006/relationships/image" Target="../media/1fcb30da_5f91_11eb_822d_003048fd731b_7e577793_c05c_11ee_a549_047c1617b14317.jpeg"/><Relationship Id="rId18" Type="http://schemas.openxmlformats.org/officeDocument/2006/relationships/image" Target="../media/5eb5c5ea_7c9e_11ea_8111_003048fd731b_cbd0a3b6_27ac_11ed_a30e_00259070b48718.jpeg"/><Relationship Id="rId19" Type="http://schemas.openxmlformats.org/officeDocument/2006/relationships/image" Target="../media/a5fad44d_86a5_11e9_8101_003048fd731b_cbd0a3b9_27ac_11ed_a30e_00259070b48719.jpeg"/><Relationship Id="rId20" Type="http://schemas.openxmlformats.org/officeDocument/2006/relationships/image" Target="../media/a5fad451_86a5_11e9_8101_003048fd731b_cbd0a3bb_27ac_11ed_a30e_00259070b48720.jpeg"/><Relationship Id="rId21" Type="http://schemas.openxmlformats.org/officeDocument/2006/relationships/image" Target="../media/a5fad455_86a5_11e9_8101_003048fd731b_cbd0a3bd_27ac_11ed_a30e_00259070b48721.jpeg"/><Relationship Id="rId22" Type="http://schemas.openxmlformats.org/officeDocument/2006/relationships/image" Target="../media/a5fad459_86a5_11e9_8101_003048fd731b_cbd0a3bc_27ac_11ed_a30e_00259070b48722.jpeg"/><Relationship Id="rId23" Type="http://schemas.openxmlformats.org/officeDocument/2006/relationships/image" Target="../media/a5fad45d_86a5_11e9_8101_003048fd731b_cbd0a3be_27ac_11ed_a30e_00259070b48723.jpeg"/><Relationship Id="rId24" Type="http://schemas.openxmlformats.org/officeDocument/2006/relationships/image" Target="../media/a5fad461_86a5_11e9_8101_003048fd731b_cbd0a3ba_27ac_11ed_a30e_00259070b48724.jpeg"/><Relationship Id="rId25" Type="http://schemas.openxmlformats.org/officeDocument/2006/relationships/image" Target="../media/9182be36_eeb6_11ef_a6dd_047c1617b143_781c644a_5a46_11f0_a775_047c1617b14325.jpeg"/><Relationship Id="rId26" Type="http://schemas.openxmlformats.org/officeDocument/2006/relationships/image" Target="../media/a5fad412_86a5_11e9_8101_003048fd731b_cbd0a3cd_27ac_11ed_a30e_00259070b48726.jpeg"/><Relationship Id="rId27" Type="http://schemas.openxmlformats.org/officeDocument/2006/relationships/image" Target="../media/a5fad417_86a5_11e9_8101_003048fd731b_ab6a883c_27ae_11ed_a30e_00259070b48727.jpeg"/><Relationship Id="rId28" Type="http://schemas.openxmlformats.org/officeDocument/2006/relationships/image" Target="../media/a5fad440_86a5_11e9_8101_003048fd731b_cbd0a3c6_27ac_11ed_a30e_00259070b48728.jpeg"/><Relationship Id="rId29" Type="http://schemas.openxmlformats.org/officeDocument/2006/relationships/image" Target="../media/a5fad442_86a5_11e9_8101_003048fd731b_4b3c1d7c_5a46_11f0_a775_047c1617b14329.jpeg"/><Relationship Id="rId30" Type="http://schemas.openxmlformats.org/officeDocument/2006/relationships/image" Target="../media/0ef53f99_9e75_11ef_a670_047c1617b143_4b3c1d80_5a46_11f0_a775_047c1617b14330.jpeg"/><Relationship Id="rId31" Type="http://schemas.openxmlformats.org/officeDocument/2006/relationships/image" Target="../media/65637da0_0b65_11ec_831e_003048fd731b_ab6a8835_27ae_11ed_a30e_00259070b48731.jpeg"/><Relationship Id="rId32" Type="http://schemas.openxmlformats.org/officeDocument/2006/relationships/image" Target="../media/a5fad434_86a5_11e9_8101_003048fd731b_ab6a8841_27ae_11ed_a30e_00259070b48732.jpeg"/><Relationship Id="rId33" Type="http://schemas.openxmlformats.org/officeDocument/2006/relationships/image" Target="../media/a5fad437_86a5_11e9_8101_003048fd731b_ab6a8848_27ae_11ed_a30e_00259070b48733.jpeg"/><Relationship Id="rId34" Type="http://schemas.openxmlformats.org/officeDocument/2006/relationships/image" Target="../media/a5fad43a_86a5_11e9_8101_003048fd731b_ab6a884f_27ae_11ed_a30e_00259070b48734.jpeg"/><Relationship Id="rId35" Type="http://schemas.openxmlformats.org/officeDocument/2006/relationships/image" Target="../media/a5fad43d_86a5_11e9_8101_003048fd731b_ab6a8856_27ae_11ed_a30e_00259070b48735.jpeg"/><Relationship Id="rId36" Type="http://schemas.openxmlformats.org/officeDocument/2006/relationships/image" Target="../media/a5fad3f8_86a5_11e9_8101_003048fd731b_ab6a8872_27ae_11ed_a30e_00259070b48736.jpeg"/><Relationship Id="rId37" Type="http://schemas.openxmlformats.org/officeDocument/2006/relationships/image" Target="../media/a5fad3fc_86a5_11e9_8101_003048fd731b_ab6a886b_27ae_11ed_a30e_00259070b48737.jpeg"/><Relationship Id="rId38" Type="http://schemas.openxmlformats.org/officeDocument/2006/relationships/image" Target="../media/a5fad400_86a5_11e9_8101_003048fd731b_ab6a8864_27ae_11ed_a30e_00259070b48738.jpeg"/><Relationship Id="rId39" Type="http://schemas.openxmlformats.org/officeDocument/2006/relationships/image" Target="../media/a5fad403_86a5_11e9_8101_003048fd731b_ab6a8879_27ae_11ed_a30e_00259070b48739.jpeg"/><Relationship Id="rId40" Type="http://schemas.openxmlformats.org/officeDocument/2006/relationships/image" Target="../media/a5fad407_86a5_11e9_8101_003048fd731b_ab6a8887_27ae_11ed_a30e_00259070b48740.jpeg"/><Relationship Id="rId41" Type="http://schemas.openxmlformats.org/officeDocument/2006/relationships/image" Target="../media/a5fad40b_86a5_11e9_8101_003048fd731b_ab6a8880_27ae_11ed_a30e_00259070b48741.jpeg"/><Relationship Id="rId42" Type="http://schemas.openxmlformats.org/officeDocument/2006/relationships/image" Target="../media/a5fad419_86a5_11e9_8101_003048fd731b_ab6a888e_27ae_11ed_a30e_00259070b48742.jpeg"/><Relationship Id="rId43" Type="http://schemas.openxmlformats.org/officeDocument/2006/relationships/image" Target="../media/a5fad41c_86a5_11e9_8101_003048fd731b_ab6a8895_27ae_11ed_a30e_00259070b48743.jpeg"/><Relationship Id="rId44" Type="http://schemas.openxmlformats.org/officeDocument/2006/relationships/image" Target="../media/a5fad41f_86a5_11e9_8101_003048fd731b_ab6a889c_27ae_11ed_a30e_00259070b48744.jpeg"/><Relationship Id="rId45" Type="http://schemas.openxmlformats.org/officeDocument/2006/relationships/image" Target="../media/a5fad422_86a5_11e9_8101_003048fd731b_ab6a88a3_27ae_11ed_a30e_00259070b48745.jpeg"/><Relationship Id="rId46" Type="http://schemas.openxmlformats.org/officeDocument/2006/relationships/image" Target="../media/a5fad425_86a5_11e9_8101_003048fd731b_ab6a88aa_27ae_11ed_a30e_00259070b48746.jpeg"/><Relationship Id="rId47" Type="http://schemas.openxmlformats.org/officeDocument/2006/relationships/image" Target="../media/a5fad428_86a5_11e9_8101_003048fd731b_ab6a88b1_27ae_11ed_a30e_00259070b48747.jpeg"/><Relationship Id="rId48" Type="http://schemas.openxmlformats.org/officeDocument/2006/relationships/image" Target="../media/a5fad42b_86a5_11e9_8101_003048fd731b_3d7c0738_0312_11ef_a5a4_047c1617b14348.jpeg"/><Relationship Id="rId49" Type="http://schemas.openxmlformats.org/officeDocument/2006/relationships/image" Target="../media/a5fad42d_86a5_11e9_8101_003048fd731b_3d7c073c_0312_11ef_a5a4_047c1617b14349.jpeg"/><Relationship Id="rId50" Type="http://schemas.openxmlformats.org/officeDocument/2006/relationships/image" Target="../media/a5fad42f_86a5_11e9_8101_003048fd731b_3d7c0740_0312_11ef_a5a4_047c1617b14350.jpeg"/><Relationship Id="rId51" Type="http://schemas.openxmlformats.org/officeDocument/2006/relationships/image" Target="../media/a5fad432_86a5_11e9_8101_003048fd731b_3d7c0734_0312_11ef_a5a4_047c1617b14351.jpeg"/><Relationship Id="rId52" Type="http://schemas.openxmlformats.org/officeDocument/2006/relationships/image" Target="../media/5540d78d_f5a0_11eb_8302_003048fd731b_a1555453_602e_11ec_a20b_00259070b48752.jpeg"/><Relationship Id="rId53" Type="http://schemas.openxmlformats.org/officeDocument/2006/relationships/image" Target="../media/a71fc60a_46c3_11ef_a5fc_047c1617b143_14e1e0cf_f93d_11ef_a6ea_047c1617b1435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1" name="Image_7" descr="Image_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8" descr="Image_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3" name="Image_9" descr="Image_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4" name="Image_10" descr="Image_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5" name="Image_11" descr="Image_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9" name="Image_27" descr="Image_2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0" name="Image_28" descr="Image_2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1" name="Image_29" descr="Image_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2" name="Image_30" descr="Image_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31" descr="Image_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6" name="Image_36" descr="Image_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7" name="Image_37" descr="Image_3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8" name="Image_38" descr="Image_3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9" name="Image_39" descr="Image_3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0" name="Image_40" descr="Image_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1" name="Image_41" descr="Image_4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2" name="Image_43" descr="Image_4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3" name="Image_44" descr="Image_4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4" name="Image_45" descr="Image_4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5" name="Image_46" descr="Image_4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6" name="Image_48" descr="Image_4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7" name="Image_49" descr="Image_4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8" name="Image_50" descr="Image_5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9" name="Image_51" descr="Image_5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0" name="Image_52" descr="Image_5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1" name="Image_53" descr="Image_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2" name="Image_54" descr="Image_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3" name="Image_55" descr="Image_5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4" name="Image_56" descr="Image_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5" name="Image_57" descr="Image_5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6" name="Image_58" descr="Image_5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7" name="Image_59" descr="Image_5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8" name="Image_60" descr="Image_6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9" name="Image_61" descr="Image_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0" name="Image_62" descr="Image_6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1" name="Image_63" descr="Image_6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2" name="Image_65" descr="Image_6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3" name="Image_66" descr="Image_6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3">
      <c r="A4" s="1"/>
      <c r="B4" s="1">
        <v>883887</v>
      </c>
      <c r="C4" s="1" t="s">
        <v>12</v>
      </c>
      <c r="D4" s="1"/>
      <c r="E4" s="2" t="s">
        <v>13</v>
      </c>
      <c r="F4" s="2" t="s">
        <v>14</v>
      </c>
      <c r="G4" s="2">
        <v>6</v>
      </c>
      <c r="H4" s="2">
        <v>0</v>
      </c>
      <c r="I4" s="1">
        <v>0</v>
      </c>
      <c r="J4" s="3" t="s">
        <v>15</v>
      </c>
      <c r="K4" s="2" t="str">
        <f>J4*7303.41</f>
        <v>0</v>
      </c>
      <c r="L4" s="5"/>
    </row>
    <row r="5" spans="1:12" outlineLevel="2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5"/>
    </row>
    <row r="6" spans="1:12" outlineLevel="3">
      <c r="A6" s="9" t="s">
        <v>17</v>
      </c>
      <c r="B6" s="9"/>
      <c r="C6" s="9"/>
      <c r="D6" s="9"/>
      <c r="E6" s="9"/>
      <c r="F6" s="9"/>
      <c r="G6" s="9"/>
      <c r="H6" s="9"/>
      <c r="I6" s="9"/>
      <c r="J6" s="9"/>
      <c r="K6" s="9"/>
      <c r="L6" s="5"/>
    </row>
    <row r="7" spans="1:12" customHeight="1" ht="105" outlineLevel="5">
      <c r="A7" s="1"/>
      <c r="B7" s="1">
        <v>819370</v>
      </c>
      <c r="C7" s="1" t="s">
        <v>18</v>
      </c>
      <c r="D7" s="1" t="s">
        <v>19</v>
      </c>
      <c r="E7" s="2" t="s">
        <v>20</v>
      </c>
      <c r="F7" s="2" t="s">
        <v>21</v>
      </c>
      <c r="G7" s="2">
        <v>4</v>
      </c>
      <c r="H7" s="2">
        <v>0</v>
      </c>
      <c r="I7" s="1">
        <v>5</v>
      </c>
      <c r="J7" s="3" t="s">
        <v>15</v>
      </c>
      <c r="K7" s="2" t="str">
        <f>J7*6972.28</f>
        <v>0</v>
      </c>
      <c r="L7" s="5"/>
    </row>
    <row r="8" spans="1:12" customHeight="1" ht="105" outlineLevel="5">
      <c r="A8" s="1"/>
      <c r="B8" s="1">
        <v>819371</v>
      </c>
      <c r="C8" s="1" t="s">
        <v>22</v>
      </c>
      <c r="D8" s="1" t="s">
        <v>23</v>
      </c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15</v>
      </c>
      <c r="K8" s="2" t="str">
        <f>J8*20232.46</f>
        <v>0</v>
      </c>
      <c r="L8" s="5"/>
    </row>
    <row r="9" spans="1:12" customHeight="1" ht="105" outlineLevel="5">
      <c r="A9" s="1"/>
      <c r="B9" s="1">
        <v>824003</v>
      </c>
      <c r="C9" s="1" t="s">
        <v>26</v>
      </c>
      <c r="D9" s="1" t="s">
        <v>27</v>
      </c>
      <c r="E9" s="2" t="s">
        <v>28</v>
      </c>
      <c r="F9" s="2" t="s">
        <v>29</v>
      </c>
      <c r="G9" s="2">
        <v>3</v>
      </c>
      <c r="H9" s="2">
        <v>0</v>
      </c>
      <c r="I9" s="1">
        <v>0</v>
      </c>
      <c r="J9" s="3" t="s">
        <v>15</v>
      </c>
      <c r="K9" s="2" t="str">
        <f>J9*9128.17</f>
        <v>0</v>
      </c>
      <c r="L9" s="5"/>
    </row>
    <row r="10" spans="1:12" customHeight="1" ht="105" outlineLevel="5">
      <c r="A10" s="1"/>
      <c r="B10" s="1">
        <v>825274</v>
      </c>
      <c r="C10" s="1" t="s">
        <v>30</v>
      </c>
      <c r="D10" s="1" t="s">
        <v>31</v>
      </c>
      <c r="E10" s="2" t="s">
        <v>32</v>
      </c>
      <c r="F10" s="2" t="s">
        <v>33</v>
      </c>
      <c r="G10" s="2">
        <v>3</v>
      </c>
      <c r="H10" s="2">
        <v>0</v>
      </c>
      <c r="I10" s="1">
        <v>0</v>
      </c>
      <c r="J10" s="3" t="s">
        <v>15</v>
      </c>
      <c r="K10" s="2" t="str">
        <f>J10*12140.68</f>
        <v>0</v>
      </c>
      <c r="L10" s="5"/>
    </row>
    <row r="11" spans="1:12" customHeight="1" ht="105" outlineLevel="5">
      <c r="A11" s="1"/>
      <c r="B11" s="1">
        <v>825275</v>
      </c>
      <c r="C11" s="1" t="s">
        <v>34</v>
      </c>
      <c r="D11" s="1" t="s">
        <v>35</v>
      </c>
      <c r="E11" s="2" t="s">
        <v>36</v>
      </c>
      <c r="F11" s="2" t="s">
        <v>37</v>
      </c>
      <c r="G11" s="2">
        <v>0</v>
      </c>
      <c r="H11" s="2">
        <v>0</v>
      </c>
      <c r="I11" s="1">
        <v>0</v>
      </c>
      <c r="J11" s="3" t="s">
        <v>15</v>
      </c>
      <c r="K11" s="2" t="str">
        <f>J11*12995.79</f>
        <v>0</v>
      </c>
      <c r="L11" s="5"/>
    </row>
    <row r="12" spans="1:12" customHeight="1" ht="105" outlineLevel="5">
      <c r="A12" s="1"/>
      <c r="B12" s="1">
        <v>825276</v>
      </c>
      <c r="C12" s="1" t="s">
        <v>38</v>
      </c>
      <c r="D12" s="1" t="s">
        <v>39</v>
      </c>
      <c r="E12" s="2" t="s">
        <v>40</v>
      </c>
      <c r="F12" s="2" t="s">
        <v>41</v>
      </c>
      <c r="G12" s="2">
        <v>1</v>
      </c>
      <c r="H12" s="2">
        <v>0</v>
      </c>
      <c r="I12" s="1">
        <v>0</v>
      </c>
      <c r="J12" s="3" t="s">
        <v>15</v>
      </c>
      <c r="K12" s="2" t="str">
        <f>J12*11883.85</f>
        <v>0</v>
      </c>
      <c r="L12" s="5"/>
    </row>
    <row r="13" spans="1:12" customHeight="1" ht="105" outlineLevel="5">
      <c r="A13" s="1"/>
      <c r="B13" s="1">
        <v>827845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5</v>
      </c>
      <c r="H13" s="2">
        <v>0</v>
      </c>
      <c r="I13" s="1">
        <v>0</v>
      </c>
      <c r="J13" s="3" t="s">
        <v>15</v>
      </c>
      <c r="K13" s="2" t="str">
        <f>J13*8492.13</f>
        <v>0</v>
      </c>
      <c r="L13" s="5"/>
    </row>
    <row r="14" spans="1:12" customHeight="1" ht="105" outlineLevel="5">
      <c r="A14" s="1"/>
      <c r="B14" s="1">
        <v>834444</v>
      </c>
      <c r="C14" s="1" t="s">
        <v>46</v>
      </c>
      <c r="D14" s="1" t="s">
        <v>47</v>
      </c>
      <c r="E14" s="2" t="s">
        <v>48</v>
      </c>
      <c r="F14" s="2" t="s">
        <v>49</v>
      </c>
      <c r="G14" s="2">
        <v>5</v>
      </c>
      <c r="H14" s="2">
        <v>0</v>
      </c>
      <c r="I14" s="1">
        <v>0</v>
      </c>
      <c r="J14" s="3" t="s">
        <v>15</v>
      </c>
      <c r="K14" s="2" t="str">
        <f>J14*8505.73</f>
        <v>0</v>
      </c>
      <c r="L14" s="5"/>
    </row>
    <row r="15" spans="1:12" customHeight="1" ht="105" outlineLevel="5">
      <c r="A15" s="1"/>
      <c r="B15" s="1">
        <v>834445</v>
      </c>
      <c r="C15" s="1" t="s">
        <v>50</v>
      </c>
      <c r="D15" s="1" t="s">
        <v>51</v>
      </c>
      <c r="E15" s="2" t="s">
        <v>52</v>
      </c>
      <c r="F15" s="2" t="s">
        <v>29</v>
      </c>
      <c r="G15" s="2">
        <v>0</v>
      </c>
      <c r="H15" s="2">
        <v>0</v>
      </c>
      <c r="I15" s="1">
        <v>0</v>
      </c>
      <c r="J15" s="3" t="s">
        <v>15</v>
      </c>
      <c r="K15" s="2" t="str">
        <f>J15*9128.17</f>
        <v>0</v>
      </c>
      <c r="L15" s="5"/>
    </row>
    <row r="16" spans="1:12" customHeight="1" ht="105" outlineLevel="5">
      <c r="A16" s="1"/>
      <c r="B16" s="1">
        <v>834513</v>
      </c>
      <c r="C16" s="1" t="s">
        <v>53</v>
      </c>
      <c r="D16" s="1" t="s">
        <v>54</v>
      </c>
      <c r="E16" s="2" t="s">
        <v>55</v>
      </c>
      <c r="F16" s="2" t="s">
        <v>56</v>
      </c>
      <c r="G16" s="2">
        <v>0</v>
      </c>
      <c r="H16" s="2">
        <v>0</v>
      </c>
      <c r="I16" s="1">
        <v>3</v>
      </c>
      <c r="J16" s="3" t="s">
        <v>15</v>
      </c>
      <c r="K16" s="2" t="str">
        <f>J16*6467.68</f>
        <v>0</v>
      </c>
      <c r="L16" s="5"/>
    </row>
    <row r="17" spans="1:12" customHeight="1" ht="105" outlineLevel="5">
      <c r="A17" s="1"/>
      <c r="B17" s="1">
        <v>834514</v>
      </c>
      <c r="C17" s="1" t="s">
        <v>57</v>
      </c>
      <c r="D17" s="1" t="s">
        <v>58</v>
      </c>
      <c r="E17" s="2" t="s">
        <v>59</v>
      </c>
      <c r="F17" s="2" t="s">
        <v>60</v>
      </c>
      <c r="G17" s="2">
        <v>0</v>
      </c>
      <c r="H17" s="2">
        <v>0</v>
      </c>
      <c r="I17" s="1">
        <v>0</v>
      </c>
      <c r="J17" s="3" t="s">
        <v>15</v>
      </c>
      <c r="K17" s="2" t="str">
        <f>J17*6396.67</f>
        <v>0</v>
      </c>
      <c r="L17" s="5"/>
    </row>
    <row r="18" spans="1:12" customHeight="1" ht="105" outlineLevel="5">
      <c r="A18" s="1"/>
      <c r="B18" s="1">
        <v>868494</v>
      </c>
      <c r="C18" s="1" t="s">
        <v>61</v>
      </c>
      <c r="D18" s="1" t="s">
        <v>62</v>
      </c>
      <c r="E18" s="2" t="s">
        <v>63</v>
      </c>
      <c r="F18" s="2" t="s">
        <v>64</v>
      </c>
      <c r="G18" s="2">
        <v>1</v>
      </c>
      <c r="H18" s="2">
        <v>0</v>
      </c>
      <c r="I18" s="1">
        <v>0</v>
      </c>
      <c r="J18" s="3" t="s">
        <v>15</v>
      </c>
      <c r="K18" s="2" t="str">
        <f>J18*11661.76</f>
        <v>0</v>
      </c>
      <c r="L18" s="5"/>
    </row>
    <row r="19" spans="1:12" customHeight="1" ht="105" outlineLevel="5">
      <c r="A19" s="1"/>
      <c r="B19" s="1">
        <v>868495</v>
      </c>
      <c r="C19" s="1" t="s">
        <v>65</v>
      </c>
      <c r="D19" s="1" t="s">
        <v>66</v>
      </c>
      <c r="E19" s="2" t="s">
        <v>67</v>
      </c>
      <c r="F19" s="2" t="s">
        <v>68</v>
      </c>
      <c r="G19" s="2">
        <v>2</v>
      </c>
      <c r="H19" s="2">
        <v>0</v>
      </c>
      <c r="I19" s="1">
        <v>0</v>
      </c>
      <c r="J19" s="3" t="s">
        <v>15</v>
      </c>
      <c r="K19" s="2" t="str">
        <f>J19*9060.19</f>
        <v>0</v>
      </c>
      <c r="L19" s="5"/>
    </row>
    <row r="20" spans="1:12" customHeight="1" ht="105" outlineLevel="5">
      <c r="A20" s="1"/>
      <c r="B20" s="1">
        <v>878116</v>
      </c>
      <c r="C20" s="1" t="s">
        <v>69</v>
      </c>
      <c r="D20" s="1" t="s">
        <v>70</v>
      </c>
      <c r="E20" s="2" t="s">
        <v>71</v>
      </c>
      <c r="F20" s="2" t="s">
        <v>72</v>
      </c>
      <c r="G20" s="2">
        <v>0</v>
      </c>
      <c r="H20" s="2">
        <v>0</v>
      </c>
      <c r="I20" s="1">
        <v>3</v>
      </c>
      <c r="J20" s="3" t="s">
        <v>15</v>
      </c>
      <c r="K20" s="2" t="str">
        <f>J20*12997.30</f>
        <v>0</v>
      </c>
      <c r="L20" s="5"/>
    </row>
    <row r="21" spans="1:12" customHeight="1" ht="105" outlineLevel="5">
      <c r="A21" s="1"/>
      <c r="B21" s="1">
        <v>885041</v>
      </c>
      <c r="C21" s="1" t="s">
        <v>73</v>
      </c>
      <c r="D21" s="1" t="s">
        <v>74</v>
      </c>
      <c r="E21" s="2" t="s">
        <v>75</v>
      </c>
      <c r="F21" s="2" t="s">
        <v>76</v>
      </c>
      <c r="G21" s="2">
        <v>9</v>
      </c>
      <c r="H21" s="2">
        <v>0</v>
      </c>
      <c r="I21" s="1">
        <v>0</v>
      </c>
      <c r="J21" s="3" t="s">
        <v>15</v>
      </c>
      <c r="K21" s="2" t="str">
        <f>J21*4937.25</f>
        <v>0</v>
      </c>
      <c r="L21" s="5"/>
    </row>
    <row r="22" spans="1:12" customHeight="1" ht="105" outlineLevel="5">
      <c r="A22" s="1"/>
      <c r="B22" s="1">
        <v>885998</v>
      </c>
      <c r="C22" s="1" t="s">
        <v>77</v>
      </c>
      <c r="D22" s="1" t="s">
        <v>78</v>
      </c>
      <c r="E22" s="2" t="s">
        <v>79</v>
      </c>
      <c r="F22" s="2" t="s">
        <v>80</v>
      </c>
      <c r="G22" s="2">
        <v>6</v>
      </c>
      <c r="H22" s="2">
        <v>0</v>
      </c>
      <c r="I22" s="1">
        <v>0</v>
      </c>
      <c r="J22" s="3" t="s">
        <v>15</v>
      </c>
      <c r="K22" s="2" t="str">
        <f>J22*6645.95</f>
        <v>0</v>
      </c>
      <c r="L22" s="5"/>
    </row>
    <row r="23" spans="1:12" outlineLevel="3">
      <c r="A23" s="9" t="s">
        <v>81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5"/>
    </row>
    <row r="24" spans="1:12" customHeight="1" ht="105" outlineLevel="5">
      <c r="A24" s="1"/>
      <c r="B24" s="1">
        <v>853690</v>
      </c>
      <c r="C24" s="1" t="s">
        <v>82</v>
      </c>
      <c r="D24" s="1" t="s">
        <v>83</v>
      </c>
      <c r="E24" s="2" t="s">
        <v>84</v>
      </c>
      <c r="F24" s="2" t="s">
        <v>85</v>
      </c>
      <c r="G24" s="2">
        <v>2</v>
      </c>
      <c r="H24" s="2">
        <v>0</v>
      </c>
      <c r="I24" s="1">
        <v>0</v>
      </c>
      <c r="J24" s="3" t="s">
        <v>15</v>
      </c>
      <c r="K24" s="2" t="str">
        <f>J24*2989.85</f>
        <v>0</v>
      </c>
      <c r="L24" s="5"/>
    </row>
    <row r="25" spans="1:12" customHeight="1" ht="105" outlineLevel="5">
      <c r="A25" s="1"/>
      <c r="B25" s="1">
        <v>826595</v>
      </c>
      <c r="C25" s="1" t="s">
        <v>86</v>
      </c>
      <c r="D25" s="1" t="s">
        <v>87</v>
      </c>
      <c r="E25" s="2" t="s">
        <v>88</v>
      </c>
      <c r="F25" s="2" t="s">
        <v>85</v>
      </c>
      <c r="G25" s="2">
        <v>2</v>
      </c>
      <c r="H25" s="2">
        <v>0</v>
      </c>
      <c r="I25" s="1">
        <v>0</v>
      </c>
      <c r="J25" s="3" t="s">
        <v>15</v>
      </c>
      <c r="K25" s="2" t="str">
        <f>J25*2989.85</f>
        <v>0</v>
      </c>
      <c r="L25" s="5"/>
    </row>
    <row r="26" spans="1:12" outlineLevel="3">
      <c r="A26" s="9" t="s">
        <v>89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5"/>
    </row>
    <row r="27" spans="1:12" customHeight="1" ht="105" outlineLevel="5">
      <c r="A27" s="1"/>
      <c r="B27" s="1">
        <v>819372</v>
      </c>
      <c r="C27" s="1" t="s">
        <v>90</v>
      </c>
      <c r="D27" s="1" t="s">
        <v>91</v>
      </c>
      <c r="E27" s="2" t="s">
        <v>92</v>
      </c>
      <c r="F27" s="2" t="s">
        <v>93</v>
      </c>
      <c r="G27" s="2">
        <v>4</v>
      </c>
      <c r="H27" s="2">
        <v>0</v>
      </c>
      <c r="I27" s="1">
        <v>0</v>
      </c>
      <c r="J27" s="3" t="s">
        <v>15</v>
      </c>
      <c r="K27" s="2" t="str">
        <f>J27*1763.09</f>
        <v>0</v>
      </c>
      <c r="L27" s="5"/>
    </row>
    <row r="28" spans="1:12" customHeight="1" ht="105" outlineLevel="5">
      <c r="A28" s="1"/>
      <c r="B28" s="1">
        <v>819373</v>
      </c>
      <c r="C28" s="1" t="s">
        <v>94</v>
      </c>
      <c r="D28" s="1" t="s">
        <v>95</v>
      </c>
      <c r="E28" s="2" t="s">
        <v>96</v>
      </c>
      <c r="F28" s="2" t="s">
        <v>97</v>
      </c>
      <c r="G28" s="2">
        <v>4</v>
      </c>
      <c r="H28" s="2">
        <v>0</v>
      </c>
      <c r="I28" s="1">
        <v>0</v>
      </c>
      <c r="J28" s="3" t="s">
        <v>15</v>
      </c>
      <c r="K28" s="2" t="str">
        <f>J28*1979.13</f>
        <v>0</v>
      </c>
      <c r="L28" s="5"/>
    </row>
    <row r="29" spans="1:12" customHeight="1" ht="105" outlineLevel="5">
      <c r="A29" s="1"/>
      <c r="B29" s="1">
        <v>819374</v>
      </c>
      <c r="C29" s="1" t="s">
        <v>98</v>
      </c>
      <c r="D29" s="1" t="s">
        <v>99</v>
      </c>
      <c r="E29" s="2" t="s">
        <v>100</v>
      </c>
      <c r="F29" s="2" t="s">
        <v>101</v>
      </c>
      <c r="G29" s="2">
        <v>4</v>
      </c>
      <c r="H29" s="2">
        <v>0</v>
      </c>
      <c r="I29" s="1">
        <v>0</v>
      </c>
      <c r="J29" s="3" t="s">
        <v>15</v>
      </c>
      <c r="K29" s="2" t="str">
        <f>J29*2477.69</f>
        <v>0</v>
      </c>
      <c r="L29" s="5"/>
    </row>
    <row r="30" spans="1:12" customHeight="1" ht="105" outlineLevel="5">
      <c r="A30" s="1"/>
      <c r="B30" s="1">
        <v>819375</v>
      </c>
      <c r="C30" s="1" t="s">
        <v>102</v>
      </c>
      <c r="D30" s="1" t="s">
        <v>103</v>
      </c>
      <c r="E30" s="2" t="s">
        <v>104</v>
      </c>
      <c r="F30" s="2" t="s">
        <v>105</v>
      </c>
      <c r="G30" s="2">
        <v>2</v>
      </c>
      <c r="H30" s="2">
        <v>0</v>
      </c>
      <c r="I30" s="1">
        <v>3</v>
      </c>
      <c r="J30" s="3" t="s">
        <v>15</v>
      </c>
      <c r="K30" s="2" t="str">
        <f>J30*2081.86</f>
        <v>0</v>
      </c>
      <c r="L30" s="5"/>
    </row>
    <row r="31" spans="1:12" customHeight="1" ht="105" outlineLevel="5">
      <c r="A31" s="1"/>
      <c r="B31" s="1">
        <v>819376</v>
      </c>
      <c r="C31" s="1" t="s">
        <v>106</v>
      </c>
      <c r="D31" s="1" t="s">
        <v>107</v>
      </c>
      <c r="E31" s="2" t="s">
        <v>108</v>
      </c>
      <c r="F31" s="2" t="s">
        <v>109</v>
      </c>
      <c r="G31" s="2">
        <v>4</v>
      </c>
      <c r="H31" s="2">
        <v>0</v>
      </c>
      <c r="I31" s="1">
        <v>0</v>
      </c>
      <c r="J31" s="3" t="s">
        <v>15</v>
      </c>
      <c r="K31" s="2" t="str">
        <f>J31*4160.71</f>
        <v>0</v>
      </c>
      <c r="L31" s="5"/>
    </row>
    <row r="32" spans="1:12" customHeight="1" ht="105" outlineLevel="5">
      <c r="A32" s="1"/>
      <c r="B32" s="1">
        <v>819377</v>
      </c>
      <c r="C32" s="1" t="s">
        <v>110</v>
      </c>
      <c r="D32" s="1" t="s">
        <v>111</v>
      </c>
      <c r="E32" s="2" t="s">
        <v>112</v>
      </c>
      <c r="F32" s="2" t="s">
        <v>113</v>
      </c>
      <c r="G32" s="2" t="s">
        <v>114</v>
      </c>
      <c r="H32" s="2">
        <v>0</v>
      </c>
      <c r="I32" s="1">
        <v>0</v>
      </c>
      <c r="J32" s="3" t="s">
        <v>15</v>
      </c>
      <c r="K32" s="2" t="str">
        <f>J32*953.31</f>
        <v>0</v>
      </c>
      <c r="L32" s="5"/>
    </row>
    <row r="33" spans="1:12" customHeight="1" ht="105" outlineLevel="5">
      <c r="A33" s="1"/>
      <c r="B33" s="1">
        <v>885999</v>
      </c>
      <c r="C33" s="1" t="s">
        <v>115</v>
      </c>
      <c r="D33" s="1" t="s">
        <v>116</v>
      </c>
      <c r="E33" s="2" t="s">
        <v>117</v>
      </c>
      <c r="F33" s="2" t="s">
        <v>118</v>
      </c>
      <c r="G33" s="2">
        <v>4</v>
      </c>
      <c r="H33" s="2">
        <v>0</v>
      </c>
      <c r="I33" s="1">
        <v>0</v>
      </c>
      <c r="J33" s="3" t="s">
        <v>15</v>
      </c>
      <c r="K33" s="2" t="str">
        <f>J33*2106.04</f>
        <v>0</v>
      </c>
      <c r="L33" s="5"/>
    </row>
    <row r="34" spans="1:12" outlineLevel="2">
      <c r="A34" s="8" t="s">
        <v>119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5"/>
    </row>
    <row r="35" spans="1:12" outlineLevel="3">
      <c r="A35" s="9" t="s">
        <v>120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5"/>
    </row>
    <row r="36" spans="1:12" customHeight="1" ht="105" outlineLevel="5">
      <c r="A36" s="1"/>
      <c r="B36" s="1">
        <v>819351</v>
      </c>
      <c r="C36" s="1" t="s">
        <v>121</v>
      </c>
      <c r="D36" s="1" t="s">
        <v>122</v>
      </c>
      <c r="E36" s="2" t="s">
        <v>123</v>
      </c>
      <c r="F36" s="2" t="s">
        <v>124</v>
      </c>
      <c r="G36" s="2">
        <v>0</v>
      </c>
      <c r="H36" s="2" t="s">
        <v>125</v>
      </c>
      <c r="I36" s="1">
        <v>0</v>
      </c>
      <c r="J36" s="3" t="s">
        <v>15</v>
      </c>
      <c r="K36" s="2" t="str">
        <f>J36*33860.00</f>
        <v>0</v>
      </c>
      <c r="L36" s="5"/>
    </row>
    <row r="37" spans="1:12" customHeight="1" ht="105" outlineLevel="5">
      <c r="A37" s="1"/>
      <c r="B37" s="1">
        <v>819353</v>
      </c>
      <c r="C37" s="1" t="s">
        <v>126</v>
      </c>
      <c r="D37" s="1" t="s">
        <v>127</v>
      </c>
      <c r="E37" s="2" t="s">
        <v>128</v>
      </c>
      <c r="F37" s="2" t="s">
        <v>129</v>
      </c>
      <c r="G37" s="2">
        <v>0</v>
      </c>
      <c r="H37" s="2" t="s">
        <v>114</v>
      </c>
      <c r="I37" s="1">
        <v>0</v>
      </c>
      <c r="J37" s="3" t="s">
        <v>15</v>
      </c>
      <c r="K37" s="2" t="str">
        <f>J37*40244.00</f>
        <v>0</v>
      </c>
      <c r="L37" s="5"/>
    </row>
    <row r="38" spans="1:12" customHeight="1" ht="105" outlineLevel="5">
      <c r="A38" s="1"/>
      <c r="B38" s="1">
        <v>819368</v>
      </c>
      <c r="C38" s="1" t="s">
        <v>130</v>
      </c>
      <c r="D38" s="1" t="s">
        <v>131</v>
      </c>
      <c r="E38" s="2" t="s">
        <v>132</v>
      </c>
      <c r="F38" s="2" t="s">
        <v>133</v>
      </c>
      <c r="G38" s="2">
        <v>1</v>
      </c>
      <c r="H38" s="2" t="s">
        <v>134</v>
      </c>
      <c r="I38" s="1">
        <v>0</v>
      </c>
      <c r="J38" s="3" t="s">
        <v>15</v>
      </c>
      <c r="K38" s="2" t="str">
        <f>J38*28095.00</f>
        <v>0</v>
      </c>
      <c r="L38" s="5"/>
    </row>
    <row r="39" spans="1:12" customHeight="1" ht="105" outlineLevel="5">
      <c r="A39" s="1"/>
      <c r="B39" s="1">
        <v>819369</v>
      </c>
      <c r="C39" s="1" t="s">
        <v>135</v>
      </c>
      <c r="D39" s="1" t="s">
        <v>136</v>
      </c>
      <c r="E39" s="2" t="s">
        <v>137</v>
      </c>
      <c r="F39" s="2" t="s">
        <v>138</v>
      </c>
      <c r="G39" s="2">
        <v>7</v>
      </c>
      <c r="H39" s="2" t="s">
        <v>125</v>
      </c>
      <c r="I39" s="1">
        <v>0</v>
      </c>
      <c r="J39" s="3" t="s">
        <v>15</v>
      </c>
      <c r="K39" s="2" t="str">
        <f>J39*13295.00</f>
        <v>0</v>
      </c>
      <c r="L39" s="5"/>
    </row>
    <row r="40" spans="1:12" customHeight="1" ht="105" outlineLevel="5">
      <c r="A40" s="1"/>
      <c r="B40" s="1">
        <v>885498</v>
      </c>
      <c r="C40" s="1" t="s">
        <v>139</v>
      </c>
      <c r="D40" s="1" t="s">
        <v>140</v>
      </c>
      <c r="E40" s="2" t="s">
        <v>141</v>
      </c>
      <c r="F40" s="2" t="s">
        <v>142</v>
      </c>
      <c r="G40" s="2">
        <v>0</v>
      </c>
      <c r="H40" s="2">
        <v>10</v>
      </c>
      <c r="I40" s="1">
        <v>0</v>
      </c>
      <c r="J40" s="3" t="s">
        <v>15</v>
      </c>
      <c r="K40" s="2" t="str">
        <f>J40*33874.00</f>
        <v>0</v>
      </c>
      <c r="L40" s="5"/>
    </row>
    <row r="41" spans="1:12" customHeight="1" ht="105" outlineLevel="5">
      <c r="A41" s="1"/>
      <c r="B41" s="1">
        <v>834814</v>
      </c>
      <c r="C41" s="1" t="s">
        <v>143</v>
      </c>
      <c r="D41" s="1" t="s">
        <v>144</v>
      </c>
      <c r="E41" s="2" t="s">
        <v>145</v>
      </c>
      <c r="F41" s="2" t="s">
        <v>146</v>
      </c>
      <c r="G41" s="2">
        <v>0</v>
      </c>
      <c r="H41" s="2">
        <v>0</v>
      </c>
      <c r="I41" s="1">
        <v>0</v>
      </c>
      <c r="J41" s="3" t="s">
        <v>15</v>
      </c>
      <c r="K41" s="2" t="str">
        <f>J41*37176.00</f>
        <v>0</v>
      </c>
      <c r="L41" s="5"/>
    </row>
    <row r="42" spans="1:12" outlineLevel="3">
      <c r="A42" s="9" t="s">
        <v>147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5"/>
    </row>
    <row r="43" spans="1:12" customHeight="1" ht="105" outlineLevel="5">
      <c r="A43" s="1"/>
      <c r="B43" s="1">
        <v>819364</v>
      </c>
      <c r="C43" s="1" t="s">
        <v>148</v>
      </c>
      <c r="D43" s="1" t="s">
        <v>149</v>
      </c>
      <c r="E43" s="2" t="s">
        <v>150</v>
      </c>
      <c r="F43" s="2" t="s">
        <v>151</v>
      </c>
      <c r="G43" s="2">
        <v>0</v>
      </c>
      <c r="H43" s="2">
        <v>8</v>
      </c>
      <c r="I43" s="1">
        <v>0</v>
      </c>
      <c r="J43" s="3" t="s">
        <v>15</v>
      </c>
      <c r="K43" s="2" t="str">
        <f>J43*16785.00</f>
        <v>0</v>
      </c>
      <c r="L43" s="5"/>
    </row>
    <row r="44" spans="1:12" customHeight="1" ht="105" outlineLevel="5">
      <c r="A44" s="1"/>
      <c r="B44" s="1">
        <v>819365</v>
      </c>
      <c r="C44" s="1" t="s">
        <v>152</v>
      </c>
      <c r="D44" s="1" t="s">
        <v>153</v>
      </c>
      <c r="E44" s="2" t="s">
        <v>154</v>
      </c>
      <c r="F44" s="2" t="s">
        <v>151</v>
      </c>
      <c r="G44" s="2">
        <v>1</v>
      </c>
      <c r="H44" s="2">
        <v>7</v>
      </c>
      <c r="I44" s="1">
        <v>0</v>
      </c>
      <c r="J44" s="3" t="s">
        <v>15</v>
      </c>
      <c r="K44" s="2" t="str">
        <f>J44*16785.00</f>
        <v>0</v>
      </c>
      <c r="L44" s="5"/>
    </row>
    <row r="45" spans="1:12" customHeight="1" ht="105" outlineLevel="5">
      <c r="A45" s="1"/>
      <c r="B45" s="1">
        <v>819366</v>
      </c>
      <c r="C45" s="1" t="s">
        <v>155</v>
      </c>
      <c r="D45" s="1" t="s">
        <v>156</v>
      </c>
      <c r="E45" s="2" t="s">
        <v>157</v>
      </c>
      <c r="F45" s="2" t="s">
        <v>158</v>
      </c>
      <c r="G45" s="2">
        <v>0</v>
      </c>
      <c r="H45" s="2" t="s">
        <v>114</v>
      </c>
      <c r="I45" s="1">
        <v>0</v>
      </c>
      <c r="J45" s="3" t="s">
        <v>15</v>
      </c>
      <c r="K45" s="2" t="str">
        <f>J45*11427.00</f>
        <v>0</v>
      </c>
      <c r="L45" s="5"/>
    </row>
    <row r="46" spans="1:12" customHeight="1" ht="105" outlineLevel="5">
      <c r="A46" s="1"/>
      <c r="B46" s="1">
        <v>819367</v>
      </c>
      <c r="C46" s="1" t="s">
        <v>159</v>
      </c>
      <c r="D46" s="1" t="s">
        <v>160</v>
      </c>
      <c r="E46" s="2" t="s">
        <v>161</v>
      </c>
      <c r="F46" s="2" t="s">
        <v>162</v>
      </c>
      <c r="G46" s="2">
        <v>0</v>
      </c>
      <c r="H46" s="2">
        <v>4</v>
      </c>
      <c r="I46" s="1">
        <v>0</v>
      </c>
      <c r="J46" s="3" t="s">
        <v>15</v>
      </c>
      <c r="K46" s="2" t="str">
        <f>J46*12190.00</f>
        <v>0</v>
      </c>
      <c r="L46" s="5"/>
    </row>
    <row r="47" spans="1:12" outlineLevel="3">
      <c r="A47" s="9" t="s">
        <v>163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5"/>
    </row>
    <row r="48" spans="1:12" customHeight="1" ht="105" outlineLevel="5">
      <c r="A48" s="1"/>
      <c r="B48" s="1">
        <v>819344</v>
      </c>
      <c r="C48" s="1" t="s">
        <v>164</v>
      </c>
      <c r="D48" s="1" t="s">
        <v>165</v>
      </c>
      <c r="E48" s="2" t="s">
        <v>166</v>
      </c>
      <c r="F48" s="2" t="s">
        <v>167</v>
      </c>
      <c r="G48" s="2">
        <v>4</v>
      </c>
      <c r="H48" s="2" t="s">
        <v>168</v>
      </c>
      <c r="I48" s="1">
        <v>0</v>
      </c>
      <c r="J48" s="3" t="s">
        <v>15</v>
      </c>
      <c r="K48" s="2" t="str">
        <f>J48*6342.00</f>
        <v>0</v>
      </c>
      <c r="L48" s="5"/>
    </row>
    <row r="49" spans="1:12" customHeight="1" ht="105" outlineLevel="5">
      <c r="A49" s="1"/>
      <c r="B49" s="1">
        <v>819345</v>
      </c>
      <c r="C49" s="1" t="s">
        <v>169</v>
      </c>
      <c r="D49" s="1" t="s">
        <v>170</v>
      </c>
      <c r="E49" s="2" t="s">
        <v>171</v>
      </c>
      <c r="F49" s="2" t="s">
        <v>172</v>
      </c>
      <c r="G49" s="2">
        <v>3</v>
      </c>
      <c r="H49" s="2">
        <v>0</v>
      </c>
      <c r="I49" s="1">
        <v>0</v>
      </c>
      <c r="J49" s="3" t="s">
        <v>15</v>
      </c>
      <c r="K49" s="2" t="str">
        <f>J49*5344.00</f>
        <v>0</v>
      </c>
      <c r="L49" s="5"/>
    </row>
    <row r="50" spans="1:12" customHeight="1" ht="105" outlineLevel="5">
      <c r="A50" s="1"/>
      <c r="B50" s="1">
        <v>819346</v>
      </c>
      <c r="C50" s="1" t="s">
        <v>173</v>
      </c>
      <c r="D50" s="1" t="s">
        <v>174</v>
      </c>
      <c r="E50" s="2" t="s">
        <v>175</v>
      </c>
      <c r="F50" s="2" t="s">
        <v>176</v>
      </c>
      <c r="G50" s="2">
        <v>4</v>
      </c>
      <c r="H50" s="2" t="s">
        <v>125</v>
      </c>
      <c r="I50" s="1">
        <v>0</v>
      </c>
      <c r="J50" s="3" t="s">
        <v>15</v>
      </c>
      <c r="K50" s="2" t="str">
        <f>J50*2086.00</f>
        <v>0</v>
      </c>
      <c r="L50" s="5"/>
    </row>
    <row r="51" spans="1:12" customHeight="1" ht="105" outlineLevel="5">
      <c r="A51" s="1"/>
      <c r="B51" s="1">
        <v>819347</v>
      </c>
      <c r="C51" s="1" t="s">
        <v>177</v>
      </c>
      <c r="D51" s="1" t="s">
        <v>178</v>
      </c>
      <c r="E51" s="2" t="s">
        <v>179</v>
      </c>
      <c r="F51" s="2" t="s">
        <v>180</v>
      </c>
      <c r="G51" s="2" t="s">
        <v>114</v>
      </c>
      <c r="H51" s="2" t="s">
        <v>168</v>
      </c>
      <c r="I51" s="1">
        <v>0</v>
      </c>
      <c r="J51" s="3" t="s">
        <v>15</v>
      </c>
      <c r="K51" s="2" t="str">
        <f>J51*7494.00</f>
        <v>0</v>
      </c>
      <c r="L51" s="5"/>
    </row>
    <row r="52" spans="1:12" customHeight="1" ht="105" outlineLevel="5">
      <c r="A52" s="1"/>
      <c r="B52" s="1">
        <v>819348</v>
      </c>
      <c r="C52" s="1" t="s">
        <v>181</v>
      </c>
      <c r="D52" s="1" t="s">
        <v>182</v>
      </c>
      <c r="E52" s="2" t="s">
        <v>183</v>
      </c>
      <c r="F52" s="2" t="s">
        <v>184</v>
      </c>
      <c r="G52" s="2">
        <v>2</v>
      </c>
      <c r="H52" s="2" t="s">
        <v>114</v>
      </c>
      <c r="I52" s="1">
        <v>0</v>
      </c>
      <c r="J52" s="3" t="s">
        <v>15</v>
      </c>
      <c r="K52" s="2" t="str">
        <f>J52*8113.00</f>
        <v>0</v>
      </c>
      <c r="L52" s="5"/>
    </row>
    <row r="53" spans="1:12" customHeight="1" ht="105" outlineLevel="5">
      <c r="A53" s="1"/>
      <c r="B53" s="1">
        <v>819349</v>
      </c>
      <c r="C53" s="1" t="s">
        <v>185</v>
      </c>
      <c r="D53" s="1" t="s">
        <v>186</v>
      </c>
      <c r="E53" s="2" t="s">
        <v>187</v>
      </c>
      <c r="F53" s="2" t="s">
        <v>188</v>
      </c>
      <c r="G53" s="2">
        <v>3</v>
      </c>
      <c r="H53" s="2" t="s">
        <v>134</v>
      </c>
      <c r="I53" s="1">
        <v>0</v>
      </c>
      <c r="J53" s="3" t="s">
        <v>15</v>
      </c>
      <c r="K53" s="2" t="str">
        <f>J53*7574.00</f>
        <v>0</v>
      </c>
      <c r="L53" s="5"/>
    </row>
    <row r="54" spans="1:12" customHeight="1" ht="105" outlineLevel="5">
      <c r="A54" s="1"/>
      <c r="B54" s="1">
        <v>819354</v>
      </c>
      <c r="C54" s="1" t="s">
        <v>189</v>
      </c>
      <c r="D54" s="1" t="s">
        <v>190</v>
      </c>
      <c r="E54" s="2" t="s">
        <v>191</v>
      </c>
      <c r="F54" s="2" t="s">
        <v>192</v>
      </c>
      <c r="G54" s="2">
        <v>2</v>
      </c>
      <c r="H54" s="2" t="s">
        <v>134</v>
      </c>
      <c r="I54" s="1">
        <v>0</v>
      </c>
      <c r="J54" s="3" t="s">
        <v>15</v>
      </c>
      <c r="K54" s="2" t="str">
        <f>J54*8556.00</f>
        <v>0</v>
      </c>
      <c r="L54" s="5"/>
    </row>
    <row r="55" spans="1:12" customHeight="1" ht="105" outlineLevel="5">
      <c r="A55" s="1"/>
      <c r="B55" s="1">
        <v>819355</v>
      </c>
      <c r="C55" s="1" t="s">
        <v>193</v>
      </c>
      <c r="D55" s="1" t="s">
        <v>194</v>
      </c>
      <c r="E55" s="2" t="s">
        <v>195</v>
      </c>
      <c r="F55" s="2" t="s">
        <v>196</v>
      </c>
      <c r="G55" s="2">
        <v>3</v>
      </c>
      <c r="H55" s="2" t="s">
        <v>134</v>
      </c>
      <c r="I55" s="1">
        <v>0</v>
      </c>
      <c r="J55" s="3" t="s">
        <v>15</v>
      </c>
      <c r="K55" s="2" t="str">
        <f>J55*8343.00</f>
        <v>0</v>
      </c>
      <c r="L55" s="5"/>
    </row>
    <row r="56" spans="1:12" customHeight="1" ht="105" outlineLevel="5">
      <c r="A56" s="1"/>
      <c r="B56" s="1">
        <v>819356</v>
      </c>
      <c r="C56" s="1" t="s">
        <v>197</v>
      </c>
      <c r="D56" s="1" t="s">
        <v>198</v>
      </c>
      <c r="E56" s="2" t="s">
        <v>199</v>
      </c>
      <c r="F56" s="2" t="s">
        <v>200</v>
      </c>
      <c r="G56" s="2">
        <v>2</v>
      </c>
      <c r="H56" s="2" t="s">
        <v>134</v>
      </c>
      <c r="I56" s="1">
        <v>0</v>
      </c>
      <c r="J56" s="3" t="s">
        <v>15</v>
      </c>
      <c r="K56" s="2" t="str">
        <f>J56*9520.00</f>
        <v>0</v>
      </c>
      <c r="L56" s="5"/>
    </row>
    <row r="57" spans="1:12" customHeight="1" ht="105" outlineLevel="5">
      <c r="A57" s="1"/>
      <c r="B57" s="1">
        <v>819357</v>
      </c>
      <c r="C57" s="1" t="s">
        <v>201</v>
      </c>
      <c r="D57" s="1" t="s">
        <v>202</v>
      </c>
      <c r="E57" s="2" t="s">
        <v>203</v>
      </c>
      <c r="F57" s="2" t="s">
        <v>204</v>
      </c>
      <c r="G57" s="2">
        <v>0</v>
      </c>
      <c r="H57" s="2">
        <v>8</v>
      </c>
      <c r="I57" s="1">
        <v>0</v>
      </c>
      <c r="J57" s="3" t="s">
        <v>15</v>
      </c>
      <c r="K57" s="2" t="str">
        <f>J57*9373.00</f>
        <v>0</v>
      </c>
      <c r="L57" s="5"/>
    </row>
    <row r="58" spans="1:12" customHeight="1" ht="105" outlineLevel="5">
      <c r="A58" s="1"/>
      <c r="B58" s="1">
        <v>819358</v>
      </c>
      <c r="C58" s="1" t="s">
        <v>205</v>
      </c>
      <c r="D58" s="1" t="s">
        <v>206</v>
      </c>
      <c r="E58" s="2" t="s">
        <v>207</v>
      </c>
      <c r="F58" s="2" t="s">
        <v>208</v>
      </c>
      <c r="G58" s="2">
        <v>2</v>
      </c>
      <c r="H58" s="2">
        <v>2</v>
      </c>
      <c r="I58" s="1">
        <v>0</v>
      </c>
      <c r="J58" s="3" t="s">
        <v>15</v>
      </c>
      <c r="K58" s="2" t="str">
        <f>J58*9181.00</f>
        <v>0</v>
      </c>
      <c r="L58" s="5"/>
    </row>
    <row r="59" spans="1:12" customHeight="1" ht="105" outlineLevel="5">
      <c r="A59" s="1"/>
      <c r="B59" s="1">
        <v>819359</v>
      </c>
      <c r="C59" s="1" t="s">
        <v>209</v>
      </c>
      <c r="D59" s="1" t="s">
        <v>210</v>
      </c>
      <c r="E59" s="2" t="s">
        <v>211</v>
      </c>
      <c r="F59" s="2" t="s">
        <v>212</v>
      </c>
      <c r="G59" s="2">
        <v>0</v>
      </c>
      <c r="H59" s="2">
        <v>6</v>
      </c>
      <c r="I59" s="1">
        <v>0</v>
      </c>
      <c r="J59" s="3" t="s">
        <v>15</v>
      </c>
      <c r="K59" s="2" t="str">
        <f>J59*10688.00</f>
        <v>0</v>
      </c>
      <c r="L59" s="5"/>
    </row>
    <row r="60" spans="1:12" customHeight="1" ht="105" outlineLevel="5">
      <c r="A60" s="1"/>
      <c r="B60" s="1">
        <v>819360</v>
      </c>
      <c r="C60" s="1" t="s">
        <v>213</v>
      </c>
      <c r="D60" s="1" t="s">
        <v>214</v>
      </c>
      <c r="E60" s="2" t="s">
        <v>215</v>
      </c>
      <c r="F60" s="2" t="s">
        <v>216</v>
      </c>
      <c r="G60" s="2">
        <v>0</v>
      </c>
      <c r="H60" s="2" t="s">
        <v>114</v>
      </c>
      <c r="I60" s="1">
        <v>0</v>
      </c>
      <c r="J60" s="3" t="s">
        <v>15</v>
      </c>
      <c r="K60" s="2" t="str">
        <f>J60*24914.00</f>
        <v>0</v>
      </c>
      <c r="L60" s="5"/>
    </row>
    <row r="61" spans="1:12" customHeight="1" ht="105" outlineLevel="5">
      <c r="A61" s="1"/>
      <c r="B61" s="1">
        <v>819361</v>
      </c>
      <c r="C61" s="1" t="s">
        <v>217</v>
      </c>
      <c r="D61" s="1" t="s">
        <v>218</v>
      </c>
      <c r="E61" s="2" t="s">
        <v>219</v>
      </c>
      <c r="F61" s="2" t="s">
        <v>216</v>
      </c>
      <c r="G61" s="2">
        <v>0</v>
      </c>
      <c r="H61" s="2">
        <v>0</v>
      </c>
      <c r="I61" s="1">
        <v>0</v>
      </c>
      <c r="J61" s="3" t="s">
        <v>15</v>
      </c>
      <c r="K61" s="2" t="str">
        <f>J61*24914.00</f>
        <v>0</v>
      </c>
      <c r="L61" s="5"/>
    </row>
    <row r="62" spans="1:12" customHeight="1" ht="105" outlineLevel="5">
      <c r="A62" s="1"/>
      <c r="B62" s="1">
        <v>819362</v>
      </c>
      <c r="C62" s="1" t="s">
        <v>220</v>
      </c>
      <c r="D62" s="1" t="s">
        <v>221</v>
      </c>
      <c r="E62" s="2" t="s">
        <v>222</v>
      </c>
      <c r="F62" s="2" t="s">
        <v>223</v>
      </c>
      <c r="G62" s="2">
        <v>0</v>
      </c>
      <c r="H62" s="2" t="s">
        <v>114</v>
      </c>
      <c r="I62" s="1">
        <v>0</v>
      </c>
      <c r="J62" s="3" t="s">
        <v>15</v>
      </c>
      <c r="K62" s="2" t="str">
        <f>J62*42725.00</f>
        <v>0</v>
      </c>
      <c r="L62" s="5"/>
    </row>
    <row r="63" spans="1:12" customHeight="1" ht="105" outlineLevel="5">
      <c r="A63" s="1"/>
      <c r="B63" s="1">
        <v>819363</v>
      </c>
      <c r="C63" s="1" t="s">
        <v>224</v>
      </c>
      <c r="D63" s="1" t="s">
        <v>225</v>
      </c>
      <c r="E63" s="2" t="s">
        <v>226</v>
      </c>
      <c r="F63" s="2" t="s">
        <v>227</v>
      </c>
      <c r="G63" s="2">
        <v>0</v>
      </c>
      <c r="H63" s="2">
        <v>5</v>
      </c>
      <c r="I63" s="1">
        <v>0</v>
      </c>
      <c r="J63" s="3" t="s">
        <v>15</v>
      </c>
      <c r="K63" s="2" t="str">
        <f>J63*41596.00</f>
        <v>0</v>
      </c>
      <c r="L63" s="5"/>
    </row>
    <row r="64" spans="1:12" outlineLevel="2">
      <c r="A64" s="8" t="s">
        <v>228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2" customHeight="1" ht="105" outlineLevel="4">
      <c r="A65" s="1"/>
      <c r="B65" s="1">
        <v>837027</v>
      </c>
      <c r="C65" s="1" t="s">
        <v>229</v>
      </c>
      <c r="D65" s="1" t="s">
        <v>230</v>
      </c>
      <c r="E65" s="2" t="s">
        <v>231</v>
      </c>
      <c r="F65" s="2" t="s">
        <v>232</v>
      </c>
      <c r="G65" s="2">
        <v>1</v>
      </c>
      <c r="H65" s="2">
        <v>0</v>
      </c>
      <c r="I65" s="1">
        <v>0</v>
      </c>
      <c r="J65" s="3" t="s">
        <v>15</v>
      </c>
      <c r="K65" s="2" t="str">
        <f>J65*7519.17</f>
        <v>0</v>
      </c>
      <c r="L65" s="5"/>
    </row>
    <row r="66" spans="1:12" customHeight="1" ht="105" outlineLevel="4">
      <c r="A66" s="1"/>
      <c r="B66" s="1">
        <v>883388</v>
      </c>
      <c r="C66" s="1" t="s">
        <v>233</v>
      </c>
      <c r="D66" s="1" t="s">
        <v>234</v>
      </c>
      <c r="E66" s="2" t="s">
        <v>235</v>
      </c>
      <c r="F66" s="2" t="s">
        <v>236</v>
      </c>
      <c r="G66" s="2">
        <v>5</v>
      </c>
      <c r="H66" s="2">
        <v>0</v>
      </c>
      <c r="I66" s="1">
        <v>0</v>
      </c>
      <c r="J66" s="3" t="s">
        <v>15</v>
      </c>
      <c r="K66" s="2" t="str">
        <f>J66*10576.60</f>
        <v>0</v>
      </c>
      <c r="L6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:K5"/>
    <mergeCell ref="A34:K34"/>
    <mergeCell ref="A64:K64"/>
    <mergeCell ref="A6:K6"/>
    <mergeCell ref="A23:K23"/>
    <mergeCell ref="A26:K26"/>
    <mergeCell ref="A35:K35"/>
    <mergeCell ref="A42:K42"/>
    <mergeCell ref="A47:K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2025-07-31T10:52:20+03:00</dcterms:created>
  <dcterms:modified xsi:type="dcterms:W3CDTF">2025-07-31T10:52:20+03:00</dcterms:modified>
  <dc:title>Untitled Spreadsheet</dc:title>
  <dc:description/>
  <dc:subject/>
  <cp:keywords/>
  <cp:category/>
</cp:coreProperties>
</file>