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<sst xmlns="http://schemas.openxmlformats.org/spreadsheetml/2006/main" uniqueCount="284">
  <si>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</si>
  <si>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</si>
  <si>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</si>
  <si>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</si>
  <si>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</si>
  <si>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</si>
  <si>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</si>
  <si>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</si>
  <si>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</si>
  <si>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</si>
  <si>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</si>
  <si>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</si>
  <si>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01 Сифон Ани</t>
  </si>
  <si>
    <t>SIP-110216</t>
  </si>
  <si>
    <t>BRB1004</t>
  </si>
  <si>
    <t>Сифон бутылочный 1 1/4**32 с прям. тр. 32/32, мет., хром (9шт)</t>
  </si>
  <si>
    <t>1 605.15 руб.</t>
  </si>
  <si>
    <t>шт</t>
  </si>
  <si>
    <t>SIP-120004</t>
  </si>
  <si>
    <t>BM1015</t>
  </si>
  <si>
    <t>Сифон Ани 1 1/4"* 32 "Юнг" с гибкой трубой 32*32/40  (15 шт)</t>
  </si>
  <si>
    <t>411.57 руб.</t>
  </si>
  <si>
    <t>SIP-120006</t>
  </si>
  <si>
    <t>BM1315</t>
  </si>
  <si>
    <t>Cифон Ани 1 1/4*32 "Юнг" c отв. для ст/маш.с г/т 32*32/40  (15 шт)</t>
  </si>
  <si>
    <t>432.37 руб.</t>
  </si>
  <si>
    <t>&gt;10</t>
  </si>
  <si>
    <t>SIP-120007</t>
  </si>
  <si>
    <t>C0100</t>
  </si>
  <si>
    <t>Сифон Ани 1 1/2"* 40  (50 шт)</t>
  </si>
  <si>
    <t>343.47 руб.</t>
  </si>
  <si>
    <t>&gt;25</t>
  </si>
  <si>
    <t>SIP-120008</t>
  </si>
  <si>
    <t>C0110</t>
  </si>
  <si>
    <t>Сифон Ани 1 1/2"* 40с гибкой трубой 40х50   (35 шт)</t>
  </si>
  <si>
    <t>427.14 руб.</t>
  </si>
  <si>
    <t>SIP-120009</t>
  </si>
  <si>
    <t>C0115</t>
  </si>
  <si>
    <t>Сифон Ани 1 1/2"* 40с гибкой трубой 40х40/50  (30 шт)</t>
  </si>
  <si>
    <t>436.73 руб.</t>
  </si>
  <si>
    <t>SIP-120015</t>
  </si>
  <si>
    <t>C0315</t>
  </si>
  <si>
    <t>Сифон Ани 1 1/2"  40с отв. с/м с г/тр 40х40/50  (30 шт)</t>
  </si>
  <si>
    <t>482.39 руб.</t>
  </si>
  <si>
    <t>SIP-120017</t>
  </si>
  <si>
    <t>C0515</t>
  </si>
  <si>
    <t>428.80 руб.</t>
  </si>
  <si>
    <t>SIP-120019</t>
  </si>
  <si>
    <t>C1015</t>
  </si>
  <si>
    <t>Сифон Ани 1 1/4"* 40с гибкой трубой 40х40/50  (30 шт)</t>
  </si>
  <si>
    <t>466.34 руб.</t>
  </si>
  <si>
    <t>SIP-120022</t>
  </si>
  <si>
    <t>C2000</t>
  </si>
  <si>
    <t>Сифон Ани 1 1/4"* 40  (50 шт)</t>
  </si>
  <si>
    <t>337.59 руб.</t>
  </si>
  <si>
    <t>&gt;50</t>
  </si>
  <si>
    <t>SIP-120025</t>
  </si>
  <si>
    <t>C2015</t>
  </si>
  <si>
    <t>Сифон Ани 1 1/4"* 40 литой выпуск с гибкой трубой 40х50  (30 шт)</t>
  </si>
  <si>
    <t>432.90 руб.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</si>
  <si>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</si>
  <si>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</si>
  <si>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</si>
  <si>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</si>
  <si>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</si>
  <si>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SIP-110003</t>
  </si>
  <si>
    <t>A0115</t>
  </si>
  <si>
    <t>Сифон Ани Грот 1 1/2"* 40 с гибкой трубой 40х40/50  (25 шт)</t>
  </si>
  <si>
    <t>440.25 руб.</t>
  </si>
  <si>
    <t>SIP-110004</t>
  </si>
  <si>
    <t>A0120</t>
  </si>
  <si>
    <t>Сифон Ани Грот 1 1/2"* 40 без выпуска  (45 шт)</t>
  </si>
  <si>
    <t>169.23 руб.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</si>
  <si>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</si>
  <si>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</si>
  <si>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</si>
  <si>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</si>
  <si>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</si>
  <si>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</si>
  <si>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</si>
  <si>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</si>
  <si>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</si>
  <si>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</si>
  <si>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</si>
  <si>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</si>
  <si>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</si>
  <si>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</si>
  <si>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</si>
  <si>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</si>
  <si>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</si>
  <si>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</si>
  <si>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</si>
  <si>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</si>
  <si>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</si>
  <si>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</si>
  <si>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</si>
  <si>
    <t>04 Гофросифоны</t>
  </si>
  <si>
    <t>SIP-190001</t>
  </si>
  <si>
    <t>G106</t>
  </si>
  <si>
    <t>Сифон гофрированный 1 1/2"*40-50  (60 шт)</t>
  </si>
  <si>
    <t>332.13 руб.</t>
  </si>
  <si>
    <t>SIP-190002</t>
  </si>
  <si>
    <t>G116</t>
  </si>
  <si>
    <t>Сифон гофрированный удлинённый1 1/2"*40/50  (50 шт)</t>
  </si>
  <si>
    <t>393.21 руб.</t>
  </si>
  <si>
    <t>SIP-190005</t>
  </si>
  <si>
    <t>G216</t>
  </si>
  <si>
    <t>Сифон гофрированный 1 1/4"*40/50 удлинённый  (50 шт)</t>
  </si>
  <si>
    <t>364.89 руб.</t>
  </si>
  <si>
    <t>06 Сифон д/ванны</t>
  </si>
  <si>
    <t>SIP-110223</t>
  </si>
  <si>
    <t>E150</t>
  </si>
  <si>
    <t>Сифон Ани для ванны с выпускоми переливом  1 1/2"</t>
  </si>
  <si>
    <t>687.61 руб.</t>
  </si>
  <si>
    <t>SIP-110294</t>
  </si>
  <si>
    <t>ЕС255GS</t>
  </si>
  <si>
    <t>Сифон Ани для ванны клик-клак, грибок, сетка, с выпуск и перелив с трубой 40/50 регулируемый (15шт)</t>
  </si>
  <si>
    <t>1 913.60 руб.</t>
  </si>
  <si>
    <t>SIP-130005</t>
  </si>
  <si>
    <t>C6155</t>
  </si>
  <si>
    <t>Варяг сифон для ванны сг/т 40х50   (30 шт)</t>
  </si>
  <si>
    <t>493.75 руб.</t>
  </si>
  <si>
    <t>SIP-130006</t>
  </si>
  <si>
    <t>C6255</t>
  </si>
  <si>
    <t>Варяг сифон для ванны регулируемый с г/т 40х50  (25 шт)</t>
  </si>
  <si>
    <t>543.08 руб.</t>
  </si>
  <si>
    <t>SIP-150001</t>
  </si>
  <si>
    <t>E155</t>
  </si>
  <si>
    <t>Сифон Ани для ванны с выпускоми переливом 1 1/2" с г/т 40х50  (30 шт)</t>
  </si>
  <si>
    <t>786.70 руб.</t>
  </si>
  <si>
    <t>SIP-150002</t>
  </si>
  <si>
    <t>E250</t>
  </si>
  <si>
    <t>Сифон Ани для ванны с выпускоми переливом регулир. 1 1/2"   (35 шт)</t>
  </si>
  <si>
    <t>SIP-150003</t>
  </si>
  <si>
    <t>E255</t>
  </si>
  <si>
    <t>Сифон Ани д/ванны с вып. и перрегул. 1 1/2" с г/т 40х50  (30 шт)</t>
  </si>
  <si>
    <t>SIP-160007</t>
  </si>
  <si>
    <t>ЕС255</t>
  </si>
  <si>
    <t>Сифон Ани для ванны клик-клак с выпуском и переливом с трубой 40/50 регулируемый  (15 шт)</t>
  </si>
  <si>
    <t>0.00 руб.</t>
  </si>
  <si>
    <t>08 Сифон д/душевого поддона</t>
  </si>
  <si>
    <t>SIP-110237</t>
  </si>
  <si>
    <t>E015</t>
  </si>
  <si>
    <t>Сифон Ани для душевого поддона плоский 1 1/2 с г/т 40*50</t>
  </si>
  <si>
    <t>345.78 руб.</t>
  </si>
  <si>
    <t>SIP-170006</t>
  </si>
  <si>
    <t>E210</t>
  </si>
  <si>
    <t>Сифон Ани для душевого поддона регулируемы 1 1/2"*40  (60 шт)</t>
  </si>
  <si>
    <t>309.68 руб.</t>
  </si>
  <si>
    <t>10 Гибкие трубы</t>
  </si>
  <si>
    <t>SIP-129002</t>
  </si>
  <si>
    <t>K105</t>
  </si>
  <si>
    <t>Гибкая труба 1 1/2"*50  (100 шт)</t>
  </si>
  <si>
    <t>134.65 руб.</t>
  </si>
  <si>
    <t>SIP-129003</t>
  </si>
  <si>
    <t>K106</t>
  </si>
  <si>
    <t>Гибкая  труба 1 1/2"*40/50  (100 шт)</t>
  </si>
  <si>
    <t>143.47 руб.</t>
  </si>
  <si>
    <t>&gt;100</t>
  </si>
  <si>
    <t>SIP-129004</t>
  </si>
  <si>
    <t>K116</t>
  </si>
  <si>
    <t>Гибкая труба 1 1/2"*40/50удлинённая  (60 шт)</t>
  </si>
  <si>
    <t>214.85 руб.</t>
  </si>
  <si>
    <t>SIP-129006</t>
  </si>
  <si>
    <t>K206</t>
  </si>
  <si>
    <t>Гибкая труба 1 1/4"*40/50  (100 шт)</t>
  </si>
  <si>
    <t>SIP-129008</t>
  </si>
  <si>
    <t>K216</t>
  </si>
  <si>
    <t>Гибкая труба 1 1/4"*40/50удлинённая  (60 шт)</t>
  </si>
  <si>
    <t>211.03 руб.</t>
  </si>
  <si>
    <t>SIP-129010</t>
  </si>
  <si>
    <t>K405</t>
  </si>
  <si>
    <t>Гибкая труба 40*50  (100 шт)</t>
  </si>
  <si>
    <t>108.82 руб.</t>
  </si>
  <si>
    <t>SIP-129011</t>
  </si>
  <si>
    <t>K406</t>
  </si>
  <si>
    <t>Гибкая труба 40*40/50  (100 шт)</t>
  </si>
  <si>
    <t>130.18 руб.</t>
  </si>
  <si>
    <t>SIP-129013</t>
  </si>
  <si>
    <t>K435</t>
  </si>
  <si>
    <t>Гибкая труба 375х40х50  (200 шт)</t>
  </si>
  <si>
    <t>65.24 руб.</t>
  </si>
  <si>
    <t>11 Выпуски, отводы</t>
  </si>
  <si>
    <t>SIP-123001</t>
  </si>
  <si>
    <t>M100</t>
  </si>
  <si>
    <t>Выпуск 1 1/2 " с нержавеющейсеткой  (50 шт)</t>
  </si>
  <si>
    <t>174.93 руб.</t>
  </si>
  <si>
    <t>SIP-123006</t>
  </si>
  <si>
    <t>M140</t>
  </si>
  <si>
    <t>Отвод ст. маш. 1 1/2"*40   (35 шт)</t>
  </si>
  <si>
    <t>155.72 руб.</t>
  </si>
  <si>
    <t>SIP-123009</t>
  </si>
  <si>
    <t>M200</t>
  </si>
  <si>
    <t>Выпуск 1  1/4" с нержавеющейсеткой  (50 шт)</t>
  </si>
  <si>
    <t>SIP-123012</t>
  </si>
  <si>
    <t>M250</t>
  </si>
  <si>
    <t>Выпуск 3 1/2"   (25 шт)</t>
  </si>
  <si>
    <t>891.47 руб.</t>
  </si>
  <si>
    <t>SIP-123015</t>
  </si>
  <si>
    <t>M500</t>
  </si>
  <si>
    <t>Минисифон для стиральной машины   (35 шт)</t>
  </si>
  <si>
    <t>411.59 руб.</t>
  </si>
  <si>
    <t>13 Переливы</t>
  </si>
  <si>
    <t>SIP-124006</t>
  </si>
  <si>
    <t>N305S</t>
  </si>
  <si>
    <t>Перелив гибкий Ани для мойки 3 1/2" спрямоуг.верт. Корпусом  (20 шт)</t>
  </si>
  <si>
    <t>1 030.96 руб.</t>
  </si>
  <si>
    <t>SIP-124007</t>
  </si>
  <si>
    <t>N320S</t>
  </si>
  <si>
    <t>Перелив гибкий Ани для мойки 3 1/2" скруглым вертикальным корпусом  (10 шт)</t>
  </si>
  <si>
    <t>1 033.08 руб.</t>
  </si>
  <si>
    <t>14 Аксессуары прочие, прокладки</t>
  </si>
  <si>
    <t>SIP-125002</t>
  </si>
  <si>
    <t>M020</t>
  </si>
  <si>
    <t>Прокладка плоская 1 1/4"  (30 шт)</t>
  </si>
  <si>
    <t>20.88 руб.</t>
  </si>
  <si>
    <t>SIP-125003</t>
  </si>
  <si>
    <t>M022</t>
  </si>
  <si>
    <t>Прокладка плоская 1 1/2"  (30 шт)</t>
  </si>
  <si>
    <t>14.35 руб.</t>
  </si>
  <si>
    <t>SIP-125004</t>
  </si>
  <si>
    <t>M025</t>
  </si>
  <si>
    <t>Прокладка коническая 25 мм  (30 шт)</t>
  </si>
  <si>
    <t>6.72 руб.</t>
  </si>
  <si>
    <t>SIP-125005</t>
  </si>
  <si>
    <t>M032</t>
  </si>
  <si>
    <t>Прокладка коническая 32 мм  (30 шт)</t>
  </si>
  <si>
    <t>8.65 руб.</t>
  </si>
  <si>
    <t>SIP-125006</t>
  </si>
  <si>
    <t>M040</t>
  </si>
  <si>
    <t>Прокладка коническая 40 мм  (30 шт)</t>
  </si>
  <si>
    <t>10.83 руб.</t>
  </si>
  <si>
    <t>SIP-125007</t>
  </si>
  <si>
    <t>M065</t>
  </si>
  <si>
    <t>Прокладка плоская подгорловину D.65x48x2  (30 шт)</t>
  </si>
  <si>
    <t>28.12 руб.</t>
  </si>
  <si>
    <t>SIP-125008</t>
  </si>
  <si>
    <t>M080</t>
  </si>
  <si>
    <t>Прокладка 2-х стороняя бабочка  (25 шт)</t>
  </si>
  <si>
    <t>38.83 руб.</t>
  </si>
  <si>
    <t>SIP-125009</t>
  </si>
  <si>
    <t>M090</t>
  </si>
  <si>
    <t>Прокладка 1 1/2х40  (30 шт)</t>
  </si>
  <si>
    <t>17.68 руб.</t>
  </si>
  <si>
    <t>SIP-125010</t>
  </si>
  <si>
    <t>M095</t>
  </si>
  <si>
    <t>Прокладка АНИ Грот  (30 шт)</t>
  </si>
  <si>
    <t>18.76 руб.</t>
  </si>
  <si>
    <t>SIP-125011</t>
  </si>
  <si>
    <t>M300</t>
  </si>
  <si>
    <t>Пробка для сифона  1 1/2  (25 шт)</t>
  </si>
  <si>
    <t>36.16 руб.</t>
  </si>
  <si>
    <t>15 Гибкая труба д/унитаза</t>
  </si>
  <si>
    <t>SIP-122001</t>
  </si>
  <si>
    <t>K821</t>
  </si>
  <si>
    <t>Удлинитель гибкий для унитазас выпуском 110 мм  (25 шт)</t>
  </si>
  <si>
    <t>414.77 руб.</t>
  </si>
  <si>
    <t>SIP-122003</t>
  </si>
  <si>
    <t>K828</t>
  </si>
  <si>
    <t>Удлинитель гибкий для унитазадиаметр110мм  (20 шт)</t>
  </si>
  <si>
    <t>328.00 руб.</t>
  </si>
  <si>
    <t>SIP-122009</t>
  </si>
  <si>
    <t>К928</t>
  </si>
  <si>
    <t>Удлинитель гибкий для унитаза с металлической спиралью d110мм  (20 шт)</t>
  </si>
  <si>
    <t>577.89 руб.</t>
  </si>
  <si>
    <t>16 Жесткая труба д/унитаза</t>
  </si>
  <si>
    <t>SIP-127001</t>
  </si>
  <si>
    <t>W0210</t>
  </si>
  <si>
    <t>Манжета для унитаза (60шт)</t>
  </si>
  <si>
    <t>278.76 руб.</t>
  </si>
  <si>
    <t>SIP-127002</t>
  </si>
  <si>
    <t>W0220</t>
  </si>
  <si>
    <t>Эксцентрик  жесткий 20 мм  (48 шт)</t>
  </si>
  <si>
    <t>351.77 руб.</t>
  </si>
  <si>
    <t>SIP-127003</t>
  </si>
  <si>
    <t>W0410</t>
  </si>
  <si>
    <t>Эксцентриковая манжета для унитаза  (50 шт)</t>
  </si>
  <si>
    <t>286.51 руб.</t>
  </si>
  <si>
    <t>SIP-127004</t>
  </si>
  <si>
    <t>W0420</t>
  </si>
  <si>
    <t>Эксцентрик жесткий 40 мм  (40 шт)</t>
  </si>
  <si>
    <t>SIP-127005</t>
  </si>
  <si>
    <t>W1218</t>
  </si>
  <si>
    <t>Труба фановая 120   (45 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</si>
</sst>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bcf840f_c554_11ea_8159_003048fd731b_19e968b3_793a_11f0_a79f_047c1617b1431.jpeg"/><Relationship Id="rId2" Type="http://schemas.openxmlformats.org/officeDocument/2006/relationships/image" Target="../media/42df8f77_86a6_11e9_8101_003048fd731b_30a1dc88_a599_11ee_a526_047c1617b1432.png"/><Relationship Id="rId3" Type="http://schemas.openxmlformats.org/officeDocument/2006/relationships/image" Target="../media/42df8f7d_86a6_11e9_8101_003048fd731b_30a1dc8e_a599_11ee_a526_047c1617b1433.png"/><Relationship Id="rId4" Type="http://schemas.openxmlformats.org/officeDocument/2006/relationships/image" Target="../media/42df8f80_86a6_11e9_8101_003048fd731b_30a1dc91_a599_11ee_a526_047c1617b1434.jpeg"/><Relationship Id="rId5" Type="http://schemas.openxmlformats.org/officeDocument/2006/relationships/image" Target="../media/42df8f83_86a6_11e9_8101_003048fd731b_30a1dc94_a599_11ee_a526_047c1617b1435.jpeg"/><Relationship Id="rId6" Type="http://schemas.openxmlformats.org/officeDocument/2006/relationships/image" Target="../media/42df8f86_86a6_11e9_8101_003048fd731b_30a1dc97_a599_11ee_a526_047c1617b1436.jpeg"/><Relationship Id="rId7" Type="http://schemas.openxmlformats.org/officeDocument/2006/relationships/image" Target="../media/42df8f98_86a6_11e9_8101_003048fd731b_30a1dca9_a599_11ee_a526_047c1617b1437.jpeg"/><Relationship Id="rId8" Type="http://schemas.openxmlformats.org/officeDocument/2006/relationships/image" Target="../media/42df8f9e_86a6_11e9_8101_003048fd731b_30a1dcaf_a599_11ee_a526_047c1617b1438.jpeg"/><Relationship Id="rId9" Type="http://schemas.openxmlformats.org/officeDocument/2006/relationships/image" Target="../media/42df8fa4_86a6_11e9_8101_003048fd731b_30a1dcb5_a599_11ee_a526_047c1617b1439.jpeg"/><Relationship Id="rId10" Type="http://schemas.openxmlformats.org/officeDocument/2006/relationships/image" Target="../media/42df8fad_86a6_11e9_8101_003048fd731b_30a1dcbe_a599_11ee_a526_047c1617b14310.jpeg"/><Relationship Id="rId11" Type="http://schemas.openxmlformats.org/officeDocument/2006/relationships/image" Target="../media/dc42ab61_69dd_11eb_823a_003048fd731b_ae66e540_3fbb_11ef_a5f3_047c1617b14311.png"/><Relationship Id="rId12" Type="http://schemas.openxmlformats.org/officeDocument/2006/relationships/image" Target="../media/42df8f1f_86a6_11e9_8101_003048fd731b_30a1dd09_a599_11ee_a526_047c1617b14312.jpeg"/><Relationship Id="rId13" Type="http://schemas.openxmlformats.org/officeDocument/2006/relationships/image" Target="../media/42df8f22_86a6_11e9_8101_003048fd731b_30a1dcc8_a599_11ee_a526_047c1617b14313.jpeg"/><Relationship Id="rId14" Type="http://schemas.openxmlformats.org/officeDocument/2006/relationships/image" Target="../media/42df8f25_86a6_11e9_8101_003048fd731b_30a1dccb_a599_11ee_a526_047c1617b14314.jpeg"/><Relationship Id="rId15" Type="http://schemas.openxmlformats.org/officeDocument/2006/relationships/image" Target="../media/42df8f28_86a6_11e9_8101_003048fd731b_30a1dcce_a599_11ee_a526_047c1617b14315.png"/><Relationship Id="rId16" Type="http://schemas.openxmlformats.org/officeDocument/2006/relationships/image" Target="../media/42df8f34_86a6_11e9_8101_003048fd731b_30a1dcd7_a599_11ee_a526_047c1617b14316.png"/><Relationship Id="rId17" Type="http://schemas.openxmlformats.org/officeDocument/2006/relationships/image" Target="../media/42df8f43_86a6_11e9_8101_003048fd731b_30a1dce6_a599_11ee_a526_047c1617b14317.jpeg"/><Relationship Id="rId18" Type="http://schemas.openxmlformats.org/officeDocument/2006/relationships/image" Target="../media/42df8f52_86a6_11e9_8101_003048fd731b_30a1dcf5_a599_11ee_a526_047c1617b14318.png"/><Relationship Id="rId19" Type="http://schemas.openxmlformats.org/officeDocument/2006/relationships/image" Target="../media/5c597427_c554_11ea_8159_003048fd731b_ae66e542_3fbb_11ef_a5f3_047c1617b14319.png"/><Relationship Id="rId20" Type="http://schemas.openxmlformats.org/officeDocument/2006/relationships/image" Target="../media/5c597437_c554_11ea_8159_003048fd731b_444b1b95_5a46_11f0_a775_047c1617b14320.jpeg"/><Relationship Id="rId21" Type="http://schemas.openxmlformats.org/officeDocument/2006/relationships/image" Target="../media/496bfb9a_86a6_11e9_8101_003048fd731b_30a1dd12_a599_11ee_a526_047c1617b14321.png"/><Relationship Id="rId22" Type="http://schemas.openxmlformats.org/officeDocument/2006/relationships/image" Target="../media/496bfb9d_86a6_11e9_8101_003048fd731b_30a1dd15_a599_11ee_a526_047c1617b14322.png"/><Relationship Id="rId23" Type="http://schemas.openxmlformats.org/officeDocument/2006/relationships/image" Target="../media/496bfba6_86a6_11e9_8101_003048fd731b_30a1dd1e_a599_11ee_a526_047c1617b14323.png"/><Relationship Id="rId24" Type="http://schemas.openxmlformats.org/officeDocument/2006/relationships/image" Target="../media/fbcf841d_c554_11ea_8159_003048fd731b_444b1b98_5a46_11f0_a775_047c1617b14324.jpeg"/><Relationship Id="rId25" Type="http://schemas.openxmlformats.org/officeDocument/2006/relationships/image" Target="../media/fbcf84ab_c554_11ea_8159_003048fd731b_ae66e543_3fbb_11ef_a5f3_047c1617b14325.png"/><Relationship Id="rId26" Type="http://schemas.openxmlformats.org/officeDocument/2006/relationships/image" Target="../media/42df8fc3_86a6_11e9_8101_003048fd731b_4cac0a0e_57f4_11ea_810f_003048fd731b26.jpeg"/><Relationship Id="rId27" Type="http://schemas.openxmlformats.org/officeDocument/2006/relationships/image" Target="../media/42df8fc6_86a6_11e9_8101_003048fd731b_4cac0a0c_57f4_11ea_810f_003048fd731b27.jpeg"/><Relationship Id="rId28" Type="http://schemas.openxmlformats.org/officeDocument/2006/relationships/image" Target="../media/42df8fd7_86a6_11e9_8101_003048fd731b_30a1dd2d_a599_11ee_a526_047c1617b14328.png"/><Relationship Id="rId29" Type="http://schemas.openxmlformats.org/officeDocument/2006/relationships/image" Target="../media/42df8fda_86a6_11e9_8101_003048fd731b_30a1dd30_a599_11ee_a526_047c1617b14329.png"/><Relationship Id="rId30" Type="http://schemas.openxmlformats.org/officeDocument/2006/relationships/image" Target="../media/42df8fdd_86a6_11e9_8101_003048fd731b_30a1dd33_a599_11ee_a526_047c1617b14330.png"/><Relationship Id="rId31" Type="http://schemas.openxmlformats.org/officeDocument/2006/relationships/image" Target="../media/496bfb58_86a6_11e9_8101_003048fd731b_30a1dd48_a599_11ee_a526_047c1617b14331.png"/><Relationship Id="rId32" Type="http://schemas.openxmlformats.org/officeDocument/2006/relationships/image" Target="../media/fbcf8439_c554_11ea_8159_003048fd731b_444b1b9b_5a46_11f0_a775_047c1617b14332.jpeg"/><Relationship Id="rId33" Type="http://schemas.openxmlformats.org/officeDocument/2006/relationships/image" Target="../media/496bfb6b_86a6_11e9_8101_003048fd731b_30a1dd5a_a599_11ee_a526_047c1617b14333.png"/><Relationship Id="rId34" Type="http://schemas.openxmlformats.org/officeDocument/2006/relationships/image" Target="../media/18d088fe_90e6_11e9_8102_003048fd731b_30a1dd89_a599_11ee_a526_047c1617b14334.png"/><Relationship Id="rId35" Type="http://schemas.openxmlformats.org/officeDocument/2006/relationships/image" Target="../media/18d08900_90e6_11e9_8102_003048fd731b_30a1dd8b_a599_11ee_a526_047c1617b14335.png"/><Relationship Id="rId36" Type="http://schemas.openxmlformats.org/officeDocument/2006/relationships/image" Target="../media/18d08902_90e6_11e9_8102_003048fd731b_30a1dd8d_a599_11ee_a526_047c1617b14336.png"/><Relationship Id="rId37" Type="http://schemas.openxmlformats.org/officeDocument/2006/relationships/image" Target="../media/18d08906_90e6_11e9_8102_003048fd731b_30a1dd91_a599_11ee_a526_047c1617b14337.png"/><Relationship Id="rId38" Type="http://schemas.openxmlformats.org/officeDocument/2006/relationships/image" Target="../media/18d0890a_90e6_11e9_8102_003048fd731b_30a1dd95_a599_11ee_a526_047c1617b14338.png"/><Relationship Id="rId39" Type="http://schemas.openxmlformats.org/officeDocument/2006/relationships/image" Target="../media/18d0890e_90e6_11e9_8102_003048fd731b_30a1dd99_a599_11ee_a526_047c1617b14339.png"/><Relationship Id="rId40" Type="http://schemas.openxmlformats.org/officeDocument/2006/relationships/image" Target="../media/18d08910_90e6_11e9_8102_003048fd731b_30a1dd9b_a599_11ee_a526_047c1617b14340.png"/><Relationship Id="rId41" Type="http://schemas.openxmlformats.org/officeDocument/2006/relationships/image" Target="../media/18d08914_90e6_11e9_8102_003048fd731b_30a1dd9f_a599_11ee_a526_047c1617b14341.png"/><Relationship Id="rId42" Type="http://schemas.openxmlformats.org/officeDocument/2006/relationships/image" Target="../media/496bfbd6_86a6_11e9_8101_003048fd731b_30a1dda4_a599_11ee_a526_047c1617b14342.jpeg"/><Relationship Id="rId43" Type="http://schemas.openxmlformats.org/officeDocument/2006/relationships/image" Target="../media/496bfbe3_86a6_11e9_8101_003048fd731b_30a1ddb3_a599_11ee_a526_047c1617b14343.jpeg"/><Relationship Id="rId44" Type="http://schemas.openxmlformats.org/officeDocument/2006/relationships/image" Target="../media/496bfbec_86a6_11e9_8101_003048fd731b_30a1ddbc_a599_11ee_a526_047c1617b14344.jpeg"/><Relationship Id="rId45" Type="http://schemas.openxmlformats.org/officeDocument/2006/relationships/image" Target="../media/496bfbf5_86a6_11e9_8101_003048fd731b_30a1ddc4_a599_11ee_a526_047c1617b14345.png"/><Relationship Id="rId46" Type="http://schemas.openxmlformats.org/officeDocument/2006/relationships/image" Target="../media/496bfbfe_86a6_11e9_8101_003048fd731b_30a1ddc9_a599_11ee_a526_047c1617b14346.jpeg"/><Relationship Id="rId47" Type="http://schemas.openxmlformats.org/officeDocument/2006/relationships/image" Target="../media/496bfc11_86a6_11e9_8101_003048fd731b_4cac0a1b_57f4_11ea_810f_003048fd731b47.jpeg"/><Relationship Id="rId48" Type="http://schemas.openxmlformats.org/officeDocument/2006/relationships/image" Target="../media/496bfc14_86a6_11e9_8101_003048fd731b_30a1dde9_a599_11ee_a526_047c1617b14348.png"/><Relationship Id="rId49" Type="http://schemas.openxmlformats.org/officeDocument/2006/relationships/image" Target="../media/496bfc1e_86a6_11e9_8101_003048fd731b_30a1ddef_a599_11ee_a526_047c1617b14349.jpeg"/><Relationship Id="rId50" Type="http://schemas.openxmlformats.org/officeDocument/2006/relationships/image" Target="../media/496bfc21_86a6_11e9_8101_003048fd731b_30a1ddf1_a599_11ee_a526_047c1617b14350.jpeg"/><Relationship Id="rId51" Type="http://schemas.openxmlformats.org/officeDocument/2006/relationships/image" Target="../media/496bfc24_86a6_11e9_8101_003048fd731b_30a1ddf3_a599_11ee_a526_047c1617b14351.png"/><Relationship Id="rId52" Type="http://schemas.openxmlformats.org/officeDocument/2006/relationships/image" Target="../media/496bfc27_86a6_11e9_8101_003048fd731b_30a1ddf5_a599_11ee_a526_047c1617b14352.jpeg"/><Relationship Id="rId53" Type="http://schemas.openxmlformats.org/officeDocument/2006/relationships/image" Target="../media/496bfc2a_86a6_11e9_8101_003048fd731b_30a1ddf7_a599_11ee_a526_047c1617b14353.jpeg"/><Relationship Id="rId54" Type="http://schemas.openxmlformats.org/officeDocument/2006/relationships/image" Target="../media/496bfc2d_86a6_11e9_8101_003048fd731b_30a1ddf9_a599_11ee_a526_047c1617b14354.jpeg"/><Relationship Id="rId55" Type="http://schemas.openxmlformats.org/officeDocument/2006/relationships/image" Target="../media/496bfc30_86a6_11e9_8101_003048fd731b_30a1ddfb_a599_11ee_a526_047c1617b14355.jpeg"/><Relationship Id="rId56" Type="http://schemas.openxmlformats.org/officeDocument/2006/relationships/image" Target="../media/496bfc33_86a6_11e9_8101_003048fd731b_30a1ddfd_a599_11ee_a526_047c1617b14356.png"/><Relationship Id="rId57" Type="http://schemas.openxmlformats.org/officeDocument/2006/relationships/image" Target="../media/496bfc36_86a6_11e9_8101_003048fd731b_30a1ddff_a599_11ee_a526_047c1617b14357.png"/><Relationship Id="rId58" Type="http://schemas.openxmlformats.org/officeDocument/2006/relationships/image" Target="../media/496bfc39_86a6_11e9_8101_003048fd731b_30a1de01_a599_11ee_a526_047c1617b14358.png"/><Relationship Id="rId59" Type="http://schemas.openxmlformats.org/officeDocument/2006/relationships/image" Target="../media/898e81b2_9095_11ea_8115_003048fd731b_30a1de0d_a599_11ee_a526_047c1617b14359.png"/><Relationship Id="rId60" Type="http://schemas.openxmlformats.org/officeDocument/2006/relationships/image" Target="../media/496bfbc2_86a6_11e9_8101_003048fd731b_30a1de11_a599_11ee_a526_047c1617b14360.png"/><Relationship Id="rId61" Type="http://schemas.openxmlformats.org/officeDocument/2006/relationships/image" Target="../media/496bfbd2_86a6_11e9_8101_003048fd731b_30a1de15_a599_11ee_a526_047c1617b14361.png"/><Relationship Id="rId62" Type="http://schemas.openxmlformats.org/officeDocument/2006/relationships/image" Target="../media/50895f70_86a6_11e9_8101_003048fd731b_30a1de23_a599_11ee_a526_047c1617b14362.png"/><Relationship Id="rId63" Type="http://schemas.openxmlformats.org/officeDocument/2006/relationships/image" Target="../media/50895f73_86a6_11e9_8101_003048fd731b_30a1de25_a599_11ee_a526_047c1617b14363.png"/><Relationship Id="rId64" Type="http://schemas.openxmlformats.org/officeDocument/2006/relationships/image" Target="../media/50895f76_86a6_11e9_8101_003048fd731b_30a1de28_a599_11ee_a526_047c1617b14364.jpeg"/><Relationship Id="rId65" Type="http://schemas.openxmlformats.org/officeDocument/2006/relationships/image" Target="../media/50895f79_86a6_11e9_8101_003048fd731b_30a1de29_a599_11ee_a526_047c1617b14365.png"/><Relationship Id="rId66" Type="http://schemas.openxmlformats.org/officeDocument/2006/relationships/image" Target="../media/50895f7c_86a6_11e9_8101_003048fd731b_3700bd73_a599_11ee_a526_047c1617b143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4" name="Image_43" descr="Image_4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5" name="Image_44" descr="Image_4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6" name="Image_45" descr="Image_4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7" name="Image_46" descr="Image_4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8" name="Image_47" descr="Image_4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9" name="Image_48" descr="Image_4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0" name="Image_49" descr="Image_4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1" name="Image_50" descr="Image_5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9" name="Image_72" descr="Image_7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0" name="Image_73" descr="Image_7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1" name="Image_74" descr="Image_7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889515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8</v>
      </c>
      <c r="H5" s="2">
        <v>0</v>
      </c>
      <c r="I5" s="1">
        <v>0</v>
      </c>
      <c r="J5" s="3" t="s">
        <v>17</v>
      </c>
      <c r="K5" s="2" t="str">
        <f>J5*1605.15</f>
        <v>0</v>
      </c>
      <c r="L5" s="5"/>
    </row>
    <row r="6" spans="1:12" customHeight="1" ht="105" outlineLevel="4">
      <c r="A6" s="1"/>
      <c r="B6" s="1">
        <v>821819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7</v>
      </c>
      <c r="H6" s="2">
        <v>0</v>
      </c>
      <c r="I6" s="1">
        <v>0</v>
      </c>
      <c r="J6" s="3" t="s">
        <v>17</v>
      </c>
      <c r="K6" s="2" t="str">
        <f>J6*411.57</f>
        <v>0</v>
      </c>
      <c r="L6" s="5"/>
    </row>
    <row r="7" spans="1:12" customHeight="1" ht="105" outlineLevel="4">
      <c r="A7" s="1"/>
      <c r="B7" s="1">
        <v>821821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J7*432.37</f>
        <v>0</v>
      </c>
      <c r="L7" s="5"/>
    </row>
    <row r="8" spans="1:12" customHeight="1" ht="105" outlineLevel="4">
      <c r="A8" s="1"/>
      <c r="B8" s="1">
        <v>821822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17</v>
      </c>
      <c r="K8" s="2" t="str">
        <f>J8*343.47</f>
        <v>0</v>
      </c>
      <c r="L8" s="5"/>
    </row>
    <row r="9" spans="1:12" customHeight="1" ht="105" outlineLevel="4">
      <c r="A9" s="1"/>
      <c r="B9" s="1">
        <v>821823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31</v>
      </c>
      <c r="H9" s="2">
        <v>0</v>
      </c>
      <c r="I9" s="1">
        <v>0</v>
      </c>
      <c r="J9" s="3" t="s">
        <v>17</v>
      </c>
      <c r="K9" s="2" t="str">
        <f>J9*427.14</f>
        <v>0</v>
      </c>
      <c r="L9" s="5"/>
    </row>
    <row r="10" spans="1:12" customHeight="1" ht="105" outlineLevel="4">
      <c r="A10" s="1"/>
      <c r="B10" s="1">
        <v>821824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31</v>
      </c>
      <c r="H10" s="2">
        <v>0</v>
      </c>
      <c r="I10" s="1">
        <v>0</v>
      </c>
      <c r="J10" s="3" t="s">
        <v>17</v>
      </c>
      <c r="K10" s="2" t="str">
        <f>J10*436.73</f>
        <v>0</v>
      </c>
      <c r="L10" s="5"/>
    </row>
    <row r="11" spans="1:12" customHeight="1" ht="105" outlineLevel="4">
      <c r="A11" s="1"/>
      <c r="B11" s="1">
        <v>821830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26</v>
      </c>
      <c r="H11" s="2">
        <v>0</v>
      </c>
      <c r="I11" s="1">
        <v>0</v>
      </c>
      <c r="J11" s="3" t="s">
        <v>17</v>
      </c>
      <c r="K11" s="2" t="str">
        <f>J11*482.39</f>
        <v>0</v>
      </c>
      <c r="L11" s="5"/>
    </row>
    <row r="12" spans="1:12" customHeight="1" ht="105" outlineLevel="4">
      <c r="A12" s="1"/>
      <c r="B12" s="1">
        <v>821832</v>
      </c>
      <c r="C12" s="1" t="s">
        <v>44</v>
      </c>
      <c r="D12" s="1" t="s">
        <v>45</v>
      </c>
      <c r="E12" s="2" t="s">
        <v>38</v>
      </c>
      <c r="F12" s="2" t="s">
        <v>46</v>
      </c>
      <c r="G12" s="2" t="s">
        <v>26</v>
      </c>
      <c r="H12" s="2">
        <v>0</v>
      </c>
      <c r="I12" s="1">
        <v>0</v>
      </c>
      <c r="J12" s="3" t="s">
        <v>17</v>
      </c>
      <c r="K12" s="2" t="str">
        <f>J12*428.80</f>
        <v>0</v>
      </c>
      <c r="L12" s="5"/>
    </row>
    <row r="13" spans="1:12" customHeight="1" ht="105" outlineLevel="4">
      <c r="A13" s="1"/>
      <c r="B13" s="1">
        <v>821834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J13*466.34</f>
        <v>0</v>
      </c>
      <c r="L13" s="5"/>
    </row>
    <row r="14" spans="1:12" customHeight="1" ht="105" outlineLevel="4">
      <c r="A14" s="1"/>
      <c r="B14" s="1">
        <v>821837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55</v>
      </c>
      <c r="H14" s="2">
        <v>0</v>
      </c>
      <c r="I14" s="1">
        <v>0</v>
      </c>
      <c r="J14" s="3" t="s">
        <v>17</v>
      </c>
      <c r="K14" s="2" t="str">
        <f>J14*337.59</f>
        <v>0</v>
      </c>
      <c r="L14" s="5"/>
    </row>
    <row r="15" spans="1:12" customHeight="1" ht="105" outlineLevel="4">
      <c r="A15" s="1"/>
      <c r="B15" s="1">
        <v>831539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8</v>
      </c>
      <c r="H15" s="2">
        <v>0</v>
      </c>
      <c r="I15" s="1">
        <v>0</v>
      </c>
      <c r="J15" s="3" t="s">
        <v>17</v>
      </c>
      <c r="K15" s="2" t="str">
        <f>J15*432.90</f>
        <v>0</v>
      </c>
      <c r="L15" s="5"/>
    </row>
    <row r="16" spans="1:12" outlineLevel="2">
      <c r="A16" s="8" t="s">
        <v>60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821790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26</v>
      </c>
      <c r="H17" s="2">
        <v>0</v>
      </c>
      <c r="I17" s="1">
        <v>0</v>
      </c>
      <c r="J17" s="3" t="s">
        <v>17</v>
      </c>
      <c r="K17" s="2" t="str">
        <f>J17*431.66</f>
        <v>0</v>
      </c>
      <c r="L17" s="5"/>
    </row>
    <row r="18" spans="1:12" customHeight="1" ht="105" outlineLevel="4">
      <c r="A18" s="1"/>
      <c r="B18" s="1">
        <v>821791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55</v>
      </c>
      <c r="H18" s="2">
        <v>0</v>
      </c>
      <c r="I18" s="1">
        <v>0</v>
      </c>
      <c r="J18" s="3" t="s">
        <v>17</v>
      </c>
      <c r="K18" s="2" t="str">
        <f>J18*440.25</f>
        <v>0</v>
      </c>
      <c r="L18" s="5"/>
    </row>
    <row r="19" spans="1:12" customHeight="1" ht="105" outlineLevel="4">
      <c r="A19" s="1"/>
      <c r="B19" s="1">
        <v>821792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31</v>
      </c>
      <c r="H19" s="2">
        <v>0</v>
      </c>
      <c r="I19" s="1">
        <v>0</v>
      </c>
      <c r="J19" s="3" t="s">
        <v>17</v>
      </c>
      <c r="K19" s="2" t="str">
        <f>J19*169.23</f>
        <v>0</v>
      </c>
      <c r="L19" s="5"/>
    </row>
    <row r="20" spans="1:12" customHeight="1" ht="105" outlineLevel="4">
      <c r="A20" s="1"/>
      <c r="B20" s="1">
        <v>821793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17</v>
      </c>
      <c r="K20" s="2" t="str">
        <f>J20*655.38</f>
        <v>0</v>
      </c>
      <c r="L20" s="5"/>
    </row>
    <row r="21" spans="1:12" customHeight="1" ht="105" outlineLevel="4">
      <c r="A21" s="1"/>
      <c r="B21" s="1">
        <v>821797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31</v>
      </c>
      <c r="H21" s="2">
        <v>0</v>
      </c>
      <c r="I21" s="1">
        <v>0</v>
      </c>
      <c r="J21" s="3" t="s">
        <v>17</v>
      </c>
      <c r="K21" s="2" t="str">
        <f>J21*1314.72</f>
        <v>0</v>
      </c>
      <c r="L21" s="5"/>
    </row>
    <row r="22" spans="1:12" customHeight="1" ht="105" outlineLevel="4">
      <c r="A22" s="1"/>
      <c r="B22" s="1">
        <v>821802</v>
      </c>
      <c r="C22" s="1" t="s">
        <v>81</v>
      </c>
      <c r="D22" s="1" t="s">
        <v>82</v>
      </c>
      <c r="E22" s="2" t="s">
        <v>67</v>
      </c>
      <c r="F22" s="2" t="s">
        <v>83</v>
      </c>
      <c r="G22" s="2" t="s">
        <v>31</v>
      </c>
      <c r="H22" s="2">
        <v>0</v>
      </c>
      <c r="I22" s="1">
        <v>0</v>
      </c>
      <c r="J22" s="3" t="s">
        <v>17</v>
      </c>
      <c r="K22" s="2" t="str">
        <f>J22*453.79</f>
        <v>0</v>
      </c>
      <c r="L22" s="5"/>
    </row>
    <row r="23" spans="1:12" customHeight="1" ht="105" outlineLevel="4">
      <c r="A23" s="1"/>
      <c r="B23" s="1">
        <v>821807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31</v>
      </c>
      <c r="H23" s="2">
        <v>0</v>
      </c>
      <c r="I23" s="1">
        <v>0</v>
      </c>
      <c r="J23" s="3" t="s">
        <v>17</v>
      </c>
      <c r="K23" s="2" t="str">
        <f>J23*438.31</f>
        <v>0</v>
      </c>
      <c r="L23" s="5"/>
    </row>
    <row r="24" spans="1:12" customHeight="1" ht="105" outlineLevel="4">
      <c r="A24" s="1"/>
      <c r="B24" s="1">
        <v>845106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55</v>
      </c>
      <c r="H24" s="2">
        <v>0</v>
      </c>
      <c r="I24" s="1">
        <v>0</v>
      </c>
      <c r="J24" s="3" t="s">
        <v>17</v>
      </c>
      <c r="K24" s="2" t="str">
        <f>J24*1281.95</f>
        <v>0</v>
      </c>
      <c r="L24" s="5"/>
    </row>
    <row r="25" spans="1:12" customHeight="1" ht="105" outlineLevel="4">
      <c r="A25" s="1"/>
      <c r="B25" s="1">
        <v>885289</v>
      </c>
      <c r="C25" s="1" t="s">
        <v>92</v>
      </c>
      <c r="D25" s="1" t="s">
        <v>93</v>
      </c>
      <c r="E25" s="2" t="s">
        <v>94</v>
      </c>
      <c r="F25" s="2" t="s">
        <v>95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J25*1242.54</f>
        <v>0</v>
      </c>
      <c r="L25" s="5"/>
    </row>
    <row r="26" spans="1:12" outlineLevel="2">
      <c r="A26" s="8" t="s">
        <v>96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821879</v>
      </c>
      <c r="C27" s="1" t="s">
        <v>97</v>
      </c>
      <c r="D27" s="1" t="s">
        <v>98</v>
      </c>
      <c r="E27" s="2" t="s">
        <v>99</v>
      </c>
      <c r="F27" s="2" t="s">
        <v>100</v>
      </c>
      <c r="G27" s="2" t="s">
        <v>31</v>
      </c>
      <c r="H27" s="2">
        <v>0</v>
      </c>
      <c r="I27" s="1">
        <v>0</v>
      </c>
      <c r="J27" s="3" t="s">
        <v>17</v>
      </c>
      <c r="K27" s="2" t="str">
        <f>J27*332.13</f>
        <v>0</v>
      </c>
      <c r="L27" s="5"/>
    </row>
    <row r="28" spans="1:12" customHeight="1" ht="105" outlineLevel="4">
      <c r="A28" s="1"/>
      <c r="B28" s="1">
        <v>821880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55</v>
      </c>
      <c r="H28" s="2">
        <v>0</v>
      </c>
      <c r="I28" s="1">
        <v>0</v>
      </c>
      <c r="J28" s="3" t="s">
        <v>17</v>
      </c>
      <c r="K28" s="2" t="str">
        <f>J28*393.21</f>
        <v>0</v>
      </c>
      <c r="L28" s="5"/>
    </row>
    <row r="29" spans="1:12" customHeight="1" ht="105" outlineLevel="4">
      <c r="A29" s="1"/>
      <c r="B29" s="1">
        <v>821883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31</v>
      </c>
      <c r="H29" s="2">
        <v>0</v>
      </c>
      <c r="I29" s="1">
        <v>0</v>
      </c>
      <c r="J29" s="3" t="s">
        <v>17</v>
      </c>
      <c r="K29" s="2" t="str">
        <f>J29*364.89</f>
        <v>0</v>
      </c>
      <c r="L29" s="5"/>
    </row>
    <row r="30" spans="1:12" outlineLevel="2">
      <c r="A30" s="8" t="s">
        <v>109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885290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17</v>
      </c>
      <c r="K31" s="2" t="str">
        <f>J31*687.61</f>
        <v>0</v>
      </c>
      <c r="L31" s="5"/>
    </row>
    <row r="32" spans="1:12" customHeight="1" ht="105" outlineLevel="4">
      <c r="A32" s="1"/>
      <c r="B32" s="1">
        <v>878153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26</v>
      </c>
      <c r="H32" s="2">
        <v>0</v>
      </c>
      <c r="I32" s="1">
        <v>0</v>
      </c>
      <c r="J32" s="3" t="s">
        <v>17</v>
      </c>
      <c r="K32" s="2" t="str">
        <f>J32*1913.60</f>
        <v>0</v>
      </c>
      <c r="L32" s="5"/>
    </row>
    <row r="33" spans="1:12" customHeight="1" ht="105" outlineLevel="4">
      <c r="A33" s="1"/>
      <c r="B33" s="1">
        <v>821843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26</v>
      </c>
      <c r="H33" s="2">
        <v>0</v>
      </c>
      <c r="I33" s="1">
        <v>0</v>
      </c>
      <c r="J33" s="3" t="s">
        <v>17</v>
      </c>
      <c r="K33" s="2" t="str">
        <f>J33*493.75</f>
        <v>0</v>
      </c>
      <c r="L33" s="5"/>
    </row>
    <row r="34" spans="1:12" customHeight="1" ht="105" outlineLevel="4">
      <c r="A34" s="1"/>
      <c r="B34" s="1">
        <v>821844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31</v>
      </c>
      <c r="H34" s="2">
        <v>0</v>
      </c>
      <c r="I34" s="1">
        <v>0</v>
      </c>
      <c r="J34" s="3" t="s">
        <v>17</v>
      </c>
      <c r="K34" s="2" t="str">
        <f>J34*543.08</f>
        <v>0</v>
      </c>
      <c r="L34" s="5"/>
    </row>
    <row r="35" spans="1:12" customHeight="1" ht="105" outlineLevel="4">
      <c r="A35" s="1"/>
      <c r="B35" s="1">
        <v>821849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55</v>
      </c>
      <c r="H35" s="2">
        <v>0</v>
      </c>
      <c r="I35" s="1">
        <v>0</v>
      </c>
      <c r="J35" s="3" t="s">
        <v>17</v>
      </c>
      <c r="K35" s="2" t="str">
        <f>J35*786.70</f>
        <v>0</v>
      </c>
      <c r="L35" s="5"/>
    </row>
    <row r="36" spans="1:12" customHeight="1" ht="105" outlineLevel="4">
      <c r="A36" s="1"/>
      <c r="B36" s="1">
        <v>821850</v>
      </c>
      <c r="C36" s="1" t="s">
        <v>130</v>
      </c>
      <c r="D36" s="1" t="s">
        <v>131</v>
      </c>
      <c r="E36" s="2" t="s">
        <v>132</v>
      </c>
      <c r="F36" s="2" t="s">
        <v>113</v>
      </c>
      <c r="G36" s="2" t="s">
        <v>31</v>
      </c>
      <c r="H36" s="2">
        <v>0</v>
      </c>
      <c r="I36" s="1">
        <v>0</v>
      </c>
      <c r="J36" s="3" t="s">
        <v>17</v>
      </c>
      <c r="K36" s="2" t="str">
        <f>J36*687.61</f>
        <v>0</v>
      </c>
      <c r="L36" s="5"/>
    </row>
    <row r="37" spans="1:12" customHeight="1" ht="105" outlineLevel="4">
      <c r="A37" s="1"/>
      <c r="B37" s="1">
        <v>821851</v>
      </c>
      <c r="C37" s="1" t="s">
        <v>133</v>
      </c>
      <c r="D37" s="1" t="s">
        <v>134</v>
      </c>
      <c r="E37" s="2" t="s">
        <v>135</v>
      </c>
      <c r="F37" s="2" t="s">
        <v>129</v>
      </c>
      <c r="G37" s="2" t="s">
        <v>55</v>
      </c>
      <c r="H37" s="2">
        <v>0</v>
      </c>
      <c r="I37" s="1">
        <v>0</v>
      </c>
      <c r="J37" s="3" t="s">
        <v>17</v>
      </c>
      <c r="K37" s="2" t="str">
        <f>J37*786.70</f>
        <v>0</v>
      </c>
      <c r="L37" s="5"/>
    </row>
    <row r="38" spans="1:12" customHeight="1" ht="105" outlineLevel="4">
      <c r="A38" s="1"/>
      <c r="B38" s="1">
        <v>821858</v>
      </c>
      <c r="C38" s="1" t="s">
        <v>136</v>
      </c>
      <c r="D38" s="1" t="s">
        <v>137</v>
      </c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17</v>
      </c>
      <c r="K38" s="2" t="str">
        <f>J38*0.00</f>
        <v>0</v>
      </c>
      <c r="L38" s="5"/>
    </row>
    <row r="39" spans="1:12" outlineLevel="2">
      <c r="A39" s="8" t="s">
        <v>140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885291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0</v>
      </c>
      <c r="H40" s="2">
        <v>0</v>
      </c>
      <c r="I40" s="1">
        <v>0</v>
      </c>
      <c r="J40" s="3" t="s">
        <v>17</v>
      </c>
      <c r="K40" s="2" t="str">
        <f>J40*345.78</f>
        <v>0</v>
      </c>
      <c r="L40" s="5"/>
    </row>
    <row r="41" spans="1:12" customHeight="1" ht="105" outlineLevel="4">
      <c r="A41" s="1"/>
      <c r="B41" s="1">
        <v>821864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31</v>
      </c>
      <c r="H41" s="2">
        <v>0</v>
      </c>
      <c r="I41" s="1">
        <v>0</v>
      </c>
      <c r="J41" s="3" t="s">
        <v>17</v>
      </c>
      <c r="K41" s="2" t="str">
        <f>J41*309.68</f>
        <v>0</v>
      </c>
      <c r="L41" s="5"/>
    </row>
    <row r="42" spans="1:12" outlineLevel="2">
      <c r="A42" s="8" t="s">
        <v>149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5"/>
    </row>
    <row r="43" spans="1:12" customHeight="1" ht="105" outlineLevel="4">
      <c r="A43" s="1"/>
      <c r="B43" s="1">
        <v>822887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31</v>
      </c>
      <c r="H43" s="2">
        <v>0</v>
      </c>
      <c r="I43" s="1">
        <v>0</v>
      </c>
      <c r="J43" s="3" t="s">
        <v>17</v>
      </c>
      <c r="K43" s="2" t="str">
        <f>J43*134.65</f>
        <v>0</v>
      </c>
      <c r="L43" s="5"/>
    </row>
    <row r="44" spans="1:12" customHeight="1" ht="105" outlineLevel="4">
      <c r="A44" s="1"/>
      <c r="B44" s="1">
        <v>822888</v>
      </c>
      <c r="C44" s="1" t="s">
        <v>154</v>
      </c>
      <c r="D44" s="1" t="s">
        <v>155</v>
      </c>
      <c r="E44" s="2" t="s">
        <v>156</v>
      </c>
      <c r="F44" s="2" t="s">
        <v>157</v>
      </c>
      <c r="G44" s="2" t="s">
        <v>158</v>
      </c>
      <c r="H44" s="2">
        <v>0</v>
      </c>
      <c r="I44" s="1">
        <v>0</v>
      </c>
      <c r="J44" s="3" t="s">
        <v>17</v>
      </c>
      <c r="K44" s="2" t="str">
        <f>J44*143.47</f>
        <v>0</v>
      </c>
      <c r="L44" s="5"/>
    </row>
    <row r="45" spans="1:12" customHeight="1" ht="105" outlineLevel="4">
      <c r="A45" s="1"/>
      <c r="B45" s="1">
        <v>822889</v>
      </c>
      <c r="C45" s="1" t="s">
        <v>159</v>
      </c>
      <c r="D45" s="1" t="s">
        <v>160</v>
      </c>
      <c r="E45" s="2" t="s">
        <v>161</v>
      </c>
      <c r="F45" s="2" t="s">
        <v>162</v>
      </c>
      <c r="G45" s="2" t="s">
        <v>31</v>
      </c>
      <c r="H45" s="2">
        <v>0</v>
      </c>
      <c r="I45" s="1">
        <v>0</v>
      </c>
      <c r="J45" s="3" t="s">
        <v>17</v>
      </c>
      <c r="K45" s="2" t="str">
        <f>J45*214.85</f>
        <v>0</v>
      </c>
      <c r="L45" s="5"/>
    </row>
    <row r="46" spans="1:12" customHeight="1" ht="105" outlineLevel="4">
      <c r="A46" s="1"/>
      <c r="B46" s="1">
        <v>822891</v>
      </c>
      <c r="C46" s="1" t="s">
        <v>163</v>
      </c>
      <c r="D46" s="1" t="s">
        <v>164</v>
      </c>
      <c r="E46" s="2" t="s">
        <v>165</v>
      </c>
      <c r="F46" s="2" t="s">
        <v>157</v>
      </c>
      <c r="G46" s="2" t="s">
        <v>158</v>
      </c>
      <c r="H46" s="2">
        <v>0</v>
      </c>
      <c r="I46" s="1">
        <v>0</v>
      </c>
      <c r="J46" s="3" t="s">
        <v>17</v>
      </c>
      <c r="K46" s="2" t="str">
        <f>J46*143.47</f>
        <v>0</v>
      </c>
      <c r="L46" s="5"/>
    </row>
    <row r="47" spans="1:12" customHeight="1" ht="105" outlineLevel="4">
      <c r="A47" s="1"/>
      <c r="B47" s="1">
        <v>822893</v>
      </c>
      <c r="C47" s="1" t="s">
        <v>166</v>
      </c>
      <c r="D47" s="1" t="s">
        <v>167</v>
      </c>
      <c r="E47" s="2" t="s">
        <v>168</v>
      </c>
      <c r="F47" s="2" t="s">
        <v>169</v>
      </c>
      <c r="G47" s="2" t="s">
        <v>55</v>
      </c>
      <c r="H47" s="2">
        <v>0</v>
      </c>
      <c r="I47" s="1">
        <v>0</v>
      </c>
      <c r="J47" s="3" t="s">
        <v>17</v>
      </c>
      <c r="K47" s="2" t="str">
        <f>J47*211.03</f>
        <v>0</v>
      </c>
      <c r="L47" s="5"/>
    </row>
    <row r="48" spans="1:12" customHeight="1" ht="105" outlineLevel="4">
      <c r="A48" s="1"/>
      <c r="B48" s="1">
        <v>822895</v>
      </c>
      <c r="C48" s="1" t="s">
        <v>170</v>
      </c>
      <c r="D48" s="1" t="s">
        <v>171</v>
      </c>
      <c r="E48" s="2" t="s">
        <v>172</v>
      </c>
      <c r="F48" s="2" t="s">
        <v>173</v>
      </c>
      <c r="G48" s="2" t="s">
        <v>55</v>
      </c>
      <c r="H48" s="2">
        <v>0</v>
      </c>
      <c r="I48" s="1">
        <v>0</v>
      </c>
      <c r="J48" s="3" t="s">
        <v>17</v>
      </c>
      <c r="K48" s="2" t="str">
        <f>J48*108.82</f>
        <v>0</v>
      </c>
      <c r="L48" s="5"/>
    </row>
    <row r="49" spans="1:12" customHeight="1" ht="105" outlineLevel="4">
      <c r="A49" s="1"/>
      <c r="B49" s="1">
        <v>822896</v>
      </c>
      <c r="C49" s="1" t="s">
        <v>174</v>
      </c>
      <c r="D49" s="1" t="s">
        <v>175</v>
      </c>
      <c r="E49" s="2" t="s">
        <v>176</v>
      </c>
      <c r="F49" s="2" t="s">
        <v>177</v>
      </c>
      <c r="G49" s="2">
        <v>10</v>
      </c>
      <c r="H49" s="2">
        <v>0</v>
      </c>
      <c r="I49" s="1">
        <v>0</v>
      </c>
      <c r="J49" s="3" t="s">
        <v>17</v>
      </c>
      <c r="K49" s="2" t="str">
        <f>J49*130.18</f>
        <v>0</v>
      </c>
      <c r="L49" s="5"/>
    </row>
    <row r="50" spans="1:12" customHeight="1" ht="105" outlineLevel="4">
      <c r="A50" s="1"/>
      <c r="B50" s="1">
        <v>822898</v>
      </c>
      <c r="C50" s="1" t="s">
        <v>178</v>
      </c>
      <c r="D50" s="1" t="s">
        <v>179</v>
      </c>
      <c r="E50" s="2" t="s">
        <v>180</v>
      </c>
      <c r="F50" s="2" t="s">
        <v>181</v>
      </c>
      <c r="G50" s="2" t="s">
        <v>55</v>
      </c>
      <c r="H50" s="2">
        <v>0</v>
      </c>
      <c r="I50" s="1">
        <v>0</v>
      </c>
      <c r="J50" s="3" t="s">
        <v>17</v>
      </c>
      <c r="K50" s="2" t="str">
        <f>J50*65.24</f>
        <v>0</v>
      </c>
      <c r="L50" s="5"/>
    </row>
    <row r="51" spans="1:12" outlineLevel="2">
      <c r="A51" s="8" t="s">
        <v>182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821897</v>
      </c>
      <c r="C52" s="1" t="s">
        <v>183</v>
      </c>
      <c r="D52" s="1" t="s">
        <v>184</v>
      </c>
      <c r="E52" s="2" t="s">
        <v>185</v>
      </c>
      <c r="F52" s="2" t="s">
        <v>186</v>
      </c>
      <c r="G52" s="2" t="s">
        <v>31</v>
      </c>
      <c r="H52" s="2">
        <v>0</v>
      </c>
      <c r="I52" s="1">
        <v>0</v>
      </c>
      <c r="J52" s="3" t="s">
        <v>17</v>
      </c>
      <c r="K52" s="2" t="str">
        <f>J52*174.93</f>
        <v>0</v>
      </c>
      <c r="L52" s="5"/>
    </row>
    <row r="53" spans="1:12" customHeight="1" ht="105" outlineLevel="4">
      <c r="A53" s="1"/>
      <c r="B53" s="1">
        <v>821901</v>
      </c>
      <c r="C53" s="1" t="s">
        <v>187</v>
      </c>
      <c r="D53" s="1" t="s">
        <v>188</v>
      </c>
      <c r="E53" s="2" t="s">
        <v>189</v>
      </c>
      <c r="F53" s="2" t="s">
        <v>190</v>
      </c>
      <c r="G53" s="2" t="s">
        <v>26</v>
      </c>
      <c r="H53" s="2">
        <v>0</v>
      </c>
      <c r="I53" s="1">
        <v>0</v>
      </c>
      <c r="J53" s="3" t="s">
        <v>17</v>
      </c>
      <c r="K53" s="2" t="str">
        <f>J53*155.72</f>
        <v>0</v>
      </c>
      <c r="L53" s="5"/>
    </row>
    <row r="54" spans="1:12" customHeight="1" ht="105" outlineLevel="4">
      <c r="A54" s="1"/>
      <c r="B54" s="1">
        <v>821904</v>
      </c>
      <c r="C54" s="1" t="s">
        <v>191</v>
      </c>
      <c r="D54" s="1" t="s">
        <v>192</v>
      </c>
      <c r="E54" s="2" t="s">
        <v>193</v>
      </c>
      <c r="F54" s="2" t="s">
        <v>186</v>
      </c>
      <c r="G54" s="2" t="s">
        <v>55</v>
      </c>
      <c r="H54" s="2">
        <v>0</v>
      </c>
      <c r="I54" s="1">
        <v>0</v>
      </c>
      <c r="J54" s="3" t="s">
        <v>17</v>
      </c>
      <c r="K54" s="2" t="str">
        <f>J54*174.93</f>
        <v>0</v>
      </c>
      <c r="L54" s="5"/>
    </row>
    <row r="55" spans="1:12" customHeight="1" ht="105" outlineLevel="4">
      <c r="A55" s="1"/>
      <c r="B55" s="1">
        <v>821907</v>
      </c>
      <c r="C55" s="1" t="s">
        <v>194</v>
      </c>
      <c r="D55" s="1" t="s">
        <v>195</v>
      </c>
      <c r="E55" s="2" t="s">
        <v>196</v>
      </c>
      <c r="F55" s="2" t="s">
        <v>197</v>
      </c>
      <c r="G55" s="2" t="s">
        <v>26</v>
      </c>
      <c r="H55" s="2">
        <v>0</v>
      </c>
      <c r="I55" s="1">
        <v>0</v>
      </c>
      <c r="J55" s="3" t="s">
        <v>17</v>
      </c>
      <c r="K55" s="2" t="str">
        <f>J55*891.47</f>
        <v>0</v>
      </c>
      <c r="L55" s="5"/>
    </row>
    <row r="56" spans="1:12" customHeight="1" ht="105" outlineLevel="4">
      <c r="A56" s="1"/>
      <c r="B56" s="1">
        <v>821910</v>
      </c>
      <c r="C56" s="1" t="s">
        <v>198</v>
      </c>
      <c r="D56" s="1" t="s">
        <v>199</v>
      </c>
      <c r="E56" s="2" t="s">
        <v>200</v>
      </c>
      <c r="F56" s="2" t="s">
        <v>201</v>
      </c>
      <c r="G56" s="2">
        <v>0</v>
      </c>
      <c r="H56" s="2">
        <v>0</v>
      </c>
      <c r="I56" s="1">
        <v>0</v>
      </c>
      <c r="J56" s="3" t="s">
        <v>17</v>
      </c>
      <c r="K56" s="2" t="str">
        <f>J56*411.59</f>
        <v>0</v>
      </c>
      <c r="L56" s="5"/>
    </row>
    <row r="57" spans="1:12" outlineLevel="2">
      <c r="A57" s="8" t="s">
        <v>202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821916</v>
      </c>
      <c r="C58" s="1" t="s">
        <v>203</v>
      </c>
      <c r="D58" s="1" t="s">
        <v>204</v>
      </c>
      <c r="E58" s="2" t="s">
        <v>205</v>
      </c>
      <c r="F58" s="2" t="s">
        <v>206</v>
      </c>
      <c r="G58" s="2">
        <v>0</v>
      </c>
      <c r="H58" s="2">
        <v>0</v>
      </c>
      <c r="I58" s="1">
        <v>0</v>
      </c>
      <c r="J58" s="3" t="s">
        <v>17</v>
      </c>
      <c r="K58" s="2" t="str">
        <f>J58*1030.96</f>
        <v>0</v>
      </c>
      <c r="L58" s="5"/>
    </row>
    <row r="59" spans="1:12" customHeight="1" ht="105" outlineLevel="4">
      <c r="A59" s="1"/>
      <c r="B59" s="1">
        <v>821917</v>
      </c>
      <c r="C59" s="1" t="s">
        <v>207</v>
      </c>
      <c r="D59" s="1" t="s">
        <v>208</v>
      </c>
      <c r="E59" s="2" t="s">
        <v>209</v>
      </c>
      <c r="F59" s="2" t="s">
        <v>210</v>
      </c>
      <c r="G59" s="2">
        <v>0</v>
      </c>
      <c r="H59" s="2">
        <v>0</v>
      </c>
      <c r="I59" s="1">
        <v>0</v>
      </c>
      <c r="J59" s="3" t="s">
        <v>17</v>
      </c>
      <c r="K59" s="2" t="str">
        <f>J59*1033.08</f>
        <v>0</v>
      </c>
      <c r="L59" s="5"/>
    </row>
    <row r="60" spans="1:12" outlineLevel="2">
      <c r="A60" s="8" t="s">
        <v>211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5"/>
    </row>
    <row r="61" spans="1:12" customHeight="1" ht="105" outlineLevel="4">
      <c r="A61" s="1"/>
      <c r="B61" s="1">
        <v>821920</v>
      </c>
      <c r="C61" s="1" t="s">
        <v>212</v>
      </c>
      <c r="D61" s="1" t="s">
        <v>213</v>
      </c>
      <c r="E61" s="2" t="s">
        <v>214</v>
      </c>
      <c r="F61" s="2" t="s">
        <v>215</v>
      </c>
      <c r="G61" s="2" t="s">
        <v>55</v>
      </c>
      <c r="H61" s="2">
        <v>0</v>
      </c>
      <c r="I61" s="1">
        <v>0</v>
      </c>
      <c r="J61" s="3" t="s">
        <v>17</v>
      </c>
      <c r="K61" s="2" t="str">
        <f>J61*20.88</f>
        <v>0</v>
      </c>
      <c r="L61" s="5"/>
    </row>
    <row r="62" spans="1:12" customHeight="1" ht="105" outlineLevel="4">
      <c r="A62" s="1"/>
      <c r="B62" s="1">
        <v>821921</v>
      </c>
      <c r="C62" s="1" t="s">
        <v>216</v>
      </c>
      <c r="D62" s="1" t="s">
        <v>217</v>
      </c>
      <c r="E62" s="2" t="s">
        <v>218</v>
      </c>
      <c r="F62" s="2" t="s">
        <v>219</v>
      </c>
      <c r="G62" s="2" t="s">
        <v>55</v>
      </c>
      <c r="H62" s="2">
        <v>0</v>
      </c>
      <c r="I62" s="1">
        <v>0</v>
      </c>
      <c r="J62" s="3" t="s">
        <v>17</v>
      </c>
      <c r="K62" s="2" t="str">
        <f>J62*14.35</f>
        <v>0</v>
      </c>
      <c r="L62" s="5"/>
    </row>
    <row r="63" spans="1:12" customHeight="1" ht="105" outlineLevel="4">
      <c r="A63" s="1"/>
      <c r="B63" s="1">
        <v>821922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31</v>
      </c>
      <c r="H63" s="2">
        <v>0</v>
      </c>
      <c r="I63" s="1">
        <v>0</v>
      </c>
      <c r="J63" s="3" t="s">
        <v>17</v>
      </c>
      <c r="K63" s="2" t="str">
        <f>J63*6.72</f>
        <v>0</v>
      </c>
      <c r="L63" s="5"/>
    </row>
    <row r="64" spans="1:12" customHeight="1" ht="105" outlineLevel="4">
      <c r="A64" s="1"/>
      <c r="B64" s="1">
        <v>821923</v>
      </c>
      <c r="C64" s="1" t="s">
        <v>224</v>
      </c>
      <c r="D64" s="1" t="s">
        <v>225</v>
      </c>
      <c r="E64" s="2" t="s">
        <v>226</v>
      </c>
      <c r="F64" s="2" t="s">
        <v>227</v>
      </c>
      <c r="G64" s="2" t="s">
        <v>158</v>
      </c>
      <c r="H64" s="2">
        <v>0</v>
      </c>
      <c r="I64" s="1">
        <v>0</v>
      </c>
      <c r="J64" s="3" t="s">
        <v>17</v>
      </c>
      <c r="K64" s="2" t="str">
        <f>J64*8.65</f>
        <v>0</v>
      </c>
      <c r="L64" s="5"/>
    </row>
    <row r="65" spans="1:12" customHeight="1" ht="105" outlineLevel="4">
      <c r="A65" s="1"/>
      <c r="B65" s="1">
        <v>821924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158</v>
      </c>
      <c r="H65" s="2">
        <v>0</v>
      </c>
      <c r="I65" s="1">
        <v>0</v>
      </c>
      <c r="J65" s="3" t="s">
        <v>17</v>
      </c>
      <c r="K65" s="2" t="str">
        <f>J65*10.83</f>
        <v>0</v>
      </c>
      <c r="L65" s="5"/>
    </row>
    <row r="66" spans="1:12" customHeight="1" ht="105" outlineLevel="4">
      <c r="A66" s="1"/>
      <c r="B66" s="1">
        <v>821925</v>
      </c>
      <c r="C66" s="1" t="s">
        <v>232</v>
      </c>
      <c r="D66" s="1" t="s">
        <v>233</v>
      </c>
      <c r="E66" s="2" t="s">
        <v>234</v>
      </c>
      <c r="F66" s="2" t="s">
        <v>235</v>
      </c>
      <c r="G66" s="2" t="s">
        <v>55</v>
      </c>
      <c r="H66" s="2">
        <v>0</v>
      </c>
      <c r="I66" s="1">
        <v>0</v>
      </c>
      <c r="J66" s="3" t="s">
        <v>17</v>
      </c>
      <c r="K66" s="2" t="str">
        <f>J66*28.12</f>
        <v>0</v>
      </c>
      <c r="L66" s="5"/>
    </row>
    <row r="67" spans="1:12" customHeight="1" ht="105" outlineLevel="4">
      <c r="A67" s="1"/>
      <c r="B67" s="1">
        <v>821926</v>
      </c>
      <c r="C67" s="1" t="s">
        <v>236</v>
      </c>
      <c r="D67" s="1" t="s">
        <v>237</v>
      </c>
      <c r="E67" s="2" t="s">
        <v>238</v>
      </c>
      <c r="F67" s="2" t="s">
        <v>239</v>
      </c>
      <c r="G67" s="2" t="s">
        <v>55</v>
      </c>
      <c r="H67" s="2">
        <v>0</v>
      </c>
      <c r="I67" s="1">
        <v>0</v>
      </c>
      <c r="J67" s="3" t="s">
        <v>17</v>
      </c>
      <c r="K67" s="2" t="str">
        <f>J67*38.83</f>
        <v>0</v>
      </c>
      <c r="L67" s="5"/>
    </row>
    <row r="68" spans="1:12" customHeight="1" ht="105" outlineLevel="4">
      <c r="A68" s="1"/>
      <c r="B68" s="1">
        <v>821927</v>
      </c>
      <c r="C68" s="1" t="s">
        <v>240</v>
      </c>
      <c r="D68" s="1" t="s">
        <v>241</v>
      </c>
      <c r="E68" s="2" t="s">
        <v>242</v>
      </c>
      <c r="F68" s="2" t="s">
        <v>243</v>
      </c>
      <c r="G68" s="2" t="s">
        <v>55</v>
      </c>
      <c r="H68" s="2">
        <v>0</v>
      </c>
      <c r="I68" s="1">
        <v>0</v>
      </c>
      <c r="J68" s="3" t="s">
        <v>17</v>
      </c>
      <c r="K68" s="2" t="str">
        <f>J68*17.68</f>
        <v>0</v>
      </c>
      <c r="L68" s="5"/>
    </row>
    <row r="69" spans="1:12" customHeight="1" ht="105" outlineLevel="4">
      <c r="A69" s="1"/>
      <c r="B69" s="1">
        <v>821928</v>
      </c>
      <c r="C69" s="1" t="s">
        <v>244</v>
      </c>
      <c r="D69" s="1" t="s">
        <v>245</v>
      </c>
      <c r="E69" s="2" t="s">
        <v>246</v>
      </c>
      <c r="F69" s="2" t="s">
        <v>247</v>
      </c>
      <c r="G69" s="2" t="s">
        <v>31</v>
      </c>
      <c r="H69" s="2">
        <v>0</v>
      </c>
      <c r="I69" s="1">
        <v>0</v>
      </c>
      <c r="J69" s="3" t="s">
        <v>17</v>
      </c>
      <c r="K69" s="2" t="str">
        <f>J69*18.76</f>
        <v>0</v>
      </c>
      <c r="L69" s="5"/>
    </row>
    <row r="70" spans="1:12" customHeight="1" ht="105" outlineLevel="4">
      <c r="A70" s="1"/>
      <c r="B70" s="1">
        <v>821929</v>
      </c>
      <c r="C70" s="1" t="s">
        <v>248</v>
      </c>
      <c r="D70" s="1" t="s">
        <v>249</v>
      </c>
      <c r="E70" s="2" t="s">
        <v>250</v>
      </c>
      <c r="F70" s="2" t="s">
        <v>251</v>
      </c>
      <c r="G70" s="2" t="s">
        <v>31</v>
      </c>
      <c r="H70" s="2">
        <v>0</v>
      </c>
      <c r="I70" s="1">
        <v>0</v>
      </c>
      <c r="J70" s="3" t="s">
        <v>17</v>
      </c>
      <c r="K70" s="2" t="str">
        <f>J70*36.16</f>
        <v>0</v>
      </c>
      <c r="L70" s="5"/>
    </row>
    <row r="71" spans="1:12" outlineLevel="2">
      <c r="A71" s="8" t="s">
        <v>252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5"/>
    </row>
    <row r="72" spans="1:12" customHeight="1" ht="105" outlineLevel="4">
      <c r="A72" s="1"/>
      <c r="B72" s="1">
        <v>827068</v>
      </c>
      <c r="C72" s="1" t="s">
        <v>253</v>
      </c>
      <c r="D72" s="1" t="s">
        <v>254</v>
      </c>
      <c r="E72" s="2" t="s">
        <v>255</v>
      </c>
      <c r="F72" s="2" t="s">
        <v>256</v>
      </c>
      <c r="G72" s="2">
        <v>0</v>
      </c>
      <c r="H72" s="2">
        <v>0</v>
      </c>
      <c r="I72" s="1">
        <v>0</v>
      </c>
      <c r="J72" s="3" t="s">
        <v>17</v>
      </c>
      <c r="K72" s="2" t="str">
        <f>J72*414.77</f>
        <v>0</v>
      </c>
      <c r="L72" s="5"/>
    </row>
    <row r="73" spans="1:12" customHeight="1" ht="105" outlineLevel="4">
      <c r="A73" s="1"/>
      <c r="B73" s="1">
        <v>821891</v>
      </c>
      <c r="C73" s="1" t="s">
        <v>257</v>
      </c>
      <c r="D73" s="1" t="s">
        <v>258</v>
      </c>
      <c r="E73" s="2" t="s">
        <v>259</v>
      </c>
      <c r="F73" s="2" t="s">
        <v>260</v>
      </c>
      <c r="G73" s="2">
        <v>0</v>
      </c>
      <c r="H73" s="2">
        <v>0</v>
      </c>
      <c r="I73" s="1">
        <v>0</v>
      </c>
      <c r="J73" s="3" t="s">
        <v>17</v>
      </c>
      <c r="K73" s="2" t="str">
        <f>J73*328.00</f>
        <v>0</v>
      </c>
      <c r="L73" s="5"/>
    </row>
    <row r="74" spans="1:12" customHeight="1" ht="105" outlineLevel="4">
      <c r="A74" s="1"/>
      <c r="B74" s="1">
        <v>821896</v>
      </c>
      <c r="C74" s="1" t="s">
        <v>261</v>
      </c>
      <c r="D74" s="1" t="s">
        <v>262</v>
      </c>
      <c r="E74" s="2" t="s">
        <v>263</v>
      </c>
      <c r="F74" s="2" t="s">
        <v>264</v>
      </c>
      <c r="G74" s="2">
        <v>-1</v>
      </c>
      <c r="H74" s="2">
        <v>0</v>
      </c>
      <c r="I74" s="1">
        <v>0</v>
      </c>
      <c r="J74" s="3" t="s">
        <v>17</v>
      </c>
      <c r="K74" s="2" t="str">
        <f>J74*577.89</f>
        <v>0</v>
      </c>
      <c r="L74" s="5"/>
    </row>
    <row r="75" spans="1:12" outlineLevel="2">
      <c r="A75" s="8" t="s">
        <v>265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821965</v>
      </c>
      <c r="C76" s="1" t="s">
        <v>266</v>
      </c>
      <c r="D76" s="1" t="s">
        <v>267</v>
      </c>
      <c r="E76" s="2" t="s">
        <v>268</v>
      </c>
      <c r="F76" s="2" t="s">
        <v>269</v>
      </c>
      <c r="G76" s="2">
        <v>0</v>
      </c>
      <c r="H76" s="2">
        <v>0</v>
      </c>
      <c r="I76" s="1">
        <v>0</v>
      </c>
      <c r="J76" s="3" t="s">
        <v>17</v>
      </c>
      <c r="K76" s="2" t="str">
        <f>J76*278.76</f>
        <v>0</v>
      </c>
      <c r="L76" s="5"/>
    </row>
    <row r="77" spans="1:12" customHeight="1" ht="105" outlineLevel="4">
      <c r="A77" s="1"/>
      <c r="B77" s="1">
        <v>821966</v>
      </c>
      <c r="C77" s="1" t="s">
        <v>270</v>
      </c>
      <c r="D77" s="1" t="s">
        <v>271</v>
      </c>
      <c r="E77" s="2" t="s">
        <v>272</v>
      </c>
      <c r="F77" s="2" t="s">
        <v>273</v>
      </c>
      <c r="G77" s="2" t="s">
        <v>55</v>
      </c>
      <c r="H77" s="2">
        <v>0</v>
      </c>
      <c r="I77" s="1">
        <v>0</v>
      </c>
      <c r="J77" s="3" t="s">
        <v>17</v>
      </c>
      <c r="K77" s="2" t="str">
        <f>J77*351.77</f>
        <v>0</v>
      </c>
      <c r="L77" s="5"/>
    </row>
    <row r="78" spans="1:12" customHeight="1" ht="105" outlineLevel="4">
      <c r="A78" s="1"/>
      <c r="B78" s="1">
        <v>821967</v>
      </c>
      <c r="C78" s="1" t="s">
        <v>274</v>
      </c>
      <c r="D78" s="1" t="s">
        <v>275</v>
      </c>
      <c r="E78" s="2" t="s">
        <v>276</v>
      </c>
      <c r="F78" s="2" t="s">
        <v>277</v>
      </c>
      <c r="G78" s="2" t="s">
        <v>31</v>
      </c>
      <c r="H78" s="2">
        <v>0</v>
      </c>
      <c r="I78" s="1">
        <v>0</v>
      </c>
      <c r="J78" s="3" t="s">
        <v>17</v>
      </c>
      <c r="K78" s="2" t="str">
        <f>J78*286.51</f>
        <v>0</v>
      </c>
      <c r="L78" s="5"/>
    </row>
    <row r="79" spans="1:12" customHeight="1" ht="105" outlineLevel="4">
      <c r="A79" s="1"/>
      <c r="B79" s="1">
        <v>821968</v>
      </c>
      <c r="C79" s="1" t="s">
        <v>278</v>
      </c>
      <c r="D79" s="1" t="s">
        <v>279</v>
      </c>
      <c r="E79" s="2" t="s">
        <v>280</v>
      </c>
      <c r="F79" s="2" t="s">
        <v>273</v>
      </c>
      <c r="G79" s="2" t="s">
        <v>26</v>
      </c>
      <c r="H79" s="2">
        <v>0</v>
      </c>
      <c r="I79" s="1">
        <v>0</v>
      </c>
      <c r="J79" s="3" t="s">
        <v>17</v>
      </c>
      <c r="K79" s="2" t="str">
        <f>J79*351.77</f>
        <v>0</v>
      </c>
      <c r="L79" s="5"/>
    </row>
    <row r="80" spans="1:12" customHeight="1" ht="105" outlineLevel="4">
      <c r="A80" s="1"/>
      <c r="B80" s="1">
        <v>821969</v>
      </c>
      <c r="C80" s="1" t="s">
        <v>281</v>
      </c>
      <c r="D80" s="1" t="s">
        <v>282</v>
      </c>
      <c r="E80" s="2" t="s">
        <v>283</v>
      </c>
      <c r="F80" s="2" t="s">
        <v>273</v>
      </c>
      <c r="G80" s="2" t="s">
        <v>31</v>
      </c>
      <c r="H80" s="2">
        <v>0</v>
      </c>
      <c r="I80" s="1">
        <v>0</v>
      </c>
      <c r="J80" s="3" t="s">
        <v>17</v>
      </c>
      <c r="K80" s="2" t="str">
        <f>J80*351.77</f>
        <v>0</v>
      </c>
      <c r="L8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6:K26"/>
    <mergeCell ref="A30:K30"/>
    <mergeCell ref="A39:K39"/>
    <mergeCell ref="A42:K42"/>
    <mergeCell ref="A51:K51"/>
    <mergeCell ref="A57:K57"/>
    <mergeCell ref="A60:K60"/>
    <mergeCell ref="A71:K71"/>
    <mergeCell ref="A75:K7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2026-03-03T15:37:35+03:00</dcterms:created>
  <dcterms:modified xsi:type="dcterms:W3CDTF">2026-03-03T15:37:35+03:00</dcterms:modified>
  <dc:title>Untitled Spreadsheet</dc:title>
  <dc:description/>
  <dc:subject/>
  <cp:keywords/>
  <cp:category/>
</cp:coreProperties>
</file>