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<sst xmlns="http://schemas.openxmlformats.org/spreadsheetml/2006/main" uniqueCount="905">
  <si>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</si>
  <si>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</si>
  <si>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</si>
  <si>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</si>
  <si>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</si>
  <si>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</si>
  <si>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</si>
  <si>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</si>
  <si>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</si>
  <si>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</si>
  <si>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</si>
  <si>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</si>
  <si>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</si>
  <si>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</si>
  <si>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</si>
  <si>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</si>
  <si>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</si>
  <si>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6 947.76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</si>
  <si>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</si>
  <si>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</si>
  <si>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</si>
  <si>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</si>
  <si>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4 387.62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</si>
  <si>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</si>
  <si>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</si>
  <si>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</si>
  <si>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</si>
  <si>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</si>
  <si>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</si>
  <si>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</si>
  <si>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5 573.31 руб.</t>
  </si>
  <si>
    <t>SMS-160005</t>
  </si>
  <si>
    <t>V174041</t>
  </si>
  <si>
    <t>5 209.52 руб.</t>
  </si>
  <si>
    <t>SMS-160006</t>
  </si>
  <si>
    <t>V184041</t>
  </si>
  <si>
    <t>5 089.53 руб.</t>
  </si>
  <si>
    <t>SMS-160007</t>
  </si>
  <si>
    <t>V194041</t>
  </si>
  <si>
    <t>5 604.87 руб.</t>
  </si>
  <si>
    <t>SMS-160008</t>
  </si>
  <si>
    <t>V204041</t>
  </si>
  <si>
    <t>5 008.43 руб.</t>
  </si>
  <si>
    <t>SMS-160009</t>
  </si>
  <si>
    <t>V184012</t>
  </si>
  <si>
    <t>Смеситель одноручковый для умывальника VIEIR (1/10шт)</t>
  </si>
  <si>
    <t>2 242.75 руб.</t>
  </si>
  <si>
    <t>SMS-160010</t>
  </si>
  <si>
    <t>V103511</t>
  </si>
  <si>
    <t>2 515.85 руб.</t>
  </si>
  <si>
    <t>SMS-160011</t>
  </si>
  <si>
    <t>V093511</t>
  </si>
  <si>
    <t>2 637.05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</si>
  <si>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</si>
  <si>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</si>
  <si>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</si>
  <si>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</si>
  <si>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</si>
  <si>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</si>
  <si>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</si>
  <si>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</si>
  <si>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2 420.32 руб.</t>
  </si>
  <si>
    <t>SMS-160015</t>
  </si>
  <si>
    <t>V013541</t>
  </si>
  <si>
    <t>5 640.43 руб.</t>
  </si>
  <si>
    <t>SMS-160016</t>
  </si>
  <si>
    <t>V023531</t>
  </si>
  <si>
    <t>5 543.95 руб.</t>
  </si>
  <si>
    <t>SMS-160017</t>
  </si>
  <si>
    <t>V023541</t>
  </si>
  <si>
    <t>5 408.32 руб.</t>
  </si>
  <si>
    <t>SMS-160018</t>
  </si>
  <si>
    <t>V033531</t>
  </si>
  <si>
    <t>5 255.92 руб.</t>
  </si>
  <si>
    <t>SMS-160019</t>
  </si>
  <si>
    <t>V053541</t>
  </si>
  <si>
    <t>5 636.23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</si>
  <si>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</si>
  <si>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</si>
  <si>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</si>
  <si>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</si>
  <si>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</si>
  <si>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</si>
  <si>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</si>
  <si>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</si>
  <si>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</si>
  <si>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</si>
  <si>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</si>
  <si>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5 385.95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</si>
  <si>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</si>
  <si>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</si>
  <si>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</si>
  <si>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</si>
  <si>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</si>
  <si>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</si>
  <si>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5 097.92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</si>
  <si>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</si>
  <si>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</si>
  <si>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</si>
  <si>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5 155.24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</si>
  <si>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</si>
  <si>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</si>
  <si>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</si>
  <si>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4 482.70 руб.</t>
  </si>
  <si>
    <t>SMS-160028</t>
  </si>
  <si>
    <t>V013531</t>
  </si>
  <si>
    <t>5 762.07 руб.</t>
  </si>
  <si>
    <t>SMS-160029</t>
  </si>
  <si>
    <t>V033541</t>
  </si>
  <si>
    <t>5 376.16 руб.</t>
  </si>
  <si>
    <t>SMS-160030</t>
  </si>
  <si>
    <t>V043531</t>
  </si>
  <si>
    <t>5 700.55 руб.</t>
  </si>
  <si>
    <t>SMS-160031</t>
  </si>
  <si>
    <t>V043541</t>
  </si>
  <si>
    <t>5 562.13 руб.</t>
  </si>
  <si>
    <t>SMS-160032</t>
  </si>
  <si>
    <t>V063541</t>
  </si>
  <si>
    <t>4 453.34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</si>
  <si>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</si>
  <si>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</si>
  <si>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</si>
  <si>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</si>
  <si>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</si>
  <si>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</si>
  <si>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</si>
  <si>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</si>
  <si>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</si>
  <si>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</si>
  <si>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4 688.24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</si>
  <si>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</si>
  <si>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</si>
  <si>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</si>
  <si>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4 630.91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</si>
  <si>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</si>
  <si>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</si>
  <si>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</si>
  <si>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4 661.67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</si>
  <si>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</si>
  <si>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</si>
  <si>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</si>
  <si>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11 971.57 руб.</t>
  </si>
  <si>
    <t>SMS-160039</t>
  </si>
  <si>
    <t>V130142</t>
  </si>
  <si>
    <t>4 526.04 руб.</t>
  </si>
  <si>
    <t>SMS-160040</t>
  </si>
  <si>
    <t>V150131</t>
  </si>
  <si>
    <t>Смеситель двуручковый для  ванны с коротким изливом VIEIR (1/10шт)</t>
  </si>
  <si>
    <t>5 371.97 руб.</t>
  </si>
  <si>
    <t>SMS-160041</t>
  </si>
  <si>
    <t>V150142</t>
  </si>
  <si>
    <t>5 223.76 руб.</t>
  </si>
  <si>
    <t>SMS-160042</t>
  </si>
  <si>
    <t>V130131</t>
  </si>
  <si>
    <t>Смеситель двуручковый для  ванны с коротким поворотным изливом VIEIR (1/10шт)</t>
  </si>
  <si>
    <t>4 684.04 руб.</t>
  </si>
  <si>
    <t>SMS-160043</t>
  </si>
  <si>
    <t>V023552</t>
  </si>
  <si>
    <t>Смеситель одноручковый с гигиеническим душем (метал лейка) VIEIR (1/10шт)</t>
  </si>
  <si>
    <t>4 658.87 руб.</t>
  </si>
  <si>
    <t>SMS-160044</t>
  </si>
  <si>
    <t>V023561</t>
  </si>
  <si>
    <t>Смеситель одноручковый для душа VIEIR (1/10шт)</t>
  </si>
  <si>
    <t>4 263.18 руб.</t>
  </si>
  <si>
    <t>SMS-160045</t>
  </si>
  <si>
    <t>V033552</t>
  </si>
  <si>
    <t>Смеситель одноручковый для биде VIEIR (1/10шт)</t>
  </si>
  <si>
    <t>4 644.89 руб.</t>
  </si>
  <si>
    <t>SMS-160046</t>
  </si>
  <si>
    <t>V073561</t>
  </si>
  <si>
    <t>4 243.60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</si>
  <si>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</si>
  <si>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</si>
  <si>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</si>
  <si>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</si>
  <si>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</si>
  <si>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</si>
  <si>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4 050.65 руб.</t>
  </si>
  <si>
    <t>SMS-160049</t>
  </si>
  <si>
    <t>V043532</t>
  </si>
  <si>
    <t>Смеситель одноручковый для душа с плоским поворотным  изливом VIEIR (1/10шт)</t>
  </si>
  <si>
    <t>8 559.91 руб.</t>
  </si>
  <si>
    <t>SMS-160050</t>
  </si>
  <si>
    <t>V063561</t>
  </si>
  <si>
    <t>3 448.01 руб.</t>
  </si>
  <si>
    <t>SMS-160051</t>
  </si>
  <si>
    <t>V013511</t>
  </si>
  <si>
    <t>3 466.19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</si>
  <si>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</si>
  <si>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</si>
  <si>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</si>
  <si>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2 416.13 руб.</t>
  </si>
  <si>
    <t>SMS-160053</t>
  </si>
  <si>
    <t>V043511</t>
  </si>
  <si>
    <t>3 699.69 руб.</t>
  </si>
  <si>
    <t>SMS-160054</t>
  </si>
  <si>
    <t>V053511</t>
  </si>
  <si>
    <t>3 492.76 руб.</t>
  </si>
  <si>
    <t>SMS-160055</t>
  </si>
  <si>
    <t>V063511</t>
  </si>
  <si>
    <t>2 442.69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</si>
  <si>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</si>
  <si>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</si>
  <si>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</si>
  <si>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</si>
  <si>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</si>
  <si>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</si>
  <si>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</si>
  <si>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</si>
  <si>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</si>
  <si>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</si>
  <si>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</si>
  <si>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</si>
  <si>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2 309.86 руб.</t>
  </si>
  <si>
    <t>SMS-160060</t>
  </si>
  <si>
    <t>V113512</t>
  </si>
  <si>
    <t>3 983.53 руб.</t>
  </si>
  <si>
    <t>SMS-160061</t>
  </si>
  <si>
    <t>V023511</t>
  </si>
  <si>
    <t>3 302.60 руб.</t>
  </si>
  <si>
    <t>SMS-160062</t>
  </si>
  <si>
    <t>V033511</t>
  </si>
  <si>
    <t>3 322.17 руб.</t>
  </si>
  <si>
    <t>SMS-160063</t>
  </si>
  <si>
    <t>V063512</t>
  </si>
  <si>
    <t>2 012.04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</si>
  <si>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</si>
  <si>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</si>
  <si>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</si>
  <si>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3 371.11 руб.</t>
  </si>
  <si>
    <t>SMS-160065</t>
  </si>
  <si>
    <t>V113521</t>
  </si>
  <si>
    <t>3 557.08 руб.</t>
  </si>
  <si>
    <t>SMS-160066</t>
  </si>
  <si>
    <t>V120111</t>
  </si>
  <si>
    <t>Смеситель двуручковый для умывальника VIEIR (1/10шт)</t>
  </si>
  <si>
    <t>2 895.72 руб.</t>
  </si>
  <si>
    <t>SMS-160067</t>
  </si>
  <si>
    <t>V120112</t>
  </si>
  <si>
    <t>Смеситель двуручковый для умывальника средний поворотный излив VIEIR (1/10шт)</t>
  </si>
  <si>
    <t>3 050.92 руб.</t>
  </si>
  <si>
    <t>SMS-160068</t>
  </si>
  <si>
    <t>V150111</t>
  </si>
  <si>
    <t>3 280.23 руб.</t>
  </si>
  <si>
    <t>SMS-160069</t>
  </si>
  <si>
    <t>V243512</t>
  </si>
  <si>
    <t>2 689.88 руб.</t>
  </si>
  <si>
    <t>SMS-160070</t>
  </si>
  <si>
    <t>V130111</t>
  </si>
  <si>
    <t>2 898.51 руб.</t>
  </si>
  <si>
    <t>SMS-160104</t>
  </si>
  <si>
    <t>V263531C</t>
  </si>
  <si>
    <t>Смеситель для ванны “VIEIR  (10/1шт)  (10/1шт)</t>
  </si>
  <si>
    <t>5 028.01 руб.</t>
  </si>
  <si>
    <t>SMS-160118</t>
  </si>
  <si>
    <t>V273541</t>
  </si>
  <si>
    <t>Смеситель для ванны “VIEIR  (8/1шт)  (8/1шт)</t>
  </si>
  <si>
    <t>5 746.69 руб.</t>
  </si>
  <si>
    <t>SMS-160126</t>
  </si>
  <si>
    <t>V150141</t>
  </si>
  <si>
    <t>Смеситель для ванны, длинный с поворотным изливом 320мм   (10/1шт)</t>
  </si>
  <si>
    <t>5 193.00 руб.</t>
  </si>
  <si>
    <t>SMS-160127</t>
  </si>
  <si>
    <t>V233541</t>
  </si>
  <si>
    <t>5 222.36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</si>
  <si>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</si>
  <si>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</si>
  <si>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</si>
  <si>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</si>
  <si>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</si>
  <si>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</si>
  <si>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5 313.24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</si>
  <si>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</si>
  <si>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</si>
  <si>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</si>
  <si>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</si>
  <si>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</si>
  <si>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</si>
  <si>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6 196.92 руб.</t>
  </si>
  <si>
    <t>SMS-160149</t>
  </si>
  <si>
    <t>V263511C</t>
  </si>
  <si>
    <t>Смеситель для раковины “VIEIR  (10/1шт)  (10/1шт)</t>
  </si>
  <si>
    <t>3 161.38 руб.</t>
  </si>
  <si>
    <t>SMS-160151</t>
  </si>
  <si>
    <t>V273511D</t>
  </si>
  <si>
    <t>4 693.83 руб.</t>
  </si>
  <si>
    <t>SMS-160161</t>
  </si>
  <si>
    <t>V293511CL</t>
  </si>
  <si>
    <t>4 225.43 руб.</t>
  </si>
  <si>
    <t>SMS-160162</t>
  </si>
  <si>
    <t>V293511FL</t>
  </si>
  <si>
    <t>SMS-160165</t>
  </si>
  <si>
    <t>V332511C</t>
  </si>
  <si>
    <t>3 304.00 руб.</t>
  </si>
  <si>
    <t>SMS-160500</t>
  </si>
  <si>
    <t>V313531</t>
  </si>
  <si>
    <t>Смеситель из нержавеющей стали для ванны “VIEIR  (8/1шт)  (8/1шт)</t>
  </si>
  <si>
    <t>5 139.86 руб.</t>
  </si>
  <si>
    <t>SMS-160501</t>
  </si>
  <si>
    <t>V313541</t>
  </si>
  <si>
    <t>4 981.86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</si>
  <si>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</si>
  <si>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</si>
  <si>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</si>
  <si>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</si>
  <si>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</si>
  <si>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</si>
  <si>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</si>
  <si>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5 936.85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</si>
  <si>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</si>
  <si>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</si>
  <si>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</si>
  <si>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</si>
  <si>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</si>
  <si>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</si>
  <si>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</si>
  <si>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7 102.97 руб.</t>
  </si>
  <si>
    <t>VER-100129</t>
  </si>
  <si>
    <t>V333531C</t>
  </si>
  <si>
    <t>Смеситель для ванны“VIEIR" (10/1шт)</t>
  </si>
  <si>
    <t>4 885.39 руб.</t>
  </si>
  <si>
    <t>VER-100240</t>
  </si>
  <si>
    <t>V013552</t>
  </si>
  <si>
    <t>Смеситель для биде</t>
  </si>
  <si>
    <t>5 330.02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</si>
  <si>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</si>
  <si>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</si>
  <si>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</si>
  <si>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</si>
  <si>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</si>
  <si>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</si>
  <si>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</si>
  <si>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</si>
  <si>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</si>
  <si>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</si>
  <si>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</si>
  <si>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</si>
  <si>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</si>
  <si>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</si>
  <si>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</si>
  <si>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</si>
  <si>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</si>
  <si>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</si>
  <si>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</si>
  <si>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</si>
  <si>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</si>
  <si>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</si>
  <si>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</si>
  <si>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</si>
  <si>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</si>
  <si>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</si>
  <si>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</si>
  <si>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</si>
  <si>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</si>
  <si>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</si>
  <si>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</si>
  <si>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</si>
  <si>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</si>
  <si>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</si>
  <si>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</si>
  <si>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&gt;10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</si>
  <si>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</si>
  <si>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</si>
  <si>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</si>
  <si>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</si>
  <si>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</si>
  <si>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</si>
  <si>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</si>
  <si>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</si>
  <si>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</si>
  <si>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</si>
  <si>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</si>
  <si>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</si>
  <si>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</si>
  <si>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</si>
  <si>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</si>
  <si>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&gt;25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</si>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</sst>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Relationship Id="rId92" Type="http://schemas.openxmlformats.org/officeDocument/2006/relationships/image" Target="../media/40b139a6_ad61_11ea_813b_003048fd731b_b93eaf20_7e65_11eb_8259_003048fd731b92.jpeg"/><Relationship Id="rId93" Type="http://schemas.openxmlformats.org/officeDocument/2006/relationships/image" Target="../media/40b139a8_ad61_11ea_813b_003048fd731b_b93eaf21_7e65_11eb_8259_003048fd731b93.jpeg"/><Relationship Id="rId94" Type="http://schemas.openxmlformats.org/officeDocument/2006/relationships/image" Target="../media/3fc0ec83_ad62_11ea_813b_003048fd731b_b93eaf22_7e65_11eb_8259_003048fd731b94.jpeg"/><Relationship Id="rId95" Type="http://schemas.openxmlformats.org/officeDocument/2006/relationships/image" Target="../media/3fc0ec85_ad62_11ea_813b_003048fd731b_b93eaf23_7e65_11eb_8259_003048fd731b95.jpeg"/><Relationship Id="rId96" Type="http://schemas.openxmlformats.org/officeDocument/2006/relationships/image" Target="../media/3fc0ec87_ad62_11ea_813b_003048fd731b_b93eaf24_7e65_11eb_8259_003048fd731b96.jpeg"/><Relationship Id="rId97" Type="http://schemas.openxmlformats.org/officeDocument/2006/relationships/image" Target="../media/3fc0ec89_ad62_11ea_813b_003048fd731b_b93eaf25_7e65_11eb_8259_003048fd731b97.jpeg"/><Relationship Id="rId98" Type="http://schemas.openxmlformats.org/officeDocument/2006/relationships/image" Target="../media/604c4ea0_d7b4_11ed_a417_047c1617b143_daef3f56_f115_11ee_a58b_047c1617b14398.jpeg"/><Relationship Id="rId99" Type="http://schemas.openxmlformats.org/officeDocument/2006/relationships/image" Target="../media/40b13980_ad61_11ea_813b_003048fd731b_b93eaf0b_7e65_11eb_8259_003048fd731b99.jpeg"/><Relationship Id="rId100" Type="http://schemas.openxmlformats.org/officeDocument/2006/relationships/image" Target="../media/40b13982_ad61_11ea_813b_003048fd731b_b93eaf0c_7e65_11eb_8259_003048fd731b100.jpeg"/><Relationship Id="rId101" Type="http://schemas.openxmlformats.org/officeDocument/2006/relationships/image" Target="../media/40b13984_ad61_11ea_813b_003048fd731b_b93eaf0d_7e65_11eb_8259_003048fd731b101.jpeg"/><Relationship Id="rId102" Type="http://schemas.openxmlformats.org/officeDocument/2006/relationships/image" Target="../media/40b13986_ad61_11ea_813b_003048fd731b_b93eaf0e_7e65_11eb_8259_003048fd731b102.jpeg"/><Relationship Id="rId103" Type="http://schemas.openxmlformats.org/officeDocument/2006/relationships/image" Target="../media/40b13988_ad61_11ea_813b_003048fd731b_b93eaf0f_7e65_11eb_8259_003048fd731b103.jpeg"/><Relationship Id="rId104" Type="http://schemas.openxmlformats.org/officeDocument/2006/relationships/image" Target="../media/40b1398c_ad61_11ea_813b_003048fd731b_b93eaf10_7e65_11eb_8259_003048fd731b104.jpeg"/><Relationship Id="rId105" Type="http://schemas.openxmlformats.org/officeDocument/2006/relationships/image" Target="../media/40b1398e_ad61_11ea_813b_003048fd731b_b93eaf11_7e65_11eb_8259_003048fd731b105.jpeg"/><Relationship Id="rId106" Type="http://schemas.openxmlformats.org/officeDocument/2006/relationships/image" Target="../media/40b13990_ad61_11ea_813b_003048fd731b_b93eaf12_7e65_11eb_8259_003048fd731b106.jpeg"/><Relationship Id="rId107" Type="http://schemas.openxmlformats.org/officeDocument/2006/relationships/image" Target="../media/40b1399a_ad61_11ea_813b_003048fd731b_b93eaf17_7e65_11eb_8259_003048fd731b107.jpeg"/><Relationship Id="rId108" Type="http://schemas.openxmlformats.org/officeDocument/2006/relationships/image" Target="../media/40b1399c_ad61_11ea_813b_003048fd731b_b93eaf18_7e65_11eb_8259_003048fd731b108.jpeg"/><Relationship Id="rId109" Type="http://schemas.openxmlformats.org/officeDocument/2006/relationships/image" Target="../media/40b1399e_ad61_11ea_813b_003048fd731b_b93eaf19_7e65_11eb_8259_003048fd731b109.jpeg"/><Relationship Id="rId110" Type="http://schemas.openxmlformats.org/officeDocument/2006/relationships/image" Target="../media/40b139a0_ad61_11ea_813b_003048fd731b_b93eaf1a_7e65_11eb_8259_003048fd731b110.jpeg"/><Relationship Id="rId111" Type="http://schemas.openxmlformats.org/officeDocument/2006/relationships/image" Target="../media/40b139a2_ad61_11ea_813b_003048fd731b_b93eaf1b_7e65_11eb_8259_003048fd731b111.jpeg"/><Relationship Id="rId112" Type="http://schemas.openxmlformats.org/officeDocument/2006/relationships/image" Target="../media/40b139a4_ad61_11ea_813b_003048fd731b_b93eaf1c_7e65_11eb_8259_003048fd731b112.jpeg"/><Relationship Id="rId113" Type="http://schemas.openxmlformats.org/officeDocument/2006/relationships/image" Target="../media/3fc0ec99_ad62_11ea_813b_003048fd731b_b93eaf1d_7e65_11eb_8259_003048fd731b113.jpeg"/><Relationship Id="rId114" Type="http://schemas.openxmlformats.org/officeDocument/2006/relationships/image" Target="../media/3fc0ec9b_ad62_11ea_813b_003048fd731b_b93eaf1e_7e65_11eb_8259_003048fd731b114.jpeg"/><Relationship Id="rId115" Type="http://schemas.openxmlformats.org/officeDocument/2006/relationships/image" Target="../media/3fc0ec9d_ad62_11ea_813b_003048fd731b_b93eaf1f_7e65_11eb_8259_003048fd731b115.jpeg"/><Relationship Id="rId116" Type="http://schemas.openxmlformats.org/officeDocument/2006/relationships/image" Target="../media/f8d83f4a_0ad6_11ec_831e_003048fd731b_f01e389e_67f8_11ec_a210_00259070b487116.jpeg"/><Relationship Id="rId117" Type="http://schemas.openxmlformats.org/officeDocument/2006/relationships/image" Target="../media/ee1596ac_91f2_11f0_a7bf_047c1617b143_703303e1_d01e_11f0_a810_047c1617b143117.png"/><Relationship Id="rId118" Type="http://schemas.openxmlformats.org/officeDocument/2006/relationships/image" Target="../media/ee1596ae_91f2_11f0_a7bf_047c1617b143_d79fde43_96ec_11f0_a7c5_047c1617b143118.jpeg"/><Relationship Id="rId119" Type="http://schemas.openxmlformats.org/officeDocument/2006/relationships/image" Target="../media/ee1596b2_91f2_11f0_a7bf_047c1617b143_da38618c_96e8_11f0_a7c5_047c1617b143119.jpeg"/><Relationship Id="rId120" Type="http://schemas.openxmlformats.org/officeDocument/2006/relationships/image" Target="../media/ee1596b4_91f2_11f0_a7bf_047c1617b143_da38618d_96e8_11f0_a7c5_047c1617b143120.jpeg"/><Relationship Id="rId121" Type="http://schemas.openxmlformats.org/officeDocument/2006/relationships/image" Target="../media/ee1596b6_91f2_11f0_a7bf_047c1617b143_d79fde4a_96ec_11f0_a7c5_047c1617b143121.jpeg"/><Relationship Id="rId122" Type="http://schemas.openxmlformats.org/officeDocument/2006/relationships/image" Target="../media/ee1596b8_91f2_11f0_a7bf_047c1617b143_d79fde44_96ec_11f0_a7c5_047c1617b143122.jpeg"/><Relationship Id="rId123" Type="http://schemas.openxmlformats.org/officeDocument/2006/relationships/image" Target="../media/ee1596bc_91f2_11f0_a7bf_047c1617b143_da38618e_96e8_11f0_a7c5_047c1617b143123.jpeg"/><Relationship Id="rId124" Type="http://schemas.openxmlformats.org/officeDocument/2006/relationships/image" Target="../media/ee1596be_91f2_11f0_a7bf_047c1617b143_da38618f_96e8_11f0_a7c5_047c1617b143124.jpeg"/><Relationship Id="rId125" Type="http://schemas.openxmlformats.org/officeDocument/2006/relationships/image" Target="../media/ee1596c2_91f2_11f0_a7bf_047c1617b143_d79fde45_96ec_11f0_a7c5_047c1617b143125.jpeg"/><Relationship Id="rId126" Type="http://schemas.openxmlformats.org/officeDocument/2006/relationships/image" Target="../media/5f0751d2_a8d2_11ea_8135_003048fd731b_c206fa4c_7e65_11eb_8259_003048fd731b126.jpeg"/><Relationship Id="rId127" Type="http://schemas.openxmlformats.org/officeDocument/2006/relationships/image" Target="../media/5f0751d4_a8d2_11ea_8135_003048fd731b_c206fa4d_7e65_11eb_8259_003048fd731b127.jpeg"/><Relationship Id="rId128" Type="http://schemas.openxmlformats.org/officeDocument/2006/relationships/image" Target="../media/5f0751d6_a8d2_11ea_8135_003048fd731b_c206fa4e_7e65_11eb_8259_003048fd731b128.jpeg"/><Relationship Id="rId129" Type="http://schemas.openxmlformats.org/officeDocument/2006/relationships/image" Target="../media/5f0751da_a8d2_11ea_8135_003048fd731b_c206fa4f_7e65_11eb_8259_003048fd731b129.jpeg"/><Relationship Id="rId130" Type="http://schemas.openxmlformats.org/officeDocument/2006/relationships/image" Target="../media/658053da_a8d2_11ea_8135_003048fd731b_c206fa52_7e65_11eb_8259_003048fd731b130.jpeg"/><Relationship Id="rId131" Type="http://schemas.openxmlformats.org/officeDocument/2006/relationships/image" Target="../media/658053ea_a8d2_11ea_8135_003048fd731b_c206fa53_7e65_11eb_8259_003048fd731b131.jpeg"/><Relationship Id="rId132" Type="http://schemas.openxmlformats.org/officeDocument/2006/relationships/image" Target="../media/658053ec_a8d2_11ea_8135_003048fd731b_c206fa54_7e65_11eb_8259_003048fd731b132.jpeg"/><Relationship Id="rId133" Type="http://schemas.openxmlformats.org/officeDocument/2006/relationships/image" Target="../media/e3aadac9_3a25_11ef_a5ec_047c1617b143_14e1e09a_f93d_11ef_a6ea_047c1617b143133.jpeg"/><Relationship Id="rId134" Type="http://schemas.openxmlformats.org/officeDocument/2006/relationships/image" Target="../media/e3aadacd_3a25_11ef_a5ec_047c1617b143_14e1e099_f93d_11ef_a6ea_047c1617b143134.jpeg"/><Relationship Id="rId135" Type="http://schemas.openxmlformats.org/officeDocument/2006/relationships/image" Target="../media/bff41ff3_d75a_11ef_a6bf_047c1617b143_14e1e098_f93d_11ef_a6ea_047c1617b143135.jpeg"/><Relationship Id="rId136" Type="http://schemas.openxmlformats.org/officeDocument/2006/relationships/image" Target="../media/5f075254_a8d2_11ea_8135_003048fd731b_c206fa45_7e65_11eb_8259_003048fd731b136.jpeg"/><Relationship Id="rId137" Type="http://schemas.openxmlformats.org/officeDocument/2006/relationships/image" Target="../media/5f075256_a8d2_11ea_8135_003048fd731b_c206fa46_7e65_11eb_8259_003048fd731b137.jpeg"/><Relationship Id="rId138" Type="http://schemas.openxmlformats.org/officeDocument/2006/relationships/image" Target="../media/5f07525c_a8d2_11ea_8135_003048fd731b_c206fa48_7e65_11eb_8259_003048fd731b138.jpeg"/><Relationship Id="rId139" Type="http://schemas.openxmlformats.org/officeDocument/2006/relationships/image" Target="../media/394bab2e_c392_11ea_8157_003048fd731b_64c8baf0_5a46_11f0_a775_047c1617b143139.jpeg"/><Relationship Id="rId140" Type="http://schemas.openxmlformats.org/officeDocument/2006/relationships/image" Target="../media/f8d83f48_0ad6_11ec_831e_003048fd731b_f01e389d_67f8_11ec_a210_00259070b487140.jpeg"/><Relationship Id="rId141" Type="http://schemas.openxmlformats.org/officeDocument/2006/relationships/image" Target="../media/4ce16182_a88f_11ea_8135_003048fd731b_b93eaf26_7e65_11eb_8259_003048fd731b141.jpeg"/><Relationship Id="rId142" Type="http://schemas.openxmlformats.org/officeDocument/2006/relationships/image" Target="../media/4ce16184_a88f_11ea_8135_003048fd731b_b93eaf27_7e65_11eb_8259_003048fd731b142.jpeg"/><Relationship Id="rId143" Type="http://schemas.openxmlformats.org/officeDocument/2006/relationships/image" Target="../media/4ce16186_a88f_11ea_8135_003048fd731b_b93eaf28_7e65_11eb_8259_003048fd731b143.jpeg"/><Relationship Id="rId144" Type="http://schemas.openxmlformats.org/officeDocument/2006/relationships/image" Target="../media/4ce16188_a88f_11ea_8135_003048fd731b_b93eaf29_7e65_11eb_8259_003048fd731b144.jpeg"/><Relationship Id="rId145" Type="http://schemas.openxmlformats.org/officeDocument/2006/relationships/image" Target="../media/4ce1618a_a88f_11ea_8135_003048fd731b_b93eaf2a_7e65_11eb_8259_003048fd731b145.jpeg"/><Relationship Id="rId146" Type="http://schemas.openxmlformats.org/officeDocument/2006/relationships/image" Target="../media/4ce1618c_a88f_11ea_8135_003048fd731b_b93eaf2b_7e65_11eb_8259_003048fd731b146.jpeg"/><Relationship Id="rId147" Type="http://schemas.openxmlformats.org/officeDocument/2006/relationships/image" Target="../media/4ce16192_a88f_11ea_8135_003048fd731b_b93eaf2c_7e65_11eb_8259_003048fd731b147.jpeg"/><Relationship Id="rId148" Type="http://schemas.openxmlformats.org/officeDocument/2006/relationships/image" Target="../media/4ce16194_a88f_11ea_8135_003048fd731b_b93eaf2d_7e65_11eb_8259_003048fd731b148.jpeg"/><Relationship Id="rId149" Type="http://schemas.openxmlformats.org/officeDocument/2006/relationships/image" Target="../media/4ce16196_a88f_11ea_8135_003048fd731b_b93eaf2e_7e65_11eb_8259_003048fd731b149.jpeg"/><Relationship Id="rId150" Type="http://schemas.openxmlformats.org/officeDocument/2006/relationships/image" Target="../media/4ce16198_a88f_11ea_8135_003048fd731b_b93eaf2f_7e65_11eb_8259_003048fd731b150.jpeg"/><Relationship Id="rId151" Type="http://schemas.openxmlformats.org/officeDocument/2006/relationships/image" Target="../media/4ce1619a_a88f_11ea_8135_003048fd731b_b93eaf30_7e65_11eb_8259_003048fd731b151.jpeg"/><Relationship Id="rId152" Type="http://schemas.openxmlformats.org/officeDocument/2006/relationships/image" Target="../media/4ce1619c_a88f_11ea_8135_003048fd731b_b93eaf31_7e65_11eb_8259_003048fd731b152.jpeg"/><Relationship Id="rId153" Type="http://schemas.openxmlformats.org/officeDocument/2006/relationships/image" Target="../media/4ce1619e_a88f_11ea_8135_003048fd731b_00bb7a44_a8d8_11ea_8135_003048fd731b153.jpeg"/><Relationship Id="rId154" Type="http://schemas.openxmlformats.org/officeDocument/2006/relationships/image" Target="../media/4ce161a0_a88f_11ea_8135_003048fd731b_b93eaf33_7e65_11eb_8259_003048fd731b154.jpeg"/><Relationship Id="rId155" Type="http://schemas.openxmlformats.org/officeDocument/2006/relationships/image" Target="../media/4ce161a4_a88f_11ea_8135_003048fd731b_b93eaf35_7e65_11eb_8259_003048fd731b155.jpeg"/><Relationship Id="rId156" Type="http://schemas.openxmlformats.org/officeDocument/2006/relationships/image" Target="../media/4ce161aa_a88f_11ea_8135_003048fd731b_b93eaf36_7e65_11eb_8259_003048fd731b156.jpeg"/><Relationship Id="rId157" Type="http://schemas.openxmlformats.org/officeDocument/2006/relationships/image" Target="../media/4ce161ac_a88f_11ea_8135_003048fd731b_b93eaf37_7e65_11eb_8259_003048fd731b157.jpeg"/><Relationship Id="rId158" Type="http://schemas.openxmlformats.org/officeDocument/2006/relationships/image" Target="../media/4ce161ae_a88f_11ea_8135_003048fd731b_b93eaf38_7e65_11eb_8259_003048fd731b158.jpeg"/><Relationship Id="rId159" Type="http://schemas.openxmlformats.org/officeDocument/2006/relationships/image" Target="../media/4ce161b0_a88f_11ea_8135_003048fd731b_b93eaf39_7e65_11eb_8259_003048fd731b159.jpeg"/><Relationship Id="rId160" Type="http://schemas.openxmlformats.org/officeDocument/2006/relationships/image" Target="../media/4ce161b2_a88f_11ea_8135_003048fd731b_b93eaf3a_7e65_11eb_8259_003048fd731b160.jpeg"/><Relationship Id="rId161" Type="http://schemas.openxmlformats.org/officeDocument/2006/relationships/image" Target="../media/4ce161b6_a88f_11ea_8135_003048fd731b_b93eaf3b_7e65_11eb_8259_003048fd731b161.jpeg"/><Relationship Id="rId162" Type="http://schemas.openxmlformats.org/officeDocument/2006/relationships/image" Target="../media/4ce161b8_a88f_11ea_8135_003048fd731b_b93eaf3c_7e65_11eb_8259_003048fd731b162.jpeg"/><Relationship Id="rId163" Type="http://schemas.openxmlformats.org/officeDocument/2006/relationships/image" Target="../media/4ce161ba_a88f_11ea_8135_003048fd731b_b93eaf3d_7e65_11eb_8259_003048fd731b163.jpeg"/><Relationship Id="rId164" Type="http://schemas.openxmlformats.org/officeDocument/2006/relationships/image" Target="../media/4ce161be_a88f_11ea_8135_003048fd731b_b93eaf3e_7e65_11eb_8259_003048fd731b164.jpeg"/><Relationship Id="rId165" Type="http://schemas.openxmlformats.org/officeDocument/2006/relationships/image" Target="../media/5f07511c_a8d2_11ea_8135_003048fd731b_b93eaf3f_7e65_11eb_8259_003048fd731b165.jpeg"/><Relationship Id="rId166" Type="http://schemas.openxmlformats.org/officeDocument/2006/relationships/image" Target="../media/5f075134_a8d2_11ea_8135_003048fd731b_b93eaf40_7e65_11eb_8259_003048fd731b166.jpeg"/><Relationship Id="rId167" Type="http://schemas.openxmlformats.org/officeDocument/2006/relationships/image" Target="../media/5f075138_a8d2_11ea_8135_003048fd731b_b93eaf42_7e65_11eb_8259_003048fd731b167.jpeg"/><Relationship Id="rId168" Type="http://schemas.openxmlformats.org/officeDocument/2006/relationships/image" Target="../media/5f07513c_a8d2_11ea_8135_003048fd731b_b93eaf43_7e65_11eb_8259_003048fd731b168.jpeg"/><Relationship Id="rId169" Type="http://schemas.openxmlformats.org/officeDocument/2006/relationships/image" Target="../media/5f07513e_a8d2_11ea_8135_003048fd731b_b93eaf44_7e65_11eb_8259_003048fd731b169.jpeg"/><Relationship Id="rId170" Type="http://schemas.openxmlformats.org/officeDocument/2006/relationships/image" Target="../media/5f075140_a8d2_11ea_8135_003048fd731b_c206f9f2_7e65_11eb_8259_003048fd731b170.jpeg"/><Relationship Id="rId171" Type="http://schemas.openxmlformats.org/officeDocument/2006/relationships/image" Target="../media/5f075148_a8d2_11ea_8135_003048fd731b_00bb7a6b_a8d8_11ea_8135_003048fd731b171.jpeg"/><Relationship Id="rId172" Type="http://schemas.openxmlformats.org/officeDocument/2006/relationships/image" Target="../media/5f075152_a8d2_11ea_8135_003048fd731b_c206f9f8_7e65_11eb_8259_003048fd731b172.jpeg"/><Relationship Id="rId173" Type="http://schemas.openxmlformats.org/officeDocument/2006/relationships/image" Target="../media/5f075154_a8d2_11ea_8135_003048fd731b_c206f9f9_7e65_11eb_8259_003048fd731b173.jpeg"/><Relationship Id="rId174" Type="http://schemas.openxmlformats.org/officeDocument/2006/relationships/image" Target="../media/5f07515a_a8d2_11ea_8135_003048fd731b_c206f9fc_7e65_11eb_8259_003048fd731b174.jpeg"/><Relationship Id="rId175" Type="http://schemas.openxmlformats.org/officeDocument/2006/relationships/image" Target="../media/5f07515e_a8d2_11ea_8135_003048fd731b_c206f9fd_7e65_11eb_8259_003048fd731b175.jpeg"/><Relationship Id="rId176" Type="http://schemas.openxmlformats.org/officeDocument/2006/relationships/image" Target="../media/5f075160_a8d2_11ea_8135_003048fd731b_00bb7a77_a8d8_11ea_8135_003048fd731b176.jpeg"/><Relationship Id="rId177" Type="http://schemas.openxmlformats.org/officeDocument/2006/relationships/image" Target="../media/5f075162_a8d2_11ea_8135_003048fd731b_c206f9fe_7e65_11eb_8259_003048fd731b177.jpeg"/><Relationship Id="rId178" Type="http://schemas.openxmlformats.org/officeDocument/2006/relationships/image" Target="../media/5f075166_a8d2_11ea_8135_003048fd731b_c206fa00_7e65_11eb_8259_003048fd731b178.jpeg"/><Relationship Id="rId179" Type="http://schemas.openxmlformats.org/officeDocument/2006/relationships/image" Target="../media/5f07516c_a8d2_11ea_8135_003048fd731b_c206fa02_7e65_11eb_8259_003048fd731b179.jpeg"/><Relationship Id="rId180" Type="http://schemas.openxmlformats.org/officeDocument/2006/relationships/image" Target="../media/5f075180_a8d2_11ea_8135_003048fd731b_c206fa0a_7e65_11eb_8259_003048fd731b180.jpeg"/><Relationship Id="rId181" Type="http://schemas.openxmlformats.org/officeDocument/2006/relationships/image" Target="../media/5f075184_a8d2_11ea_8135_003048fd731b_c206fa0c_7e65_11eb_8259_003048fd731b181.jpeg"/><Relationship Id="rId182" Type="http://schemas.openxmlformats.org/officeDocument/2006/relationships/image" Target="../media/5f07518c_a8d2_11ea_8135_003048fd731b_c206fa0e_7e65_11eb_8259_003048fd731b182.jpeg"/><Relationship Id="rId183" Type="http://schemas.openxmlformats.org/officeDocument/2006/relationships/image" Target="../media/5f075190_a8d2_11ea_8135_003048fd731b_a73d6ba8_3fbb_11ef_a5f3_047c1617b143183.jpeg"/><Relationship Id="rId184" Type="http://schemas.openxmlformats.org/officeDocument/2006/relationships/image" Target="../media/5f075194_a8d2_11ea_8135_003048fd731b_a73d6baa_3fbb_11ef_a5f3_047c1617b143184.jpeg"/><Relationship Id="rId185" Type="http://schemas.openxmlformats.org/officeDocument/2006/relationships/image" Target="../media/5f0751a6_a8d2_11ea_8135_003048fd731b_a73d6bac_3fbb_11ef_a5f3_047c1617b143185.jpeg"/><Relationship Id="rId186" Type="http://schemas.openxmlformats.org/officeDocument/2006/relationships/image" Target="../media/5f0751a8_a8d2_11ea_8135_003048fd731b_a73d6bae_3fbb_11ef_a5f3_047c1617b143186.jpeg"/><Relationship Id="rId187" Type="http://schemas.openxmlformats.org/officeDocument/2006/relationships/image" Target="../media/5f0751aa_a8d2_11ea_8135_003048fd731b_c206fa14_7e65_11eb_8259_003048fd731b187.jpeg"/><Relationship Id="rId188" Type="http://schemas.openxmlformats.org/officeDocument/2006/relationships/image" Target="../media/5f0751ae_a8d2_11ea_8135_003048fd731b_c206fa16_7e65_11eb_8259_003048fd731b188.jpeg"/><Relationship Id="rId189" Type="http://schemas.openxmlformats.org/officeDocument/2006/relationships/image" Target="../media/5f0751b4_a8d2_11ea_8135_003048fd731b_c206fa18_7e65_11eb_8259_003048fd731b189.jpeg"/><Relationship Id="rId190" Type="http://schemas.openxmlformats.org/officeDocument/2006/relationships/image" Target="../media/5f0751b6_a8d2_11ea_8135_003048fd731b_c206fa19_7e65_11eb_8259_003048fd731b190.jpeg"/><Relationship Id="rId191" Type="http://schemas.openxmlformats.org/officeDocument/2006/relationships/image" Target="../media/5f0751ba_a8d2_11ea_8135_003048fd731b_c206fa1a_7e65_11eb_8259_003048fd731b191.jpeg"/><Relationship Id="rId192" Type="http://schemas.openxmlformats.org/officeDocument/2006/relationships/image" Target="../media/5f0751bc_a8d2_11ea_8135_003048fd731b_c206fa1b_7e65_11eb_8259_003048fd731b192.jpeg"/><Relationship Id="rId193" Type="http://schemas.openxmlformats.org/officeDocument/2006/relationships/image" Target="../media/5f0751c2_a8d2_11ea_8135_003048fd731b_c206fa1c_7e65_11eb_8259_003048fd731b193.jpeg"/><Relationship Id="rId194" Type="http://schemas.openxmlformats.org/officeDocument/2006/relationships/image" Target="../media/5f0751c4_a8d2_11ea_8135_003048fd731b_c206fa1d_7e65_11eb_8259_003048fd731b194.jpeg"/><Relationship Id="rId195" Type="http://schemas.openxmlformats.org/officeDocument/2006/relationships/image" Target="../media/5f0751c6_a8d2_11ea_8135_003048fd731b_c206fa1e_7e65_11eb_8259_003048fd731b195.jpeg"/><Relationship Id="rId196" Type="http://schemas.openxmlformats.org/officeDocument/2006/relationships/image" Target="../media/5f0751ca_a8d2_11ea_8135_003048fd731b_c206fa1f_7e65_11eb_8259_003048fd731b196.jpeg"/><Relationship Id="rId197" Type="http://schemas.openxmlformats.org/officeDocument/2006/relationships/image" Target="../media/5f0751d0_a8d2_11ea_8135_003048fd731b_00bb7aac_a8d8_11ea_8135_003048fd731b197.jpeg"/><Relationship Id="rId198" Type="http://schemas.openxmlformats.org/officeDocument/2006/relationships/image" Target="../media/5f0751de_a8d2_11ea_8135_003048fd731b_c206fa20_7e65_11eb_8259_003048fd731b198.jpeg"/><Relationship Id="rId199" Type="http://schemas.openxmlformats.org/officeDocument/2006/relationships/image" Target="../media/5f0751e4_a8d2_11ea_8135_003048fd731b_c206fa23_7e65_11eb_8259_003048fd731b199.jpeg"/><Relationship Id="rId200" Type="http://schemas.openxmlformats.org/officeDocument/2006/relationships/image" Target="../media/5f0751ea_a8d2_11ea_8135_003048fd731b_cfa971b9_7e65_11eb_8259_003048fd731b200.jpeg"/><Relationship Id="rId201" Type="http://schemas.openxmlformats.org/officeDocument/2006/relationships/image" Target="../media/5f0751ee_a8d2_11ea_8135_003048fd731b_c206fa25_7e65_11eb_8259_003048fd731b201.jpeg"/><Relationship Id="rId202" Type="http://schemas.openxmlformats.org/officeDocument/2006/relationships/image" Target="../media/5f0751f0_a8d2_11ea_8135_003048fd731b_c206fa26_7e65_11eb_8259_003048fd731b202.jpeg"/><Relationship Id="rId203" Type="http://schemas.openxmlformats.org/officeDocument/2006/relationships/image" Target="../media/5f0751f4_a8d2_11ea_8135_003048fd731b_c206fa27_7e65_11eb_8259_003048fd731b203.jpeg"/><Relationship Id="rId204" Type="http://schemas.openxmlformats.org/officeDocument/2006/relationships/image" Target="../media/5f0751f8_a8d2_11ea_8135_003048fd731b_c206fa29_7e65_11eb_8259_003048fd731b204.jpeg"/><Relationship Id="rId205" Type="http://schemas.openxmlformats.org/officeDocument/2006/relationships/image" Target="../media/5f0751fa_a8d2_11ea_8135_003048fd731b_00bb7ac1_a8d8_11ea_8135_003048fd731b205.jpeg"/><Relationship Id="rId206" Type="http://schemas.openxmlformats.org/officeDocument/2006/relationships/image" Target="../media/5f0751fc_a8d2_11ea_8135_003048fd731b_c206fa2b_7e65_11eb_8259_003048fd731b206.jpeg"/><Relationship Id="rId207" Type="http://schemas.openxmlformats.org/officeDocument/2006/relationships/image" Target="../media/5f075274_a8d2_11ea_8135_003048fd731b_49c4af14_056a_11f0_a6fc_047c1617b143207.jpeg"/><Relationship Id="rId208" Type="http://schemas.openxmlformats.org/officeDocument/2006/relationships/image" Target="../media/5f075276_a8d2_11ea_8135_003048fd731b_c206fa2d_7e65_11eb_8259_003048fd731b208.jpeg"/><Relationship Id="rId209" Type="http://schemas.openxmlformats.org/officeDocument/2006/relationships/image" Target="../media/5f075278_a8d2_11ea_8135_003048fd731b_c206fa2e_7e65_11eb_8259_003048fd731b209.jpeg"/><Relationship Id="rId210" Type="http://schemas.openxmlformats.org/officeDocument/2006/relationships/image" Target="../media/5f075280_a8d2_11ea_8135_003048fd731b_c206fa2f_7e65_11eb_8259_003048fd731b210.jpeg"/><Relationship Id="rId211" Type="http://schemas.openxmlformats.org/officeDocument/2006/relationships/image" Target="../media/5f075282_a8d2_11ea_8135_003048fd731b_c206fa30_7e65_11eb_8259_003048fd731b211.jpeg"/><Relationship Id="rId212" Type="http://schemas.openxmlformats.org/officeDocument/2006/relationships/image" Target="../media/5f075284_a8d2_11ea_8135_003048fd731b_c206fa31_7e65_11eb_8259_003048fd731b212.jpeg"/><Relationship Id="rId213" Type="http://schemas.openxmlformats.org/officeDocument/2006/relationships/image" Target="../media/5f07528a_a8d2_11ea_8135_003048fd731b_c206fa32_7e65_11eb_8259_003048fd731b213.jpeg"/><Relationship Id="rId214" Type="http://schemas.openxmlformats.org/officeDocument/2006/relationships/image" Target="../media/5f07528c_a8d2_11ea_8135_003048fd731b_c206fa33_7e65_11eb_8259_003048fd731b214.jpeg"/><Relationship Id="rId215" Type="http://schemas.openxmlformats.org/officeDocument/2006/relationships/image" Target="../media/5f07528e_a8d2_11ea_8135_003048fd731b_c206fa34_7e65_11eb_8259_003048fd731b215.jpeg"/><Relationship Id="rId216" Type="http://schemas.openxmlformats.org/officeDocument/2006/relationships/image" Target="../media/5f075290_a8d2_11ea_8135_003048fd731b_c206fa35_7e65_11eb_8259_003048fd731b216.jpeg"/><Relationship Id="rId217" Type="http://schemas.openxmlformats.org/officeDocument/2006/relationships/image" Target="../media/658053b0_a8d2_11ea_8135_003048fd731b_00bb7b1b_a8d8_11ea_8135_003048fd731b217.jpeg"/><Relationship Id="rId218" Type="http://schemas.openxmlformats.org/officeDocument/2006/relationships/image" Target="../media/658053b2_a8d2_11ea_8135_003048fd731b_c206fa37_7e65_11eb_8259_003048fd731b218.jpeg"/><Relationship Id="rId219" Type="http://schemas.openxmlformats.org/officeDocument/2006/relationships/image" Target="../media/658053b4_a8d2_11ea_8135_003048fd731b_c206fa38_7e65_11eb_8259_003048fd731b219.jpeg"/><Relationship Id="rId220" Type="http://schemas.openxmlformats.org/officeDocument/2006/relationships/image" Target="../media/658053b6_a8d2_11ea_8135_003048fd731b_c206fa39_7e65_11eb_8259_003048fd731b220.jpeg"/><Relationship Id="rId221" Type="http://schemas.openxmlformats.org/officeDocument/2006/relationships/image" Target="../media/658053b8_a8d2_11ea_8135_003048fd731b_c206fa3a_7e65_11eb_8259_003048fd731b221.jpeg"/><Relationship Id="rId222" Type="http://schemas.openxmlformats.org/officeDocument/2006/relationships/image" Target="../media/658053be_a8d2_11ea_8135_003048fd731b_c206fa3b_7e65_11eb_8259_003048fd731b222.jpeg"/><Relationship Id="rId223" Type="http://schemas.openxmlformats.org/officeDocument/2006/relationships/image" Target="../media/658053c2_a8d2_11ea_8135_003048fd731b_c206fa3d_7e65_11eb_8259_003048fd731b223.jpeg"/><Relationship Id="rId224" Type="http://schemas.openxmlformats.org/officeDocument/2006/relationships/image" Target="../media/658053ca_a8d2_11ea_8135_003048fd731b_c206fa3f_7e65_11eb_8259_003048fd731b224.jpeg"/><Relationship Id="rId225" Type="http://schemas.openxmlformats.org/officeDocument/2006/relationships/image" Target="../media/658053d2_a8d2_11ea_8135_003048fd731b_c206fa41_7e65_11eb_8259_003048fd731b225.jpeg"/><Relationship Id="rId226" Type="http://schemas.openxmlformats.org/officeDocument/2006/relationships/image" Target="../media/658053de_a8d2_11ea_8135_003048fd731b_c206fa42_7e65_11eb_8259_003048fd731b226.jpeg"/><Relationship Id="rId227" Type="http://schemas.openxmlformats.org/officeDocument/2006/relationships/image" Target="../media/658053e2_a8d2_11ea_8135_003048fd731b_00bb7b34_a8d8_11ea_8135_003048fd731b227.jpeg"/><Relationship Id="rId228" Type="http://schemas.openxmlformats.org/officeDocument/2006/relationships/image" Target="../media/6dfb45a1_f78f_11ea_819f_003048fd731b_c206fa43_7e65_11eb_8259_003048fd731b228.jpeg"/><Relationship Id="rId229" Type="http://schemas.openxmlformats.org/officeDocument/2006/relationships/image" Target="../media/33dad9b9_296e_11eb_81e2_003048fd731b_c206fa44_7e65_11eb_8259_003048fd731b229.jpeg"/><Relationship Id="rId230" Type="http://schemas.openxmlformats.org/officeDocument/2006/relationships/image" Target="../media/3d54d8a9_7f15_11eb_825a_003048fd731b_f01e3899_67f8_11ec_a210_00259070b487230.jpeg"/><Relationship Id="rId231" Type="http://schemas.openxmlformats.org/officeDocument/2006/relationships/image" Target="../media/3d54d8a7_7f15_11eb_825a_003048fd731b_f01e389a_67f8_11ec_a210_00259070b487231.jpeg"/><Relationship Id="rId232" Type="http://schemas.openxmlformats.org/officeDocument/2006/relationships/image" Target="../media/f8d83f46_0ad6_11ec_831e_003048fd731b_a73d6baf_3fbb_11ef_a5f3_047c1617b143232.jpeg"/><Relationship Id="rId233" Type="http://schemas.openxmlformats.org/officeDocument/2006/relationships/image" Target="../media/c44ddb11_a778_11ec_a25c_00259070b487_a73d6bb1_3fbb_11ef_a5f3_047c1617b143233.jpeg"/><Relationship Id="rId234" Type="http://schemas.openxmlformats.org/officeDocument/2006/relationships/image" Target="../media/c44ddb13_a778_11ec_a25c_00259070b487_a73d6bb4_3fbb_11ef_a5f3_047c1617b143234.png"/><Relationship Id="rId235" Type="http://schemas.openxmlformats.org/officeDocument/2006/relationships/image" Target="../media/c44ddb15_a778_11ec_a25c_00259070b487_daef3f54_f115_11ee_a58b_047c1617b143235.jpeg"/><Relationship Id="rId236" Type="http://schemas.openxmlformats.org/officeDocument/2006/relationships/image" Target="../media/6652a162_b63d_11ec_a26a_00259070b487_a73d6bb8_3fbb_11ef_a5f3_047c1617b143236.jpeg"/><Relationship Id="rId237" Type="http://schemas.openxmlformats.org/officeDocument/2006/relationships/image" Target="../media/6652a164_b63d_11ec_a26a_00259070b487_a73d6bbb_3fbb_11ef_a5f3_047c1617b143237.jpeg"/><Relationship Id="rId238" Type="http://schemas.openxmlformats.org/officeDocument/2006/relationships/image" Target="../media/3ab9550f_2b35_11ec_8350_003048fd731b_f01e38a2_67f8_11ec_a210_00259070b487238.jpeg"/><Relationship Id="rId239" Type="http://schemas.openxmlformats.org/officeDocument/2006/relationships/image" Target="../media/a16b84a3_663d_11ed_a377_047c1617b143_a73d6bbe_3fbb_11ef_a5f3_047c1617b143239.png"/><Relationship Id="rId240" Type="http://schemas.openxmlformats.org/officeDocument/2006/relationships/image" Target="../media/3a60339e_93a4_11ee_a50e_047c1617b143_d0f60f8c_ca39_11ee_a557_047c1617b143240.jpeg"/><Relationship Id="rId241" Type="http://schemas.openxmlformats.org/officeDocument/2006/relationships/image" Target="../media/ef459a4a_91f1_11f0_a7bf_047c1617b143_d79fde4d_96ec_11f0_a7c5_047c1617b143241.jpeg"/><Relationship Id="rId242" Type="http://schemas.openxmlformats.org/officeDocument/2006/relationships/image" Target="../media/ef459a4c_91f1_11f0_a7bf_047c1617b143_d79fde4c_96ec_11f0_a7c5_047c1617b143242.jpeg"/><Relationship Id="rId243" Type="http://schemas.openxmlformats.org/officeDocument/2006/relationships/image" Target="../media/ef459a4e_91f1_11f0_a7bf_047c1617b143_d79fde51_96ec_11f0_a7c5_047c1617b143243.jpeg"/><Relationship Id="rId244" Type="http://schemas.openxmlformats.org/officeDocument/2006/relationships/image" Target="../media/ef459a50_91f1_11f0_a7bf_047c1617b143_d79fde4b_96ec_11f0_a7c5_047c1617b1432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076325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33475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076325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038225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076325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981075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942975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9144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1" name="Image_154" descr="Image_15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2" name="Image_155" descr="Image_15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3" name="Image_156" descr="Image_15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4" name="Image_157" descr="Image_15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5" name="Image_158" descr="Image_15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6" name="Image_159" descr="Image_15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7" name="Image_160" descr="Image_16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8" name="Image_171" descr="Image_17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9" name="Image_172" descr="Image_17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0" name="Image_173" descr="Image_17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1" name="Image_174" descr="Image_17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2" name="Image_175" descr="Image_17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287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038225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J6*6947.76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J7*4387.62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J9*5573.31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J11*5089.53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J13*5008.43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J14*2242.75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J16*2637.05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J19*2420.32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J20*5640.43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J21*5543.95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J22*5408.32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J23*5255.92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J24*5636.23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J28*5385.95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J30*5097.92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J31*5155.24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J32*4482.70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J33*5762.07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J34*5376.16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J35*5700.55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J36*5562.13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J37*4453.34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J40*4688.24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J41*4630.91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J42*4661.67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1</v>
      </c>
      <c r="H43" s="2">
        <v>0</v>
      </c>
      <c r="I43" s="1">
        <v>0</v>
      </c>
      <c r="J43" s="3" t="s">
        <v>18</v>
      </c>
      <c r="K43" s="2" t="str">
        <f>J43*11971.57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J44*4526.04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J45*5371.97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J46*5223.76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J47*4684.04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J48*4658.87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J49*4263.18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J50*4644.89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J51*4243.60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J53*4050.65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J54*8559.91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J55*3448.01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J56*3466.19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J57*2416.13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J58*3699.69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J59*3492.76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J60*2442.69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J64*2309.86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J65*3983.53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J66*3302.60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J67*3322.17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J68*2012.04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J69*3371.11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J70*3557.08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J71*2895.72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J72*3050.92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J73*3280.23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J75*2898.51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J76*5028.01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J77*5746.69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J78*5193.00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J79*5222.36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J80*5223.76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J81*5313.24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J82*5028.01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J83*6196.92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J84*3161.38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J85*4693.83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J86*4225.43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J87*4225.43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J88*3304.00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J89*5139.86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J90*4981.86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1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J92*5936.85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J94*7102.97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J95*4885.39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J96*5330.02</f>
        <v>0</v>
      </c>
      <c r="L96" s="5"/>
    </row>
    <row r="97" spans="1:12" outlineLevel="2">
      <c r="A97" s="8" t="s">
        <v>325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outlineLevel="3">
      <c r="A98" s="9" t="s">
        <v>326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5"/>
    </row>
    <row r="99" spans="1:12" customHeight="1" ht="105" outlineLevel="5">
      <c r="A99" s="1"/>
      <c r="B99" s="1">
        <v>827868</v>
      </c>
      <c r="C99" s="1" t="s">
        <v>327</v>
      </c>
      <c r="D99" s="1" t="s">
        <v>328</v>
      </c>
      <c r="E99" s="2" t="s">
        <v>329</v>
      </c>
      <c r="F99" s="2" t="s">
        <v>330</v>
      </c>
      <c r="G99" s="2">
        <v>4</v>
      </c>
      <c r="H99" s="2">
        <v>0</v>
      </c>
      <c r="I99" s="1">
        <v>0</v>
      </c>
      <c r="J99" s="3" t="s">
        <v>18</v>
      </c>
      <c r="K99" s="2" t="str">
        <f>J99*1949.40</f>
        <v>0</v>
      </c>
      <c r="L99" s="5"/>
    </row>
    <row r="100" spans="1:12" customHeight="1" ht="105" outlineLevel="5">
      <c r="A100" s="1"/>
      <c r="B100" s="1">
        <v>827869</v>
      </c>
      <c r="C100" s="1" t="s">
        <v>331</v>
      </c>
      <c r="D100" s="1" t="s">
        <v>332</v>
      </c>
      <c r="E100" s="2" t="s">
        <v>333</v>
      </c>
      <c r="F100" s="2" t="s">
        <v>334</v>
      </c>
      <c r="G100" s="2">
        <v>10</v>
      </c>
      <c r="H100" s="2">
        <v>0</v>
      </c>
      <c r="I100" s="1">
        <v>0</v>
      </c>
      <c r="J100" s="3" t="s">
        <v>18</v>
      </c>
      <c r="K100" s="2" t="str">
        <f>J100*2409.51</f>
        <v>0</v>
      </c>
      <c r="L100" s="5"/>
    </row>
    <row r="101" spans="1:12" customHeight="1" ht="105" outlineLevel="5">
      <c r="A101" s="1"/>
      <c r="B101" s="1">
        <v>827871</v>
      </c>
      <c r="C101" s="1" t="s">
        <v>335</v>
      </c>
      <c r="D101" s="1" t="s">
        <v>336</v>
      </c>
      <c r="E101" s="2" t="s">
        <v>337</v>
      </c>
      <c r="F101" s="2" t="s">
        <v>338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J101*2323.24</f>
        <v>0</v>
      </c>
      <c r="L101" s="5"/>
    </row>
    <row r="102" spans="1:12" customHeight="1" ht="105" outlineLevel="5">
      <c r="A102" s="1"/>
      <c r="B102" s="1">
        <v>827872</v>
      </c>
      <c r="C102" s="1" t="s">
        <v>339</v>
      </c>
      <c r="D102" s="1" t="s">
        <v>340</v>
      </c>
      <c r="E102" s="2" t="s">
        <v>341</v>
      </c>
      <c r="F102" s="2" t="s">
        <v>342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J102*2607.78</f>
        <v>0</v>
      </c>
      <c r="L102" s="5"/>
    </row>
    <row r="103" spans="1:12" customHeight="1" ht="105" outlineLevel="5">
      <c r="A103" s="1"/>
      <c r="B103" s="1">
        <v>827873</v>
      </c>
      <c r="C103" s="1" t="s">
        <v>343</v>
      </c>
      <c r="D103" s="1" t="s">
        <v>344</v>
      </c>
      <c r="E103" s="2" t="s">
        <v>345</v>
      </c>
      <c r="F103" s="2" t="s">
        <v>346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J103*4302.91</f>
        <v>0</v>
      </c>
      <c r="L103" s="5"/>
    </row>
    <row r="104" spans="1:12" customHeight="1" ht="105" outlineLevel="5">
      <c r="A104" s="1"/>
      <c r="B104" s="1">
        <v>827874</v>
      </c>
      <c r="C104" s="1" t="s">
        <v>347</v>
      </c>
      <c r="D104" s="1" t="s">
        <v>348</v>
      </c>
      <c r="E104" s="2" t="s">
        <v>349</v>
      </c>
      <c r="F104" s="2" t="s">
        <v>350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J104*5583.35</f>
        <v>0</v>
      </c>
      <c r="L104" s="5"/>
    </row>
    <row r="105" spans="1:12" customHeight="1" ht="105" outlineLevel="5">
      <c r="A105" s="1"/>
      <c r="B105" s="1">
        <v>877765</v>
      </c>
      <c r="C105" s="1" t="s">
        <v>351</v>
      </c>
      <c r="D105" s="1" t="s">
        <v>352</v>
      </c>
      <c r="E105" s="2" t="s">
        <v>353</v>
      </c>
      <c r="F105" s="2" t="s">
        <v>354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J105*3437.19</f>
        <v>0</v>
      </c>
      <c r="L105" s="5"/>
    </row>
    <row r="106" spans="1:12" outlineLevel="3">
      <c r="A106" s="9" t="s">
        <v>355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5"/>
    </row>
    <row r="107" spans="1:12" customHeight="1" ht="105" outlineLevel="5">
      <c r="A107" s="1"/>
      <c r="B107" s="1">
        <v>827849</v>
      </c>
      <c r="C107" s="1" t="s">
        <v>356</v>
      </c>
      <c r="D107" s="1" t="s">
        <v>357</v>
      </c>
      <c r="E107" s="2" t="s">
        <v>358</v>
      </c>
      <c r="F107" s="2" t="s">
        <v>359</v>
      </c>
      <c r="G107" s="2" t="s">
        <v>360</v>
      </c>
      <c r="H107" s="2">
        <v>0</v>
      </c>
      <c r="I107" s="1">
        <v>0</v>
      </c>
      <c r="J107" s="3" t="s">
        <v>18</v>
      </c>
      <c r="K107" s="2" t="str">
        <f>J107*1505.94</f>
        <v>0</v>
      </c>
      <c r="L107" s="5"/>
    </row>
    <row r="108" spans="1:12" customHeight="1" ht="105" outlineLevel="5">
      <c r="A108" s="1"/>
      <c r="B108" s="1">
        <v>827850</v>
      </c>
      <c r="C108" s="1" t="s">
        <v>361</v>
      </c>
      <c r="D108" s="1" t="s">
        <v>362</v>
      </c>
      <c r="E108" s="2" t="s">
        <v>363</v>
      </c>
      <c r="F108" s="2" t="s">
        <v>330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J108*1949.40</f>
        <v>0</v>
      </c>
      <c r="L108" s="5"/>
    </row>
    <row r="109" spans="1:12" customHeight="1" ht="105" outlineLevel="5">
      <c r="A109" s="1"/>
      <c r="B109" s="1">
        <v>827851</v>
      </c>
      <c r="C109" s="1" t="s">
        <v>364</v>
      </c>
      <c r="D109" s="1" t="s">
        <v>365</v>
      </c>
      <c r="E109" s="2" t="s">
        <v>366</v>
      </c>
      <c r="F109" s="2" t="s">
        <v>367</v>
      </c>
      <c r="G109" s="2" t="s">
        <v>360</v>
      </c>
      <c r="H109" s="2">
        <v>0</v>
      </c>
      <c r="I109" s="1">
        <v>0</v>
      </c>
      <c r="J109" s="3" t="s">
        <v>18</v>
      </c>
      <c r="K109" s="2" t="str">
        <f>J109*2577.51</f>
        <v>0</v>
      </c>
      <c r="L109" s="5"/>
    </row>
    <row r="110" spans="1:12" customHeight="1" ht="105" outlineLevel="5">
      <c r="A110" s="1"/>
      <c r="B110" s="1">
        <v>827852</v>
      </c>
      <c r="C110" s="1" t="s">
        <v>368</v>
      </c>
      <c r="D110" s="1" t="s">
        <v>369</v>
      </c>
      <c r="E110" s="2" t="s">
        <v>370</v>
      </c>
      <c r="F110" s="2" t="s">
        <v>371</v>
      </c>
      <c r="G110" s="2" t="s">
        <v>360</v>
      </c>
      <c r="H110" s="2">
        <v>0</v>
      </c>
      <c r="I110" s="1">
        <v>0</v>
      </c>
      <c r="J110" s="3" t="s">
        <v>18</v>
      </c>
      <c r="K110" s="2" t="str">
        <f>J110*2589.62</f>
        <v>0</v>
      </c>
      <c r="L110" s="5"/>
    </row>
    <row r="111" spans="1:12" customHeight="1" ht="105" outlineLevel="5">
      <c r="A111" s="1"/>
      <c r="B111" s="1">
        <v>827853</v>
      </c>
      <c r="C111" s="1" t="s">
        <v>372</v>
      </c>
      <c r="D111" s="1" t="s">
        <v>373</v>
      </c>
      <c r="E111" s="2" t="s">
        <v>374</v>
      </c>
      <c r="F111" s="2" t="s">
        <v>375</v>
      </c>
      <c r="G111" s="2" t="s">
        <v>376</v>
      </c>
      <c r="H111" s="2">
        <v>0</v>
      </c>
      <c r="I111" s="1">
        <v>0</v>
      </c>
      <c r="J111" s="3" t="s">
        <v>18</v>
      </c>
      <c r="K111" s="2" t="str">
        <f>J111*2176.43</f>
        <v>0</v>
      </c>
      <c r="L111" s="5"/>
    </row>
    <row r="112" spans="1:12" customHeight="1" ht="105" outlineLevel="5">
      <c r="A112" s="1"/>
      <c r="B112" s="1">
        <v>827855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>
        <v>8</v>
      </c>
      <c r="H112" s="2">
        <v>0</v>
      </c>
      <c r="I112" s="1">
        <v>0</v>
      </c>
      <c r="J112" s="3" t="s">
        <v>18</v>
      </c>
      <c r="K112" s="2" t="str">
        <f>J112*2420.11</f>
        <v>0</v>
      </c>
      <c r="L112" s="5"/>
    </row>
    <row r="113" spans="1:12" customHeight="1" ht="105" outlineLevel="5">
      <c r="A113" s="1"/>
      <c r="B113" s="1">
        <v>827856</v>
      </c>
      <c r="C113" s="1" t="s">
        <v>381</v>
      </c>
      <c r="D113" s="1" t="s">
        <v>382</v>
      </c>
      <c r="E113" s="2" t="s">
        <v>383</v>
      </c>
      <c r="F113" s="2" t="s">
        <v>384</v>
      </c>
      <c r="G113" s="2">
        <v>10</v>
      </c>
      <c r="H113" s="2">
        <v>0</v>
      </c>
      <c r="I113" s="1">
        <v>0</v>
      </c>
      <c r="J113" s="3" t="s">
        <v>18</v>
      </c>
      <c r="K113" s="2" t="str">
        <f>J113*3909.40</f>
        <v>0</v>
      </c>
      <c r="L113" s="5"/>
    </row>
    <row r="114" spans="1:12" customHeight="1" ht="105" outlineLevel="5">
      <c r="A114" s="1"/>
      <c r="B114" s="1">
        <v>827857</v>
      </c>
      <c r="C114" s="1" t="s">
        <v>385</v>
      </c>
      <c r="D114" s="1" t="s">
        <v>386</v>
      </c>
      <c r="E114" s="2" t="s">
        <v>387</v>
      </c>
      <c r="F114" s="2" t="s">
        <v>388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J114*0.00</f>
        <v>0</v>
      </c>
      <c r="L114" s="5"/>
    </row>
    <row r="115" spans="1:12" customHeight="1" ht="105" outlineLevel="5">
      <c r="A115" s="1"/>
      <c r="B115" s="1">
        <v>827862</v>
      </c>
      <c r="C115" s="1" t="s">
        <v>389</v>
      </c>
      <c r="D115" s="1" t="s">
        <v>390</v>
      </c>
      <c r="E115" s="2" t="s">
        <v>391</v>
      </c>
      <c r="F115" s="2" t="s">
        <v>392</v>
      </c>
      <c r="G115" s="2" t="s">
        <v>376</v>
      </c>
      <c r="H115" s="2">
        <v>0</v>
      </c>
      <c r="I115" s="1">
        <v>0</v>
      </c>
      <c r="J115" s="3" t="s">
        <v>18</v>
      </c>
      <c r="K115" s="2" t="str">
        <f>J115*1590.70</f>
        <v>0</v>
      </c>
      <c r="L115" s="5"/>
    </row>
    <row r="116" spans="1:12" customHeight="1" ht="105" outlineLevel="5">
      <c r="A116" s="1"/>
      <c r="B116" s="1">
        <v>827863</v>
      </c>
      <c r="C116" s="1" t="s">
        <v>393</v>
      </c>
      <c r="D116" s="1" t="s">
        <v>394</v>
      </c>
      <c r="E116" s="2" t="s">
        <v>395</v>
      </c>
      <c r="F116" s="2" t="s">
        <v>396</v>
      </c>
      <c r="G116" s="2" t="s">
        <v>360</v>
      </c>
      <c r="H116" s="2">
        <v>0</v>
      </c>
      <c r="I116" s="1">
        <v>0</v>
      </c>
      <c r="J116" s="3" t="s">
        <v>18</v>
      </c>
      <c r="K116" s="2" t="str">
        <f>J116*2713.73</f>
        <v>0</v>
      </c>
      <c r="L116" s="5"/>
    </row>
    <row r="117" spans="1:12" customHeight="1" ht="105" outlineLevel="5">
      <c r="A117" s="1"/>
      <c r="B117" s="1">
        <v>827864</v>
      </c>
      <c r="C117" s="1" t="s">
        <v>397</v>
      </c>
      <c r="D117" s="1" t="s">
        <v>398</v>
      </c>
      <c r="E117" s="2" t="s">
        <v>399</v>
      </c>
      <c r="F117" s="2" t="s">
        <v>400</v>
      </c>
      <c r="G117" s="2" t="s">
        <v>360</v>
      </c>
      <c r="H117" s="2">
        <v>0</v>
      </c>
      <c r="I117" s="1">
        <v>0</v>
      </c>
      <c r="J117" s="3" t="s">
        <v>18</v>
      </c>
      <c r="K117" s="2" t="str">
        <f>J117*1896.43</f>
        <v>0</v>
      </c>
      <c r="L117" s="5"/>
    </row>
    <row r="118" spans="1:12" customHeight="1" ht="105" outlineLevel="5">
      <c r="A118" s="1"/>
      <c r="B118" s="1">
        <v>827865</v>
      </c>
      <c r="C118" s="1" t="s">
        <v>401</v>
      </c>
      <c r="D118" s="1" t="s">
        <v>402</v>
      </c>
      <c r="E118" s="2" t="s">
        <v>403</v>
      </c>
      <c r="F118" s="2" t="s">
        <v>404</v>
      </c>
      <c r="G118" s="2" t="s">
        <v>360</v>
      </c>
      <c r="H118" s="2">
        <v>0</v>
      </c>
      <c r="I118" s="1">
        <v>0</v>
      </c>
      <c r="J118" s="3" t="s">
        <v>18</v>
      </c>
      <c r="K118" s="2" t="str">
        <f>J118*2898.38</f>
        <v>0</v>
      </c>
      <c r="L118" s="5"/>
    </row>
    <row r="119" spans="1:12" customHeight="1" ht="105" outlineLevel="5">
      <c r="A119" s="1"/>
      <c r="B119" s="1">
        <v>827866</v>
      </c>
      <c r="C119" s="1" t="s">
        <v>405</v>
      </c>
      <c r="D119" s="1" t="s">
        <v>406</v>
      </c>
      <c r="E119" s="2" t="s">
        <v>407</v>
      </c>
      <c r="F119" s="2" t="s">
        <v>408</v>
      </c>
      <c r="G119" s="2" t="s">
        <v>360</v>
      </c>
      <c r="H119" s="2">
        <v>0</v>
      </c>
      <c r="I119" s="1">
        <v>0</v>
      </c>
      <c r="J119" s="3" t="s">
        <v>18</v>
      </c>
      <c r="K119" s="2" t="str">
        <f>J119*3008.86</f>
        <v>0</v>
      </c>
      <c r="L119" s="5"/>
    </row>
    <row r="120" spans="1:12" customHeight="1" ht="105" outlineLevel="5">
      <c r="A120" s="1"/>
      <c r="B120" s="1">
        <v>827867</v>
      </c>
      <c r="C120" s="1" t="s">
        <v>409</v>
      </c>
      <c r="D120" s="1" t="s">
        <v>410</v>
      </c>
      <c r="E120" s="2" t="s">
        <v>411</v>
      </c>
      <c r="F120" s="2" t="s">
        <v>412</v>
      </c>
      <c r="G120" s="2">
        <v>10</v>
      </c>
      <c r="H120" s="2">
        <v>0</v>
      </c>
      <c r="I120" s="1">
        <v>0</v>
      </c>
      <c r="J120" s="3" t="s">
        <v>18</v>
      </c>
      <c r="K120" s="2" t="str">
        <f>J120*1272.86</f>
        <v>0</v>
      </c>
      <c r="L120" s="5"/>
    </row>
    <row r="121" spans="1:12" customHeight="1" ht="105" outlineLevel="5">
      <c r="A121" s="1"/>
      <c r="B121" s="1">
        <v>827882</v>
      </c>
      <c r="C121" s="1" t="s">
        <v>413</v>
      </c>
      <c r="D121" s="1" t="s">
        <v>414</v>
      </c>
      <c r="E121" s="2" t="s">
        <v>415</v>
      </c>
      <c r="F121" s="2" t="s">
        <v>416</v>
      </c>
      <c r="G121" s="2" t="s">
        <v>360</v>
      </c>
      <c r="H121" s="2">
        <v>0</v>
      </c>
      <c r="I121" s="1">
        <v>0</v>
      </c>
      <c r="J121" s="3" t="s">
        <v>18</v>
      </c>
      <c r="K121" s="2" t="str">
        <f>J121*1996.32</f>
        <v>0</v>
      </c>
      <c r="L121" s="5"/>
    </row>
    <row r="122" spans="1:12" customHeight="1" ht="105" outlineLevel="5">
      <c r="A122" s="1"/>
      <c r="B122" s="1">
        <v>827883</v>
      </c>
      <c r="C122" s="1" t="s">
        <v>417</v>
      </c>
      <c r="D122" s="1" t="s">
        <v>418</v>
      </c>
      <c r="E122" s="2" t="s">
        <v>419</v>
      </c>
      <c r="F122" s="2" t="s">
        <v>420</v>
      </c>
      <c r="G122" s="2" t="s">
        <v>360</v>
      </c>
      <c r="H122" s="2">
        <v>0</v>
      </c>
      <c r="I122" s="1">
        <v>0</v>
      </c>
      <c r="J122" s="3" t="s">
        <v>18</v>
      </c>
      <c r="K122" s="2" t="str">
        <f>J122*1589.19</f>
        <v>0</v>
      </c>
      <c r="L122" s="5"/>
    </row>
    <row r="123" spans="1:12" customHeight="1" ht="105" outlineLevel="5">
      <c r="A123" s="1"/>
      <c r="B123" s="1">
        <v>827884</v>
      </c>
      <c r="C123" s="1" t="s">
        <v>421</v>
      </c>
      <c r="D123" s="1" t="s">
        <v>422</v>
      </c>
      <c r="E123" s="2" t="s">
        <v>423</v>
      </c>
      <c r="F123" s="2" t="s">
        <v>424</v>
      </c>
      <c r="G123" s="2" t="s">
        <v>360</v>
      </c>
      <c r="H123" s="2">
        <v>0</v>
      </c>
      <c r="I123" s="1">
        <v>0</v>
      </c>
      <c r="J123" s="3" t="s">
        <v>18</v>
      </c>
      <c r="K123" s="2" t="str">
        <f>J123*1879.78</f>
        <v>0</v>
      </c>
      <c r="L123" s="5"/>
    </row>
    <row r="124" spans="1:12" customHeight="1" ht="105" outlineLevel="5">
      <c r="A124" s="1"/>
      <c r="B124" s="1">
        <v>834699</v>
      </c>
      <c r="C124" s="1" t="s">
        <v>425</v>
      </c>
      <c r="D124" s="1" t="s">
        <v>426</v>
      </c>
      <c r="E124" s="2" t="s">
        <v>427</v>
      </c>
      <c r="F124" s="2" t="s">
        <v>428</v>
      </c>
      <c r="G124" s="2" t="s">
        <v>376</v>
      </c>
      <c r="H124" s="2">
        <v>0</v>
      </c>
      <c r="I124" s="1">
        <v>0</v>
      </c>
      <c r="J124" s="3" t="s">
        <v>18</v>
      </c>
      <c r="K124" s="2" t="str">
        <f>J124*3976.00</f>
        <v>0</v>
      </c>
      <c r="L124" s="5"/>
    </row>
    <row r="125" spans="1:12" outlineLevel="3">
      <c r="A125" s="9" t="s">
        <v>429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890499</v>
      </c>
      <c r="C126" s="1" t="s">
        <v>430</v>
      </c>
      <c r="D126" s="1" t="s">
        <v>431</v>
      </c>
      <c r="E126" s="2" t="s">
        <v>432</v>
      </c>
      <c r="F126" s="2" t="s">
        <v>433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J126*792.30</f>
        <v>0</v>
      </c>
      <c r="L126" s="5"/>
    </row>
    <row r="127" spans="1:12" customHeight="1" ht="105" outlineLevel="5">
      <c r="A127" s="1"/>
      <c r="B127" s="1">
        <v>890500</v>
      </c>
      <c r="C127" s="1" t="s">
        <v>434</v>
      </c>
      <c r="D127" s="1" t="s">
        <v>435</v>
      </c>
      <c r="E127" s="2" t="s">
        <v>436</v>
      </c>
      <c r="F127" s="2" t="s">
        <v>437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J127*1368.50</f>
        <v>0</v>
      </c>
      <c r="L127" s="5"/>
    </row>
    <row r="128" spans="1:12" customHeight="1" ht="105" outlineLevel="5">
      <c r="A128" s="1"/>
      <c r="B128" s="1">
        <v>890502</v>
      </c>
      <c r="C128" s="1" t="s">
        <v>438</v>
      </c>
      <c r="D128" s="1" t="s">
        <v>439</v>
      </c>
      <c r="E128" s="2" t="s">
        <v>440</v>
      </c>
      <c r="F128" s="2" t="s">
        <v>441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J128*1339.11</f>
        <v>0</v>
      </c>
      <c r="L128" s="5"/>
    </row>
    <row r="129" spans="1:12" customHeight="1" ht="105" outlineLevel="5">
      <c r="A129" s="1"/>
      <c r="B129" s="1">
        <v>890503</v>
      </c>
      <c r="C129" s="1" t="s">
        <v>442</v>
      </c>
      <c r="D129" s="1" t="s">
        <v>443</v>
      </c>
      <c r="E129" s="2" t="s">
        <v>440</v>
      </c>
      <c r="F129" s="2" t="s">
        <v>437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J129*1368.50</f>
        <v>0</v>
      </c>
      <c r="L129" s="5"/>
    </row>
    <row r="130" spans="1:12" customHeight="1" ht="105" outlineLevel="5">
      <c r="A130" s="1"/>
      <c r="B130" s="1">
        <v>890504</v>
      </c>
      <c r="C130" s="1" t="s">
        <v>444</v>
      </c>
      <c r="D130" s="1" t="s">
        <v>445</v>
      </c>
      <c r="E130" s="2" t="s">
        <v>446</v>
      </c>
      <c r="F130" s="2" t="s">
        <v>447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J130*880.47</f>
        <v>0</v>
      </c>
      <c r="L130" s="5"/>
    </row>
    <row r="131" spans="1:12" customHeight="1" ht="105" outlineLevel="5">
      <c r="A131" s="1"/>
      <c r="B131" s="1">
        <v>890505</v>
      </c>
      <c r="C131" s="1" t="s">
        <v>448</v>
      </c>
      <c r="D131" s="1" t="s">
        <v>449</v>
      </c>
      <c r="E131" s="2" t="s">
        <v>450</v>
      </c>
      <c r="F131" s="2" t="s">
        <v>451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J131*1451.32</f>
        <v>0</v>
      </c>
      <c r="L131" s="5"/>
    </row>
    <row r="132" spans="1:12" customHeight="1" ht="105" outlineLevel="5">
      <c r="A132" s="1"/>
      <c r="B132" s="1">
        <v>890507</v>
      </c>
      <c r="C132" s="1" t="s">
        <v>452</v>
      </c>
      <c r="D132" s="1" t="s">
        <v>453</v>
      </c>
      <c r="E132" s="2" t="s">
        <v>454</v>
      </c>
      <c r="F132" s="2" t="s">
        <v>455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J132*1421.93</f>
        <v>0</v>
      </c>
      <c r="L132" s="5"/>
    </row>
    <row r="133" spans="1:12" customHeight="1" ht="105" outlineLevel="5">
      <c r="A133" s="1"/>
      <c r="B133" s="1">
        <v>890508</v>
      </c>
      <c r="C133" s="1" t="s">
        <v>456</v>
      </c>
      <c r="D133" s="1" t="s">
        <v>457</v>
      </c>
      <c r="E133" s="2" t="s">
        <v>454</v>
      </c>
      <c r="F133" s="2" t="s">
        <v>451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J133*1451.32</f>
        <v>0</v>
      </c>
      <c r="L133" s="5"/>
    </row>
    <row r="134" spans="1:12" customHeight="1" ht="105" outlineLevel="5">
      <c r="A134" s="1"/>
      <c r="B134" s="1">
        <v>890510</v>
      </c>
      <c r="C134" s="1" t="s">
        <v>458</v>
      </c>
      <c r="D134" s="1" t="s">
        <v>459</v>
      </c>
      <c r="E134" s="2" t="s">
        <v>460</v>
      </c>
      <c r="F134" s="2" t="s">
        <v>461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J134*1144.37</f>
        <v>0</v>
      </c>
      <c r="L134" s="5"/>
    </row>
    <row r="135" spans="1:12" outlineLevel="2">
      <c r="A135" s="8" t="s">
        <v>462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outlineLevel="3">
      <c r="A136" s="9" t="s">
        <v>463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5"/>
    </row>
    <row r="137" spans="1:12" customHeight="1" ht="105" outlineLevel="5">
      <c r="A137" s="1"/>
      <c r="B137" s="1">
        <v>827205</v>
      </c>
      <c r="C137" s="1" t="s">
        <v>464</v>
      </c>
      <c r="D137" s="1" t="s">
        <v>465</v>
      </c>
      <c r="E137" s="2" t="s">
        <v>466</v>
      </c>
      <c r="F137" s="2" t="s">
        <v>467</v>
      </c>
      <c r="G137" s="2">
        <v>8</v>
      </c>
      <c r="H137" s="2">
        <v>0</v>
      </c>
      <c r="I137" s="1">
        <v>0</v>
      </c>
      <c r="J137" s="3" t="s">
        <v>18</v>
      </c>
      <c r="K137" s="2" t="str">
        <f>J137*5301.83</f>
        <v>0</v>
      </c>
      <c r="L137" s="5"/>
    </row>
    <row r="138" spans="1:12" customHeight="1" ht="105" outlineLevel="5">
      <c r="A138" s="1"/>
      <c r="B138" s="1">
        <v>827206</v>
      </c>
      <c r="C138" s="1" t="s">
        <v>468</v>
      </c>
      <c r="D138" s="1" t="s">
        <v>469</v>
      </c>
      <c r="E138" s="2" t="s">
        <v>470</v>
      </c>
      <c r="F138" s="2" t="s">
        <v>471</v>
      </c>
      <c r="G138" s="2">
        <v>5</v>
      </c>
      <c r="H138" s="2">
        <v>0</v>
      </c>
      <c r="I138" s="1">
        <v>0</v>
      </c>
      <c r="J138" s="3" t="s">
        <v>18</v>
      </c>
      <c r="K138" s="2" t="str">
        <f>J138*2656.21</f>
        <v>0</v>
      </c>
      <c r="L138" s="5"/>
    </row>
    <row r="139" spans="1:12" customHeight="1" ht="105" outlineLevel="5">
      <c r="A139" s="1"/>
      <c r="B139" s="1">
        <v>827207</v>
      </c>
      <c r="C139" s="1" t="s">
        <v>472</v>
      </c>
      <c r="D139" s="1" t="s">
        <v>473</v>
      </c>
      <c r="E139" s="2" t="s">
        <v>474</v>
      </c>
      <c r="F139" s="2" t="s">
        <v>475</v>
      </c>
      <c r="G139" s="2">
        <v>4</v>
      </c>
      <c r="H139" s="2">
        <v>0</v>
      </c>
      <c r="I139" s="1">
        <v>0</v>
      </c>
      <c r="J139" s="3" t="s">
        <v>18</v>
      </c>
      <c r="K139" s="2" t="str">
        <f>J139*4675.24</f>
        <v>0</v>
      </c>
      <c r="L139" s="5"/>
    </row>
    <row r="140" spans="1:12" customHeight="1" ht="105" outlineLevel="5">
      <c r="A140" s="1"/>
      <c r="B140" s="1">
        <v>827209</v>
      </c>
      <c r="C140" s="1" t="s">
        <v>476</v>
      </c>
      <c r="D140" s="1" t="s">
        <v>477</v>
      </c>
      <c r="E140" s="2" t="s">
        <v>478</v>
      </c>
      <c r="F140" s="2" t="s">
        <v>479</v>
      </c>
      <c r="G140" s="2">
        <v>7</v>
      </c>
      <c r="H140" s="2">
        <v>0</v>
      </c>
      <c r="I140" s="1">
        <v>0</v>
      </c>
      <c r="J140" s="3" t="s">
        <v>18</v>
      </c>
      <c r="K140" s="2" t="str">
        <f>J140*4890.16</f>
        <v>0</v>
      </c>
      <c r="L140" s="5"/>
    </row>
    <row r="141" spans="1:12" customHeight="1" ht="105" outlineLevel="5">
      <c r="A141" s="1"/>
      <c r="B141" s="1">
        <v>827336</v>
      </c>
      <c r="C141" s="1" t="s">
        <v>480</v>
      </c>
      <c r="D141" s="1" t="s">
        <v>481</v>
      </c>
      <c r="E141" s="2" t="s">
        <v>482</v>
      </c>
      <c r="F141" s="2" t="s">
        <v>483</v>
      </c>
      <c r="G141" s="2">
        <v>4</v>
      </c>
      <c r="H141" s="2">
        <v>0</v>
      </c>
      <c r="I141" s="1">
        <v>0</v>
      </c>
      <c r="J141" s="3" t="s">
        <v>18</v>
      </c>
      <c r="K141" s="2" t="str">
        <f>J141*5012.75</f>
        <v>0</v>
      </c>
      <c r="L141" s="5"/>
    </row>
    <row r="142" spans="1:12" customHeight="1" ht="105" outlineLevel="5">
      <c r="A142" s="1"/>
      <c r="B142" s="1">
        <v>827344</v>
      </c>
      <c r="C142" s="1" t="s">
        <v>484</v>
      </c>
      <c r="D142" s="1" t="s">
        <v>485</v>
      </c>
      <c r="E142" s="2" t="s">
        <v>486</v>
      </c>
      <c r="F142" s="2" t="s">
        <v>487</v>
      </c>
      <c r="G142" s="2">
        <v>7</v>
      </c>
      <c r="H142" s="2">
        <v>0</v>
      </c>
      <c r="I142" s="1">
        <v>0</v>
      </c>
      <c r="J142" s="3" t="s">
        <v>18</v>
      </c>
      <c r="K142" s="2" t="str">
        <f>J142*4753.94</f>
        <v>0</v>
      </c>
      <c r="L142" s="5"/>
    </row>
    <row r="143" spans="1:12" customHeight="1" ht="105" outlineLevel="5">
      <c r="A143" s="1"/>
      <c r="B143" s="1">
        <v>827345</v>
      </c>
      <c r="C143" s="1" t="s">
        <v>488</v>
      </c>
      <c r="D143" s="1" t="s">
        <v>489</v>
      </c>
      <c r="E143" s="2" t="s">
        <v>486</v>
      </c>
      <c r="F143" s="2" t="s">
        <v>490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J143*4629.83</f>
        <v>0</v>
      </c>
      <c r="L143" s="5"/>
    </row>
    <row r="144" spans="1:12" customHeight="1" ht="105" outlineLevel="5">
      <c r="A144" s="1"/>
      <c r="B144" s="1">
        <v>883318</v>
      </c>
      <c r="C144" s="1" t="s">
        <v>491</v>
      </c>
      <c r="D144" s="1" t="s">
        <v>492</v>
      </c>
      <c r="E144" s="2" t="s">
        <v>493</v>
      </c>
      <c r="F144" s="2" t="s">
        <v>494</v>
      </c>
      <c r="G144" s="2">
        <v>6</v>
      </c>
      <c r="H144" s="2">
        <v>0</v>
      </c>
      <c r="I144" s="1">
        <v>0</v>
      </c>
      <c r="J144" s="3" t="s">
        <v>18</v>
      </c>
      <c r="K144" s="2" t="str">
        <f>J144*3985.08</f>
        <v>0</v>
      </c>
      <c r="L144" s="5"/>
    </row>
    <row r="145" spans="1:12" customHeight="1" ht="105" outlineLevel="5">
      <c r="A145" s="1"/>
      <c r="B145" s="1">
        <v>883320</v>
      </c>
      <c r="C145" s="1" t="s">
        <v>495</v>
      </c>
      <c r="D145" s="1" t="s">
        <v>496</v>
      </c>
      <c r="E145" s="2" t="s">
        <v>497</v>
      </c>
      <c r="F145" s="2" t="s">
        <v>498</v>
      </c>
      <c r="G145" s="2">
        <v>3</v>
      </c>
      <c r="H145" s="2">
        <v>0</v>
      </c>
      <c r="I145" s="1">
        <v>0</v>
      </c>
      <c r="J145" s="3" t="s">
        <v>18</v>
      </c>
      <c r="K145" s="2" t="str">
        <f>J145*6034.37</f>
        <v>0</v>
      </c>
      <c r="L145" s="5"/>
    </row>
    <row r="146" spans="1:12" customHeight="1" ht="105" outlineLevel="5">
      <c r="A146" s="1"/>
      <c r="B146" s="1">
        <v>885198</v>
      </c>
      <c r="C146" s="1" t="s">
        <v>499</v>
      </c>
      <c r="D146" s="1" t="s">
        <v>500</v>
      </c>
      <c r="E146" s="2" t="s">
        <v>501</v>
      </c>
      <c r="F146" s="2" t="s">
        <v>498</v>
      </c>
      <c r="G146" s="2">
        <v>2</v>
      </c>
      <c r="H146" s="2">
        <v>0</v>
      </c>
      <c r="I146" s="1">
        <v>0</v>
      </c>
      <c r="J146" s="3" t="s">
        <v>18</v>
      </c>
      <c r="K146" s="2" t="str">
        <f>J146*6034.37</f>
        <v>0</v>
      </c>
      <c r="L146" s="5"/>
    </row>
    <row r="147" spans="1:12" outlineLevel="3">
      <c r="A147" s="9" t="s">
        <v>502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5"/>
    </row>
    <row r="148" spans="1:12" customHeight="1" ht="105" outlineLevel="5">
      <c r="A148" s="1"/>
      <c r="B148" s="1">
        <v>827270</v>
      </c>
      <c r="C148" s="1" t="s">
        <v>503</v>
      </c>
      <c r="D148" s="1" t="s">
        <v>504</v>
      </c>
      <c r="E148" s="2" t="s">
        <v>505</v>
      </c>
      <c r="F148" s="2" t="s">
        <v>506</v>
      </c>
      <c r="G148" s="2">
        <v>10</v>
      </c>
      <c r="H148" s="2">
        <v>0</v>
      </c>
      <c r="I148" s="1">
        <v>0</v>
      </c>
      <c r="J148" s="3" t="s">
        <v>18</v>
      </c>
      <c r="K148" s="2" t="str">
        <f>J148*2551.78</f>
        <v>0</v>
      </c>
      <c r="L148" s="5"/>
    </row>
    <row r="149" spans="1:12" customHeight="1" ht="105" outlineLevel="5">
      <c r="A149" s="1"/>
      <c r="B149" s="1">
        <v>827271</v>
      </c>
      <c r="C149" s="1" t="s">
        <v>507</v>
      </c>
      <c r="D149" s="1" t="s">
        <v>508</v>
      </c>
      <c r="E149" s="2" t="s">
        <v>509</v>
      </c>
      <c r="F149" s="2" t="s">
        <v>510</v>
      </c>
      <c r="G149" s="2">
        <v>4</v>
      </c>
      <c r="H149" s="2">
        <v>0</v>
      </c>
      <c r="I149" s="1">
        <v>0</v>
      </c>
      <c r="J149" s="3" t="s">
        <v>18</v>
      </c>
      <c r="K149" s="2" t="str">
        <f>J149*1973.62</f>
        <v>0</v>
      </c>
      <c r="L149" s="5"/>
    </row>
    <row r="150" spans="1:12" customHeight="1" ht="105" outlineLevel="5">
      <c r="A150" s="1"/>
      <c r="B150" s="1">
        <v>827274</v>
      </c>
      <c r="C150" s="1" t="s">
        <v>511</v>
      </c>
      <c r="D150" s="1" t="s">
        <v>512</v>
      </c>
      <c r="E150" s="2" t="s">
        <v>513</v>
      </c>
      <c r="F150" s="2" t="s">
        <v>514</v>
      </c>
      <c r="G150" s="2" t="s">
        <v>360</v>
      </c>
      <c r="H150" s="2">
        <v>0</v>
      </c>
      <c r="I150" s="1">
        <v>0</v>
      </c>
      <c r="J150" s="3" t="s">
        <v>18</v>
      </c>
      <c r="K150" s="2" t="str">
        <f>J150*5198.91</f>
        <v>0</v>
      </c>
      <c r="L150" s="5"/>
    </row>
    <row r="151" spans="1:12" customHeight="1" ht="105" outlineLevel="5">
      <c r="A151" s="1"/>
      <c r="B151" s="1">
        <v>882095</v>
      </c>
      <c r="C151" s="1" t="s">
        <v>515</v>
      </c>
      <c r="D151" s="1" t="s">
        <v>516</v>
      </c>
      <c r="E151" s="2" t="s">
        <v>517</v>
      </c>
      <c r="F151" s="2" t="s">
        <v>518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J151*3167.78</f>
        <v>0</v>
      </c>
      <c r="L151" s="5"/>
    </row>
    <row r="152" spans="1:12" customHeight="1" ht="105" outlineLevel="5">
      <c r="A152" s="1"/>
      <c r="B152" s="1">
        <v>834698</v>
      </c>
      <c r="C152" s="1" t="s">
        <v>519</v>
      </c>
      <c r="D152" s="1" t="s">
        <v>520</v>
      </c>
      <c r="E152" s="2" t="s">
        <v>521</v>
      </c>
      <c r="F152" s="2" t="s">
        <v>522</v>
      </c>
      <c r="G152" s="2">
        <v>7</v>
      </c>
      <c r="H152" s="2">
        <v>0</v>
      </c>
      <c r="I152" s="1">
        <v>0</v>
      </c>
      <c r="J152" s="3" t="s">
        <v>18</v>
      </c>
      <c r="K152" s="2" t="str">
        <f>J152*5775.56</f>
        <v>0</v>
      </c>
      <c r="L152" s="5"/>
    </row>
    <row r="153" spans="1:12" outlineLevel="3">
      <c r="A153" s="9" t="s">
        <v>523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5"/>
    </row>
    <row r="154" spans="1:12" customHeight="1" ht="105" outlineLevel="5">
      <c r="A154" s="1"/>
      <c r="B154" s="1">
        <v>827083</v>
      </c>
      <c r="C154" s="1" t="s">
        <v>524</v>
      </c>
      <c r="D154" s="1" t="s">
        <v>525</v>
      </c>
      <c r="E154" s="2" t="s">
        <v>526</v>
      </c>
      <c r="F154" s="2" t="s">
        <v>527</v>
      </c>
      <c r="G154" s="2" t="s">
        <v>360</v>
      </c>
      <c r="H154" s="2">
        <v>0</v>
      </c>
      <c r="I154" s="1">
        <v>0</v>
      </c>
      <c r="J154" s="3" t="s">
        <v>18</v>
      </c>
      <c r="K154" s="2" t="str">
        <f>J154*2570.28</f>
        <v>0</v>
      </c>
      <c r="L154" s="5"/>
    </row>
    <row r="155" spans="1:12" customHeight="1" ht="105" outlineLevel="5">
      <c r="A155" s="1"/>
      <c r="B155" s="1">
        <v>827084</v>
      </c>
      <c r="C155" s="1" t="s">
        <v>528</v>
      </c>
      <c r="D155" s="1" t="s">
        <v>529</v>
      </c>
      <c r="E155" s="2" t="s">
        <v>530</v>
      </c>
      <c r="F155" s="2" t="s">
        <v>527</v>
      </c>
      <c r="G155" s="2">
        <v>8</v>
      </c>
      <c r="H155" s="2">
        <v>0</v>
      </c>
      <c r="I155" s="1">
        <v>0</v>
      </c>
      <c r="J155" s="3" t="s">
        <v>18</v>
      </c>
      <c r="K155" s="2" t="str">
        <f>J155*2570.28</f>
        <v>0</v>
      </c>
      <c r="L155" s="5"/>
    </row>
    <row r="156" spans="1:12" customHeight="1" ht="105" outlineLevel="5">
      <c r="A156" s="1"/>
      <c r="B156" s="1">
        <v>827085</v>
      </c>
      <c r="C156" s="1" t="s">
        <v>531</v>
      </c>
      <c r="D156" s="1" t="s">
        <v>532</v>
      </c>
      <c r="E156" s="2" t="s">
        <v>533</v>
      </c>
      <c r="F156" s="2" t="s">
        <v>388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827086</v>
      </c>
      <c r="C157" s="1" t="s">
        <v>534</v>
      </c>
      <c r="D157" s="1" t="s">
        <v>535</v>
      </c>
      <c r="E157" s="2" t="s">
        <v>536</v>
      </c>
      <c r="F157" s="2" t="s">
        <v>388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J157*0.00</f>
        <v>0</v>
      </c>
      <c r="L157" s="5"/>
    </row>
    <row r="158" spans="1:12" customHeight="1" ht="105" outlineLevel="5">
      <c r="A158" s="1"/>
      <c r="B158" s="1">
        <v>827087</v>
      </c>
      <c r="C158" s="1" t="s">
        <v>537</v>
      </c>
      <c r="D158" s="1" t="s">
        <v>538</v>
      </c>
      <c r="E158" s="2" t="s">
        <v>539</v>
      </c>
      <c r="F158" s="2" t="s">
        <v>540</v>
      </c>
      <c r="G158" s="2" t="s">
        <v>360</v>
      </c>
      <c r="H158" s="2">
        <v>0</v>
      </c>
      <c r="I158" s="1">
        <v>0</v>
      </c>
      <c r="J158" s="3" t="s">
        <v>18</v>
      </c>
      <c r="K158" s="2" t="str">
        <f>J158*3982.05</f>
        <v>0</v>
      </c>
      <c r="L158" s="5"/>
    </row>
    <row r="159" spans="1:12" customHeight="1" ht="105" outlineLevel="5">
      <c r="A159" s="1"/>
      <c r="B159" s="1">
        <v>827088</v>
      </c>
      <c r="C159" s="1" t="s">
        <v>541</v>
      </c>
      <c r="D159" s="1" t="s">
        <v>542</v>
      </c>
      <c r="E159" s="2" t="s">
        <v>543</v>
      </c>
      <c r="F159" s="2" t="s">
        <v>388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customHeight="1" ht="105" outlineLevel="5">
      <c r="A160" s="1"/>
      <c r="B160" s="1">
        <v>827091</v>
      </c>
      <c r="C160" s="1" t="s">
        <v>544</v>
      </c>
      <c r="D160" s="1" t="s">
        <v>545</v>
      </c>
      <c r="E160" s="2" t="s">
        <v>546</v>
      </c>
      <c r="F160" s="2" t="s">
        <v>547</v>
      </c>
      <c r="G160" s="2">
        <v>1</v>
      </c>
      <c r="H160" s="2">
        <v>0</v>
      </c>
      <c r="I160" s="1">
        <v>0</v>
      </c>
      <c r="J160" s="3" t="s">
        <v>18</v>
      </c>
      <c r="K160" s="2" t="str">
        <f>J160*2715.55</f>
        <v>0</v>
      </c>
      <c r="L160" s="5"/>
    </row>
    <row r="161" spans="1:12" customHeight="1" ht="105" outlineLevel="5">
      <c r="A161" s="1"/>
      <c r="B161" s="1">
        <v>827092</v>
      </c>
      <c r="C161" s="1" t="s">
        <v>548</v>
      </c>
      <c r="D161" s="1" t="s">
        <v>549</v>
      </c>
      <c r="E161" s="2" t="s">
        <v>550</v>
      </c>
      <c r="F161" s="2" t="s">
        <v>388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5">
      <c r="A162" s="1"/>
      <c r="B162" s="1">
        <v>827093</v>
      </c>
      <c r="C162" s="1" t="s">
        <v>551</v>
      </c>
      <c r="D162" s="1" t="s">
        <v>552</v>
      </c>
      <c r="E162" s="2" t="s">
        <v>553</v>
      </c>
      <c r="F162" s="2" t="s">
        <v>554</v>
      </c>
      <c r="G162" s="2">
        <v>9</v>
      </c>
      <c r="H162" s="2">
        <v>0</v>
      </c>
      <c r="I162" s="1">
        <v>0</v>
      </c>
      <c r="J162" s="3" t="s">
        <v>18</v>
      </c>
      <c r="K162" s="2" t="str">
        <f>J162*3717.19</f>
        <v>0</v>
      </c>
      <c r="L162" s="5"/>
    </row>
    <row r="163" spans="1:12" customHeight="1" ht="105" outlineLevel="5">
      <c r="A163" s="1"/>
      <c r="B163" s="1">
        <v>827094</v>
      </c>
      <c r="C163" s="1" t="s">
        <v>555</v>
      </c>
      <c r="D163" s="1" t="s">
        <v>556</v>
      </c>
      <c r="E163" s="2" t="s">
        <v>557</v>
      </c>
      <c r="F163" s="2" t="s">
        <v>554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J163*3717.19</f>
        <v>0</v>
      </c>
      <c r="L163" s="5"/>
    </row>
    <row r="164" spans="1:12" customHeight="1" ht="105" outlineLevel="5">
      <c r="A164" s="1"/>
      <c r="B164" s="1">
        <v>827095</v>
      </c>
      <c r="C164" s="1" t="s">
        <v>558</v>
      </c>
      <c r="D164" s="1" t="s">
        <v>559</v>
      </c>
      <c r="E164" s="2" t="s">
        <v>560</v>
      </c>
      <c r="F164" s="2" t="s">
        <v>561</v>
      </c>
      <c r="G164" s="2" t="s">
        <v>360</v>
      </c>
      <c r="H164" s="2">
        <v>0</v>
      </c>
      <c r="I164" s="1">
        <v>0</v>
      </c>
      <c r="J164" s="3" t="s">
        <v>18</v>
      </c>
      <c r="K164" s="2" t="str">
        <f>J164*3711.87</f>
        <v>0</v>
      </c>
      <c r="L164" s="5"/>
    </row>
    <row r="165" spans="1:12" customHeight="1" ht="105" outlineLevel="5">
      <c r="A165" s="1"/>
      <c r="B165" s="1">
        <v>827096</v>
      </c>
      <c r="C165" s="1" t="s">
        <v>562</v>
      </c>
      <c r="D165" s="1" t="s">
        <v>563</v>
      </c>
      <c r="E165" s="2" t="s">
        <v>564</v>
      </c>
      <c r="F165" s="2" t="s">
        <v>561</v>
      </c>
      <c r="G165" s="2">
        <v>9</v>
      </c>
      <c r="H165" s="2">
        <v>0</v>
      </c>
      <c r="I165" s="1">
        <v>0</v>
      </c>
      <c r="J165" s="3" t="s">
        <v>18</v>
      </c>
      <c r="K165" s="2" t="str">
        <f>J165*3711.87</f>
        <v>0</v>
      </c>
      <c r="L165" s="5"/>
    </row>
    <row r="166" spans="1:12" customHeight="1" ht="105" outlineLevel="5">
      <c r="A166" s="1"/>
      <c r="B166" s="1">
        <v>827097</v>
      </c>
      <c r="C166" s="1" t="s">
        <v>565</v>
      </c>
      <c r="D166" s="1" t="s">
        <v>566</v>
      </c>
      <c r="E166" s="2" t="s">
        <v>567</v>
      </c>
      <c r="F166" s="2" t="s">
        <v>568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J166*3355.27</f>
        <v>0</v>
      </c>
      <c r="L166" s="5"/>
    </row>
    <row r="167" spans="1:12" customHeight="1" ht="105" outlineLevel="5">
      <c r="A167" s="1"/>
      <c r="B167" s="1">
        <v>827098</v>
      </c>
      <c r="C167" s="1" t="s">
        <v>569</v>
      </c>
      <c r="D167" s="1" t="s">
        <v>570</v>
      </c>
      <c r="E167" s="2" t="s">
        <v>571</v>
      </c>
      <c r="F167" s="2" t="s">
        <v>568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J167*3355.27</f>
        <v>0</v>
      </c>
      <c r="L167" s="5"/>
    </row>
    <row r="168" spans="1:12" customHeight="1" ht="105" outlineLevel="5">
      <c r="A168" s="1"/>
      <c r="B168" s="1">
        <v>827100</v>
      </c>
      <c r="C168" s="1" t="s">
        <v>572</v>
      </c>
      <c r="D168" s="1" t="s">
        <v>573</v>
      </c>
      <c r="E168" s="2" t="s">
        <v>574</v>
      </c>
      <c r="F168" s="2" t="s">
        <v>575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J168*5886.44</f>
        <v>0</v>
      </c>
      <c r="L168" s="5"/>
    </row>
    <row r="169" spans="1:12" customHeight="1" ht="105" outlineLevel="5">
      <c r="A169" s="1"/>
      <c r="B169" s="1">
        <v>827103</v>
      </c>
      <c r="C169" s="1" t="s">
        <v>576</v>
      </c>
      <c r="D169" s="1" t="s">
        <v>577</v>
      </c>
      <c r="E169" s="2" t="s">
        <v>578</v>
      </c>
      <c r="F169" s="2" t="s">
        <v>388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J169*0.00</f>
        <v>0</v>
      </c>
      <c r="L169" s="5"/>
    </row>
    <row r="170" spans="1:12" customHeight="1" ht="105" outlineLevel="5">
      <c r="A170" s="1"/>
      <c r="B170" s="1">
        <v>827104</v>
      </c>
      <c r="C170" s="1" t="s">
        <v>579</v>
      </c>
      <c r="D170" s="1" t="s">
        <v>580</v>
      </c>
      <c r="E170" s="2" t="s">
        <v>581</v>
      </c>
      <c r="F170" s="2" t="s">
        <v>582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J170*6203.54</f>
        <v>0</v>
      </c>
      <c r="L170" s="5"/>
    </row>
    <row r="171" spans="1:12" customHeight="1" ht="105" outlineLevel="5">
      <c r="A171" s="1"/>
      <c r="B171" s="1">
        <v>827105</v>
      </c>
      <c r="C171" s="1" t="s">
        <v>583</v>
      </c>
      <c r="D171" s="1" t="s">
        <v>584</v>
      </c>
      <c r="E171" s="2" t="s">
        <v>585</v>
      </c>
      <c r="F171" s="2" t="s">
        <v>582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J171*6203.54</f>
        <v>0</v>
      </c>
      <c r="L171" s="5"/>
    </row>
    <row r="172" spans="1:12" customHeight="1" ht="105" outlineLevel="5">
      <c r="A172" s="1"/>
      <c r="B172" s="1">
        <v>827106</v>
      </c>
      <c r="C172" s="1" t="s">
        <v>586</v>
      </c>
      <c r="D172" s="1" t="s">
        <v>587</v>
      </c>
      <c r="E172" s="2" t="s">
        <v>588</v>
      </c>
      <c r="F172" s="2" t="s">
        <v>589</v>
      </c>
      <c r="G172" s="2">
        <v>3</v>
      </c>
      <c r="H172" s="2">
        <v>0</v>
      </c>
      <c r="I172" s="1">
        <v>0</v>
      </c>
      <c r="J172" s="3" t="s">
        <v>18</v>
      </c>
      <c r="K172" s="2" t="str">
        <f>J172*2828.33</f>
        <v>0</v>
      </c>
      <c r="L172" s="5"/>
    </row>
    <row r="173" spans="1:12" customHeight="1" ht="105" outlineLevel="5">
      <c r="A173" s="1"/>
      <c r="B173" s="1">
        <v>827107</v>
      </c>
      <c r="C173" s="1" t="s">
        <v>590</v>
      </c>
      <c r="D173" s="1" t="s">
        <v>591</v>
      </c>
      <c r="E173" s="2" t="s">
        <v>592</v>
      </c>
      <c r="F173" s="2" t="s">
        <v>388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J173*0.00</f>
        <v>0</v>
      </c>
      <c r="L173" s="5"/>
    </row>
    <row r="174" spans="1:12" customHeight="1" ht="105" outlineLevel="5">
      <c r="A174" s="1"/>
      <c r="B174" s="1">
        <v>827109</v>
      </c>
      <c r="C174" s="1" t="s">
        <v>593</v>
      </c>
      <c r="D174" s="1" t="s">
        <v>594</v>
      </c>
      <c r="E174" s="2" t="s">
        <v>595</v>
      </c>
      <c r="F174" s="2" t="s">
        <v>596</v>
      </c>
      <c r="G174" s="2">
        <v>1</v>
      </c>
      <c r="H174" s="2">
        <v>0</v>
      </c>
      <c r="I174" s="1">
        <v>0</v>
      </c>
      <c r="J174" s="3" t="s">
        <v>18</v>
      </c>
      <c r="K174" s="2" t="str">
        <f>J174*3769.58</f>
        <v>0</v>
      </c>
      <c r="L174" s="5"/>
    </row>
    <row r="175" spans="1:12" customHeight="1" ht="105" outlineLevel="5">
      <c r="A175" s="1"/>
      <c r="B175" s="1">
        <v>827110</v>
      </c>
      <c r="C175" s="1" t="s">
        <v>597</v>
      </c>
      <c r="D175" s="1" t="s">
        <v>598</v>
      </c>
      <c r="E175" s="2" t="s">
        <v>599</v>
      </c>
      <c r="F175" s="2" t="s">
        <v>600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J175*2828.34</f>
        <v>0</v>
      </c>
      <c r="L175" s="5"/>
    </row>
    <row r="176" spans="1:12" customHeight="1" ht="105" outlineLevel="5">
      <c r="A176" s="1"/>
      <c r="B176" s="1">
        <v>827111</v>
      </c>
      <c r="C176" s="1" t="s">
        <v>601</v>
      </c>
      <c r="D176" s="1" t="s">
        <v>602</v>
      </c>
      <c r="E176" s="2" t="s">
        <v>603</v>
      </c>
      <c r="F176" s="2" t="s">
        <v>388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J176*0.00</f>
        <v>0</v>
      </c>
      <c r="L176" s="5"/>
    </row>
    <row r="177" spans="1:12" customHeight="1" ht="105" outlineLevel="5">
      <c r="A177" s="1"/>
      <c r="B177" s="1">
        <v>827113</v>
      </c>
      <c r="C177" s="1" t="s">
        <v>604</v>
      </c>
      <c r="D177" s="1" t="s">
        <v>605</v>
      </c>
      <c r="E177" s="2" t="s">
        <v>606</v>
      </c>
      <c r="F177" s="2" t="s">
        <v>596</v>
      </c>
      <c r="G177" s="2">
        <v>2</v>
      </c>
      <c r="H177" s="2">
        <v>0</v>
      </c>
      <c r="I177" s="1">
        <v>0</v>
      </c>
      <c r="J177" s="3" t="s">
        <v>18</v>
      </c>
      <c r="K177" s="2" t="str">
        <f>J177*3769.58</f>
        <v>0</v>
      </c>
      <c r="L177" s="5"/>
    </row>
    <row r="178" spans="1:12" customHeight="1" ht="105" outlineLevel="5">
      <c r="A178" s="1"/>
      <c r="B178" s="1">
        <v>827114</v>
      </c>
      <c r="C178" s="1" t="s">
        <v>607</v>
      </c>
      <c r="D178" s="1" t="s">
        <v>608</v>
      </c>
      <c r="E178" s="2" t="s">
        <v>609</v>
      </c>
      <c r="F178" s="2" t="s">
        <v>610</v>
      </c>
      <c r="G178" s="2">
        <v>7</v>
      </c>
      <c r="H178" s="2">
        <v>0</v>
      </c>
      <c r="I178" s="1">
        <v>0</v>
      </c>
      <c r="J178" s="3" t="s">
        <v>18</v>
      </c>
      <c r="K178" s="2" t="str">
        <f>J178*2427.67</f>
        <v>0</v>
      </c>
      <c r="L178" s="5"/>
    </row>
    <row r="179" spans="1:12" customHeight="1" ht="105" outlineLevel="5">
      <c r="A179" s="1"/>
      <c r="B179" s="1">
        <v>827126</v>
      </c>
      <c r="C179" s="1" t="s">
        <v>611</v>
      </c>
      <c r="D179" s="1" t="s">
        <v>612</v>
      </c>
      <c r="E179" s="2" t="s">
        <v>613</v>
      </c>
      <c r="F179" s="2" t="s">
        <v>614</v>
      </c>
      <c r="G179" s="2" t="s">
        <v>360</v>
      </c>
      <c r="H179" s="2">
        <v>0</v>
      </c>
      <c r="I179" s="1">
        <v>0</v>
      </c>
      <c r="J179" s="3" t="s">
        <v>18</v>
      </c>
      <c r="K179" s="2" t="str">
        <f>J179*3285.83</f>
        <v>0</v>
      </c>
      <c r="L179" s="5"/>
    </row>
    <row r="180" spans="1:12" customHeight="1" ht="105" outlineLevel="5">
      <c r="A180" s="1"/>
      <c r="B180" s="1">
        <v>827128</v>
      </c>
      <c r="C180" s="1" t="s">
        <v>615</v>
      </c>
      <c r="D180" s="1" t="s">
        <v>616</v>
      </c>
      <c r="E180" s="2" t="s">
        <v>617</v>
      </c>
      <c r="F180" s="2" t="s">
        <v>618</v>
      </c>
      <c r="G180" s="2">
        <v>9</v>
      </c>
      <c r="H180" s="2">
        <v>0</v>
      </c>
      <c r="I180" s="1">
        <v>0</v>
      </c>
      <c r="J180" s="3" t="s">
        <v>18</v>
      </c>
      <c r="K180" s="2" t="str">
        <f>J180*6166.05</f>
        <v>0</v>
      </c>
      <c r="L180" s="5"/>
    </row>
    <row r="181" spans="1:12" customHeight="1" ht="105" outlineLevel="5">
      <c r="A181" s="1"/>
      <c r="B181" s="1">
        <v>827130</v>
      </c>
      <c r="C181" s="1" t="s">
        <v>619</v>
      </c>
      <c r="D181" s="1" t="s">
        <v>620</v>
      </c>
      <c r="E181" s="2" t="s">
        <v>621</v>
      </c>
      <c r="F181" s="2" t="s">
        <v>622</v>
      </c>
      <c r="G181" s="2">
        <v>6</v>
      </c>
      <c r="H181" s="2">
        <v>0</v>
      </c>
      <c r="I181" s="1">
        <v>0</v>
      </c>
      <c r="J181" s="3" t="s">
        <v>18</v>
      </c>
      <c r="K181" s="2" t="str">
        <f>J181*4028.97</f>
        <v>0</v>
      </c>
      <c r="L181" s="5"/>
    </row>
    <row r="182" spans="1:12" customHeight="1" ht="105" outlineLevel="5">
      <c r="A182" s="1"/>
      <c r="B182" s="1">
        <v>827131</v>
      </c>
      <c r="C182" s="1" t="s">
        <v>623</v>
      </c>
      <c r="D182" s="1" t="s">
        <v>624</v>
      </c>
      <c r="E182" s="2" t="s">
        <v>625</v>
      </c>
      <c r="F182" s="2" t="s">
        <v>626</v>
      </c>
      <c r="G182" s="2">
        <v>3</v>
      </c>
      <c r="H182" s="2">
        <v>0</v>
      </c>
      <c r="I182" s="1">
        <v>0</v>
      </c>
      <c r="J182" s="3" t="s">
        <v>18</v>
      </c>
      <c r="K182" s="2" t="str">
        <f>J182*5481.94</f>
        <v>0</v>
      </c>
      <c r="L182" s="5"/>
    </row>
    <row r="183" spans="1:12" customHeight="1" ht="105" outlineLevel="5">
      <c r="A183" s="1"/>
      <c r="B183" s="1">
        <v>827132</v>
      </c>
      <c r="C183" s="1" t="s">
        <v>627</v>
      </c>
      <c r="D183" s="1" t="s">
        <v>628</v>
      </c>
      <c r="E183" s="2" t="s">
        <v>629</v>
      </c>
      <c r="F183" s="2" t="s">
        <v>626</v>
      </c>
      <c r="G183" s="2" t="s">
        <v>360</v>
      </c>
      <c r="H183" s="2">
        <v>0</v>
      </c>
      <c r="I183" s="1">
        <v>0</v>
      </c>
      <c r="J183" s="3" t="s">
        <v>18</v>
      </c>
      <c r="K183" s="2" t="str">
        <f>J183*5481.94</f>
        <v>0</v>
      </c>
      <c r="L183" s="5"/>
    </row>
    <row r="184" spans="1:12" customHeight="1" ht="105" outlineLevel="5">
      <c r="A184" s="1"/>
      <c r="B184" s="1">
        <v>827136</v>
      </c>
      <c r="C184" s="1" t="s">
        <v>630</v>
      </c>
      <c r="D184" s="1" t="s">
        <v>631</v>
      </c>
      <c r="E184" s="2" t="s">
        <v>632</v>
      </c>
      <c r="F184" s="2" t="s">
        <v>388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J184*0.00</f>
        <v>0</v>
      </c>
      <c r="L184" s="5"/>
    </row>
    <row r="185" spans="1:12" customHeight="1" ht="105" outlineLevel="5">
      <c r="A185" s="1"/>
      <c r="B185" s="1">
        <v>827141</v>
      </c>
      <c r="C185" s="1" t="s">
        <v>633</v>
      </c>
      <c r="D185" s="1" t="s">
        <v>634</v>
      </c>
      <c r="E185" s="2" t="s">
        <v>635</v>
      </c>
      <c r="F185" s="2" t="s">
        <v>388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J185*0.00</f>
        <v>0</v>
      </c>
      <c r="L185" s="5"/>
    </row>
    <row r="186" spans="1:12" customHeight="1" ht="105" outlineLevel="5">
      <c r="A186" s="1"/>
      <c r="B186" s="1">
        <v>827142</v>
      </c>
      <c r="C186" s="1" t="s">
        <v>636</v>
      </c>
      <c r="D186" s="1" t="s">
        <v>637</v>
      </c>
      <c r="E186" s="2" t="s">
        <v>638</v>
      </c>
      <c r="F186" s="2" t="s">
        <v>388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J186*0.00</f>
        <v>0</v>
      </c>
      <c r="L186" s="5"/>
    </row>
    <row r="187" spans="1:12" customHeight="1" ht="105" outlineLevel="5">
      <c r="A187" s="1"/>
      <c r="B187" s="1">
        <v>827145</v>
      </c>
      <c r="C187" s="1" t="s">
        <v>639</v>
      </c>
      <c r="D187" s="1" t="s">
        <v>640</v>
      </c>
      <c r="E187" s="2" t="s">
        <v>641</v>
      </c>
      <c r="F187" s="2" t="s">
        <v>388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J187*0.00</f>
        <v>0</v>
      </c>
      <c r="L187" s="5"/>
    </row>
    <row r="188" spans="1:12" customHeight="1" ht="105" outlineLevel="5">
      <c r="A188" s="1"/>
      <c r="B188" s="1">
        <v>827147</v>
      </c>
      <c r="C188" s="1" t="s">
        <v>642</v>
      </c>
      <c r="D188" s="1" t="s">
        <v>643</v>
      </c>
      <c r="E188" s="2" t="s">
        <v>644</v>
      </c>
      <c r="F188" s="2" t="s">
        <v>388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J188*0.00</f>
        <v>0</v>
      </c>
      <c r="L188" s="5"/>
    </row>
    <row r="189" spans="1:12" customHeight="1" ht="105" outlineLevel="5">
      <c r="A189" s="1"/>
      <c r="B189" s="1">
        <v>827148</v>
      </c>
      <c r="C189" s="1" t="s">
        <v>645</v>
      </c>
      <c r="D189" s="1" t="s">
        <v>646</v>
      </c>
      <c r="E189" s="2" t="s">
        <v>647</v>
      </c>
      <c r="F189" s="2" t="s">
        <v>388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J189*0.00</f>
        <v>0</v>
      </c>
      <c r="L189" s="5"/>
    </row>
    <row r="190" spans="1:12" customHeight="1" ht="105" outlineLevel="5">
      <c r="A190" s="1"/>
      <c r="B190" s="1">
        <v>827149</v>
      </c>
      <c r="C190" s="1" t="s">
        <v>648</v>
      </c>
      <c r="D190" s="1" t="s">
        <v>649</v>
      </c>
      <c r="E190" s="2" t="s">
        <v>650</v>
      </c>
      <c r="F190" s="2" t="s">
        <v>651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J190*2899.89</f>
        <v>0</v>
      </c>
      <c r="L190" s="5"/>
    </row>
    <row r="191" spans="1:12" customHeight="1" ht="105" outlineLevel="5">
      <c r="A191" s="1"/>
      <c r="B191" s="1">
        <v>827151</v>
      </c>
      <c r="C191" s="1" t="s">
        <v>652</v>
      </c>
      <c r="D191" s="1" t="s">
        <v>653</v>
      </c>
      <c r="E191" s="2" t="s">
        <v>654</v>
      </c>
      <c r="F191" s="2" t="s">
        <v>655</v>
      </c>
      <c r="G191" s="2">
        <v>8</v>
      </c>
      <c r="H191" s="2">
        <v>0</v>
      </c>
      <c r="I191" s="1">
        <v>0</v>
      </c>
      <c r="J191" s="3" t="s">
        <v>18</v>
      </c>
      <c r="K191" s="2" t="str">
        <f>J191*5917.83</f>
        <v>0</v>
      </c>
      <c r="L191" s="5"/>
    </row>
    <row r="192" spans="1:12" customHeight="1" ht="105" outlineLevel="5">
      <c r="A192" s="1"/>
      <c r="B192" s="1">
        <v>827154</v>
      </c>
      <c r="C192" s="1" t="s">
        <v>656</v>
      </c>
      <c r="D192" s="1" t="s">
        <v>657</v>
      </c>
      <c r="E192" s="2" t="s">
        <v>658</v>
      </c>
      <c r="F192" s="2" t="s">
        <v>659</v>
      </c>
      <c r="G192" s="2">
        <v>6</v>
      </c>
      <c r="H192" s="2">
        <v>0</v>
      </c>
      <c r="I192" s="1">
        <v>0</v>
      </c>
      <c r="J192" s="3" t="s">
        <v>18</v>
      </c>
      <c r="K192" s="2" t="str">
        <f>J192*5359.35</f>
        <v>0</v>
      </c>
      <c r="L192" s="5"/>
    </row>
    <row r="193" spans="1:12" customHeight="1" ht="105" outlineLevel="5">
      <c r="A193" s="1"/>
      <c r="B193" s="1">
        <v>827164</v>
      </c>
      <c r="C193" s="1" t="s">
        <v>660</v>
      </c>
      <c r="D193" s="1" t="s">
        <v>661</v>
      </c>
      <c r="E193" s="2" t="s">
        <v>662</v>
      </c>
      <c r="F193" s="2" t="s">
        <v>663</v>
      </c>
      <c r="G193" s="2">
        <v>10</v>
      </c>
      <c r="H193" s="2">
        <v>0</v>
      </c>
      <c r="I193" s="1">
        <v>0</v>
      </c>
      <c r="J193" s="3" t="s">
        <v>18</v>
      </c>
      <c r="K193" s="2" t="str">
        <f>J193*2342.92</f>
        <v>0</v>
      </c>
      <c r="L193" s="5"/>
    </row>
    <row r="194" spans="1:12" customHeight="1" ht="105" outlineLevel="5">
      <c r="A194" s="1"/>
      <c r="B194" s="1">
        <v>827166</v>
      </c>
      <c r="C194" s="1" t="s">
        <v>664</v>
      </c>
      <c r="D194" s="1" t="s">
        <v>665</v>
      </c>
      <c r="E194" s="2" t="s">
        <v>666</v>
      </c>
      <c r="F194" s="2" t="s">
        <v>667</v>
      </c>
      <c r="G194" s="2">
        <v>8</v>
      </c>
      <c r="H194" s="2">
        <v>0</v>
      </c>
      <c r="I194" s="1">
        <v>0</v>
      </c>
      <c r="J194" s="3" t="s">
        <v>18</v>
      </c>
      <c r="K194" s="2" t="str">
        <f>J194*4006.27</f>
        <v>0</v>
      </c>
      <c r="L194" s="5"/>
    </row>
    <row r="195" spans="1:12" customHeight="1" ht="105" outlineLevel="5">
      <c r="A195" s="1"/>
      <c r="B195" s="1">
        <v>827170</v>
      </c>
      <c r="C195" s="1" t="s">
        <v>668</v>
      </c>
      <c r="D195" s="1" t="s">
        <v>669</v>
      </c>
      <c r="E195" s="2" t="s">
        <v>670</v>
      </c>
      <c r="F195" s="2" t="s">
        <v>671</v>
      </c>
      <c r="G195" s="2" t="s">
        <v>376</v>
      </c>
      <c r="H195" s="2">
        <v>0</v>
      </c>
      <c r="I195" s="1">
        <v>0</v>
      </c>
      <c r="J195" s="3" t="s">
        <v>18</v>
      </c>
      <c r="K195" s="2" t="str">
        <f>J195*3691.46</f>
        <v>0</v>
      </c>
      <c r="L195" s="5"/>
    </row>
    <row r="196" spans="1:12" customHeight="1" ht="105" outlineLevel="5">
      <c r="A196" s="1"/>
      <c r="B196" s="1">
        <v>827172</v>
      </c>
      <c r="C196" s="1" t="s">
        <v>672</v>
      </c>
      <c r="D196" s="1" t="s">
        <v>673</v>
      </c>
      <c r="E196" s="2" t="s">
        <v>674</v>
      </c>
      <c r="F196" s="2" t="s">
        <v>675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J196*2657.73</f>
        <v>0</v>
      </c>
      <c r="L196" s="5"/>
    </row>
    <row r="197" spans="1:12" customHeight="1" ht="105" outlineLevel="5">
      <c r="A197" s="1"/>
      <c r="B197" s="1">
        <v>827174</v>
      </c>
      <c r="C197" s="1" t="s">
        <v>676</v>
      </c>
      <c r="D197" s="1" t="s">
        <v>677</v>
      </c>
      <c r="E197" s="2" t="s">
        <v>678</v>
      </c>
      <c r="F197" s="2" t="s">
        <v>679</v>
      </c>
      <c r="G197" s="2" t="s">
        <v>360</v>
      </c>
      <c r="H197" s="2">
        <v>0</v>
      </c>
      <c r="I197" s="1">
        <v>0</v>
      </c>
      <c r="J197" s="3" t="s">
        <v>18</v>
      </c>
      <c r="K197" s="2" t="str">
        <f>J197*5382.05</f>
        <v>0</v>
      </c>
      <c r="L197" s="5"/>
    </row>
    <row r="198" spans="1:12" customHeight="1" ht="105" outlineLevel="5">
      <c r="A198" s="1"/>
      <c r="B198" s="1">
        <v>827183</v>
      </c>
      <c r="C198" s="1" t="s">
        <v>680</v>
      </c>
      <c r="D198" s="1" t="s">
        <v>681</v>
      </c>
      <c r="E198" s="2" t="s">
        <v>682</v>
      </c>
      <c r="F198" s="2" t="s">
        <v>683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J198*3535.56</f>
        <v>0</v>
      </c>
      <c r="L198" s="5"/>
    </row>
    <row r="199" spans="1:12" customHeight="1" ht="105" outlineLevel="5">
      <c r="A199" s="1"/>
      <c r="B199" s="1">
        <v>827184</v>
      </c>
      <c r="C199" s="1" t="s">
        <v>684</v>
      </c>
      <c r="D199" s="1" t="s">
        <v>685</v>
      </c>
      <c r="E199" s="2" t="s">
        <v>686</v>
      </c>
      <c r="F199" s="2" t="s">
        <v>687</v>
      </c>
      <c r="G199" s="2">
        <v>2</v>
      </c>
      <c r="H199" s="2">
        <v>0</v>
      </c>
      <c r="I199" s="1">
        <v>0</v>
      </c>
      <c r="J199" s="3" t="s">
        <v>18</v>
      </c>
      <c r="K199" s="2" t="str">
        <f>J199*5224.64</f>
        <v>0</v>
      </c>
      <c r="L199" s="5"/>
    </row>
    <row r="200" spans="1:12" customHeight="1" ht="105" outlineLevel="5">
      <c r="A200" s="1"/>
      <c r="B200" s="1">
        <v>827185</v>
      </c>
      <c r="C200" s="1" t="s">
        <v>688</v>
      </c>
      <c r="D200" s="1" t="s">
        <v>689</v>
      </c>
      <c r="E200" s="2" t="s">
        <v>690</v>
      </c>
      <c r="F200" s="2" t="s">
        <v>691</v>
      </c>
      <c r="G200" s="2" t="s">
        <v>360</v>
      </c>
      <c r="H200" s="2">
        <v>0</v>
      </c>
      <c r="I200" s="1">
        <v>0</v>
      </c>
      <c r="J200" s="3" t="s">
        <v>18</v>
      </c>
      <c r="K200" s="2" t="str">
        <f>J200*3045.19</f>
        <v>0</v>
      </c>
      <c r="L200" s="5"/>
    </row>
    <row r="201" spans="1:12" customHeight="1" ht="105" outlineLevel="5">
      <c r="A201" s="1"/>
      <c r="B201" s="1">
        <v>827187</v>
      </c>
      <c r="C201" s="1" t="s">
        <v>692</v>
      </c>
      <c r="D201" s="1" t="s">
        <v>693</v>
      </c>
      <c r="E201" s="2" t="s">
        <v>694</v>
      </c>
      <c r="F201" s="2" t="s">
        <v>695</v>
      </c>
      <c r="G201" s="2">
        <v>7</v>
      </c>
      <c r="H201" s="2">
        <v>0</v>
      </c>
      <c r="I201" s="1">
        <v>0</v>
      </c>
      <c r="J201" s="3" t="s">
        <v>18</v>
      </c>
      <c r="K201" s="2" t="str">
        <f>J201*5283.67</f>
        <v>0</v>
      </c>
      <c r="L201" s="5"/>
    </row>
    <row r="202" spans="1:12" customHeight="1" ht="105" outlineLevel="5">
      <c r="A202" s="1"/>
      <c r="B202" s="1">
        <v>827190</v>
      </c>
      <c r="C202" s="1" t="s">
        <v>696</v>
      </c>
      <c r="D202" s="1" t="s">
        <v>697</v>
      </c>
      <c r="E202" s="2" t="s">
        <v>698</v>
      </c>
      <c r="F202" s="2" t="s">
        <v>699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J202*5173.18</f>
        <v>0</v>
      </c>
      <c r="L202" s="5"/>
    </row>
    <row r="203" spans="1:12" customHeight="1" ht="105" outlineLevel="5">
      <c r="A203" s="1"/>
      <c r="B203" s="1">
        <v>827191</v>
      </c>
      <c r="C203" s="1" t="s">
        <v>700</v>
      </c>
      <c r="D203" s="1" t="s">
        <v>701</v>
      </c>
      <c r="E203" s="2" t="s">
        <v>702</v>
      </c>
      <c r="F203" s="2" t="s">
        <v>703</v>
      </c>
      <c r="G203" s="2">
        <v>5</v>
      </c>
      <c r="H203" s="2">
        <v>0</v>
      </c>
      <c r="I203" s="1">
        <v>0</v>
      </c>
      <c r="J203" s="3" t="s">
        <v>18</v>
      </c>
      <c r="K203" s="2" t="str">
        <f>J203*5861.83</f>
        <v>0</v>
      </c>
      <c r="L203" s="5"/>
    </row>
    <row r="204" spans="1:12" customHeight="1" ht="105" outlineLevel="5">
      <c r="A204" s="1"/>
      <c r="B204" s="1">
        <v>827193</v>
      </c>
      <c r="C204" s="1" t="s">
        <v>704</v>
      </c>
      <c r="D204" s="1" t="s">
        <v>705</v>
      </c>
      <c r="E204" s="2" t="s">
        <v>706</v>
      </c>
      <c r="F204" s="2" t="s">
        <v>691</v>
      </c>
      <c r="G204" s="2" t="s">
        <v>360</v>
      </c>
      <c r="H204" s="2">
        <v>0</v>
      </c>
      <c r="I204" s="1">
        <v>0</v>
      </c>
      <c r="J204" s="3" t="s">
        <v>18</v>
      </c>
      <c r="K204" s="2" t="str">
        <f>J204*3045.19</f>
        <v>0</v>
      </c>
      <c r="L204" s="5"/>
    </row>
    <row r="205" spans="1:12" customHeight="1" ht="105" outlineLevel="5">
      <c r="A205" s="1"/>
      <c r="B205" s="1">
        <v>827194</v>
      </c>
      <c r="C205" s="1" t="s">
        <v>707</v>
      </c>
      <c r="D205" s="1" t="s">
        <v>708</v>
      </c>
      <c r="E205" s="2" t="s">
        <v>709</v>
      </c>
      <c r="F205" s="2" t="s">
        <v>710</v>
      </c>
      <c r="G205" s="2">
        <v>6</v>
      </c>
      <c r="H205" s="2">
        <v>0</v>
      </c>
      <c r="I205" s="1">
        <v>0</v>
      </c>
      <c r="J205" s="3" t="s">
        <v>18</v>
      </c>
      <c r="K205" s="2" t="str">
        <f>J205*4914.37</f>
        <v>0</v>
      </c>
      <c r="L205" s="5"/>
    </row>
    <row r="206" spans="1:12" customHeight="1" ht="105" outlineLevel="5">
      <c r="A206" s="1"/>
      <c r="B206" s="1">
        <v>827197</v>
      </c>
      <c r="C206" s="1" t="s">
        <v>711</v>
      </c>
      <c r="D206" s="1" t="s">
        <v>712</v>
      </c>
      <c r="E206" s="2" t="s">
        <v>713</v>
      </c>
      <c r="F206" s="2" t="s">
        <v>714</v>
      </c>
      <c r="G206" s="2">
        <v>6</v>
      </c>
      <c r="H206" s="2">
        <v>0</v>
      </c>
      <c r="I206" s="1">
        <v>0</v>
      </c>
      <c r="J206" s="3" t="s">
        <v>18</v>
      </c>
      <c r="K206" s="2" t="str">
        <f>J206*3462.92</f>
        <v>0</v>
      </c>
      <c r="L206" s="5"/>
    </row>
    <row r="207" spans="1:12" customHeight="1" ht="105" outlineLevel="5">
      <c r="A207" s="1"/>
      <c r="B207" s="1">
        <v>827198</v>
      </c>
      <c r="C207" s="1" t="s">
        <v>715</v>
      </c>
      <c r="D207" s="1" t="s">
        <v>716</v>
      </c>
      <c r="E207" s="2" t="s">
        <v>717</v>
      </c>
      <c r="F207" s="2" t="s">
        <v>718</v>
      </c>
      <c r="G207" s="2">
        <v>8</v>
      </c>
      <c r="H207" s="2">
        <v>0</v>
      </c>
      <c r="I207" s="1">
        <v>0</v>
      </c>
      <c r="J207" s="3" t="s">
        <v>18</v>
      </c>
      <c r="K207" s="2" t="str">
        <f>J207*4287.78</f>
        <v>0</v>
      </c>
      <c r="L207" s="5"/>
    </row>
    <row r="208" spans="1:12" customHeight="1" ht="105" outlineLevel="5">
      <c r="A208" s="1"/>
      <c r="B208" s="1">
        <v>827199</v>
      </c>
      <c r="C208" s="1" t="s">
        <v>719</v>
      </c>
      <c r="D208" s="1" t="s">
        <v>720</v>
      </c>
      <c r="E208" s="2" t="s">
        <v>721</v>
      </c>
      <c r="F208" s="2" t="s">
        <v>722</v>
      </c>
      <c r="G208" s="2">
        <v>2</v>
      </c>
      <c r="H208" s="2">
        <v>0</v>
      </c>
      <c r="I208" s="1">
        <v>0</v>
      </c>
      <c r="J208" s="3" t="s">
        <v>18</v>
      </c>
      <c r="K208" s="2" t="str">
        <f>J208*4896.21</f>
        <v>0</v>
      </c>
      <c r="L208" s="5"/>
    </row>
    <row r="209" spans="1:12" customHeight="1" ht="105" outlineLevel="5">
      <c r="A209" s="1"/>
      <c r="B209" s="1">
        <v>827201</v>
      </c>
      <c r="C209" s="1" t="s">
        <v>723</v>
      </c>
      <c r="D209" s="1" t="s">
        <v>724</v>
      </c>
      <c r="E209" s="2" t="s">
        <v>725</v>
      </c>
      <c r="F209" s="2" t="s">
        <v>726</v>
      </c>
      <c r="G209" s="2" t="s">
        <v>360</v>
      </c>
      <c r="H209" s="2">
        <v>0</v>
      </c>
      <c r="I209" s="1">
        <v>0</v>
      </c>
      <c r="J209" s="3" t="s">
        <v>18</v>
      </c>
      <c r="K209" s="2" t="str">
        <f>J209*2457.94</f>
        <v>0</v>
      </c>
      <c r="L209" s="5"/>
    </row>
    <row r="210" spans="1:12" customHeight="1" ht="105" outlineLevel="5">
      <c r="A210" s="1"/>
      <c r="B210" s="1">
        <v>827204</v>
      </c>
      <c r="C210" s="1" t="s">
        <v>727</v>
      </c>
      <c r="D210" s="1" t="s">
        <v>728</v>
      </c>
      <c r="E210" s="2" t="s">
        <v>729</v>
      </c>
      <c r="F210" s="2" t="s">
        <v>730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J210*2211.24</f>
        <v>0</v>
      </c>
      <c r="L210" s="5"/>
    </row>
    <row r="211" spans="1:12" customHeight="1" ht="105" outlineLevel="5">
      <c r="A211" s="1"/>
      <c r="B211" s="1">
        <v>827211</v>
      </c>
      <c r="C211" s="1" t="s">
        <v>731</v>
      </c>
      <c r="D211" s="1" t="s">
        <v>732</v>
      </c>
      <c r="E211" s="2" t="s">
        <v>733</v>
      </c>
      <c r="F211" s="2" t="s">
        <v>734</v>
      </c>
      <c r="G211" s="2" t="s">
        <v>360</v>
      </c>
      <c r="H211" s="2">
        <v>0</v>
      </c>
      <c r="I211" s="1">
        <v>0</v>
      </c>
      <c r="J211" s="3" t="s">
        <v>18</v>
      </c>
      <c r="K211" s="2" t="str">
        <f>J211*2084.11</f>
        <v>0</v>
      </c>
      <c r="L211" s="5"/>
    </row>
    <row r="212" spans="1:12" customHeight="1" ht="105" outlineLevel="5">
      <c r="A212" s="1"/>
      <c r="B212" s="1">
        <v>827214</v>
      </c>
      <c r="C212" s="1" t="s">
        <v>735</v>
      </c>
      <c r="D212" s="1" t="s">
        <v>736</v>
      </c>
      <c r="E212" s="2" t="s">
        <v>737</v>
      </c>
      <c r="F212" s="2" t="s">
        <v>738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J212*3721.73</f>
        <v>0</v>
      </c>
      <c r="L212" s="5"/>
    </row>
    <row r="213" spans="1:12" customHeight="1" ht="105" outlineLevel="5">
      <c r="A213" s="1"/>
      <c r="B213" s="1">
        <v>827217</v>
      </c>
      <c r="C213" s="1" t="s">
        <v>739</v>
      </c>
      <c r="D213" s="1" t="s">
        <v>740</v>
      </c>
      <c r="E213" s="2" t="s">
        <v>741</v>
      </c>
      <c r="F213" s="2" t="s">
        <v>742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J213*2221.84</f>
        <v>0</v>
      </c>
      <c r="L213" s="5"/>
    </row>
    <row r="214" spans="1:12" customHeight="1" ht="105" outlineLevel="5">
      <c r="A214" s="1"/>
      <c r="B214" s="1">
        <v>827219</v>
      </c>
      <c r="C214" s="1" t="s">
        <v>743</v>
      </c>
      <c r="D214" s="1" t="s">
        <v>744</v>
      </c>
      <c r="E214" s="2" t="s">
        <v>745</v>
      </c>
      <c r="F214" s="2" t="s">
        <v>746</v>
      </c>
      <c r="G214" s="2" t="s">
        <v>360</v>
      </c>
      <c r="H214" s="2">
        <v>0</v>
      </c>
      <c r="I214" s="1">
        <v>0</v>
      </c>
      <c r="J214" s="3" t="s">
        <v>18</v>
      </c>
      <c r="K214" s="2" t="str">
        <f>J214*2886.27</f>
        <v>0</v>
      </c>
      <c r="L214" s="5"/>
    </row>
    <row r="215" spans="1:12" customHeight="1" ht="105" outlineLevel="5">
      <c r="A215" s="1"/>
      <c r="B215" s="1">
        <v>827220</v>
      </c>
      <c r="C215" s="1" t="s">
        <v>747</v>
      </c>
      <c r="D215" s="1" t="s">
        <v>748</v>
      </c>
      <c r="E215" s="2" t="s">
        <v>749</v>
      </c>
      <c r="F215" s="2" t="s">
        <v>746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J215*2886.27</f>
        <v>0</v>
      </c>
      <c r="L215" s="5"/>
    </row>
    <row r="216" spans="1:12" customHeight="1" ht="105" outlineLevel="5">
      <c r="A216" s="1"/>
      <c r="B216" s="1">
        <v>827222</v>
      </c>
      <c r="C216" s="1" t="s">
        <v>750</v>
      </c>
      <c r="D216" s="1" t="s">
        <v>751</v>
      </c>
      <c r="E216" s="2" t="s">
        <v>752</v>
      </c>
      <c r="F216" s="2" t="s">
        <v>753</v>
      </c>
      <c r="G216" s="2" t="s">
        <v>376</v>
      </c>
      <c r="H216" s="2">
        <v>0</v>
      </c>
      <c r="I216" s="1">
        <v>0</v>
      </c>
      <c r="J216" s="3" t="s">
        <v>18</v>
      </c>
      <c r="K216" s="2" t="str">
        <f>J216*3067.89</f>
        <v>0</v>
      </c>
      <c r="L216" s="5"/>
    </row>
    <row r="217" spans="1:12" customHeight="1" ht="105" outlineLevel="5">
      <c r="A217" s="1"/>
      <c r="B217" s="1">
        <v>827224</v>
      </c>
      <c r="C217" s="1" t="s">
        <v>754</v>
      </c>
      <c r="D217" s="1" t="s">
        <v>755</v>
      </c>
      <c r="E217" s="2" t="s">
        <v>756</v>
      </c>
      <c r="F217" s="2" t="s">
        <v>757</v>
      </c>
      <c r="G217" s="2" t="s">
        <v>360</v>
      </c>
      <c r="H217" s="2">
        <v>0</v>
      </c>
      <c r="I217" s="1">
        <v>0</v>
      </c>
      <c r="J217" s="3" t="s">
        <v>18</v>
      </c>
      <c r="K217" s="2" t="str">
        <f>J217*3497.73</f>
        <v>0</v>
      </c>
      <c r="L217" s="5"/>
    </row>
    <row r="218" spans="1:12" customHeight="1" ht="105" outlineLevel="5">
      <c r="A218" s="1"/>
      <c r="B218" s="1">
        <v>827225</v>
      </c>
      <c r="C218" s="1" t="s">
        <v>758</v>
      </c>
      <c r="D218" s="1" t="s">
        <v>759</v>
      </c>
      <c r="E218" s="2" t="s">
        <v>760</v>
      </c>
      <c r="F218" s="2" t="s">
        <v>757</v>
      </c>
      <c r="G218" s="2" t="s">
        <v>360</v>
      </c>
      <c r="H218" s="2">
        <v>0</v>
      </c>
      <c r="I218" s="1">
        <v>0</v>
      </c>
      <c r="J218" s="3" t="s">
        <v>18</v>
      </c>
      <c r="K218" s="2" t="str">
        <f>J218*3497.73</f>
        <v>0</v>
      </c>
      <c r="L218" s="5"/>
    </row>
    <row r="219" spans="1:12" customHeight="1" ht="105" outlineLevel="5">
      <c r="A219" s="1"/>
      <c r="B219" s="1">
        <v>827226</v>
      </c>
      <c r="C219" s="1" t="s">
        <v>761</v>
      </c>
      <c r="D219" s="1" t="s">
        <v>762</v>
      </c>
      <c r="E219" s="2" t="s">
        <v>763</v>
      </c>
      <c r="F219" s="2" t="s">
        <v>757</v>
      </c>
      <c r="G219" s="2">
        <v>8</v>
      </c>
      <c r="H219" s="2">
        <v>0</v>
      </c>
      <c r="I219" s="1">
        <v>0</v>
      </c>
      <c r="J219" s="3" t="s">
        <v>18</v>
      </c>
      <c r="K219" s="2" t="str">
        <f>J219*3497.73</f>
        <v>0</v>
      </c>
      <c r="L219" s="5"/>
    </row>
    <row r="220" spans="1:12" customHeight="1" ht="105" outlineLevel="5">
      <c r="A220" s="1"/>
      <c r="B220" s="1">
        <v>827286</v>
      </c>
      <c r="C220" s="1" t="s">
        <v>764</v>
      </c>
      <c r="D220" s="1" t="s">
        <v>765</v>
      </c>
      <c r="E220" s="2" t="s">
        <v>766</v>
      </c>
      <c r="F220" s="2" t="s">
        <v>767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J220*4089.51</f>
        <v>0</v>
      </c>
      <c r="L220" s="5"/>
    </row>
    <row r="221" spans="1:12" customHeight="1" ht="105" outlineLevel="5">
      <c r="A221" s="1"/>
      <c r="B221" s="1">
        <v>827287</v>
      </c>
      <c r="C221" s="1" t="s">
        <v>768</v>
      </c>
      <c r="D221" s="1" t="s">
        <v>769</v>
      </c>
      <c r="E221" s="2" t="s">
        <v>770</v>
      </c>
      <c r="F221" s="2" t="s">
        <v>771</v>
      </c>
      <c r="G221" s="2" t="s">
        <v>360</v>
      </c>
      <c r="H221" s="2">
        <v>0</v>
      </c>
      <c r="I221" s="1">
        <v>0</v>
      </c>
      <c r="J221" s="3" t="s">
        <v>18</v>
      </c>
      <c r="K221" s="2" t="str">
        <f>J221*1999.35</f>
        <v>0</v>
      </c>
      <c r="L221" s="5"/>
    </row>
    <row r="222" spans="1:12" customHeight="1" ht="105" outlineLevel="5">
      <c r="A222" s="1"/>
      <c r="B222" s="1">
        <v>827288</v>
      </c>
      <c r="C222" s="1" t="s">
        <v>772</v>
      </c>
      <c r="D222" s="1" t="s">
        <v>773</v>
      </c>
      <c r="E222" s="2" t="s">
        <v>774</v>
      </c>
      <c r="F222" s="2" t="s">
        <v>775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J222*3257.08</f>
        <v>0</v>
      </c>
      <c r="L222" s="5"/>
    </row>
    <row r="223" spans="1:12" customHeight="1" ht="105" outlineLevel="5">
      <c r="A223" s="1"/>
      <c r="B223" s="1">
        <v>827292</v>
      </c>
      <c r="C223" s="1" t="s">
        <v>776</v>
      </c>
      <c r="D223" s="1" t="s">
        <v>777</v>
      </c>
      <c r="E223" s="2" t="s">
        <v>778</v>
      </c>
      <c r="F223" s="2" t="s">
        <v>779</v>
      </c>
      <c r="G223" s="2" t="s">
        <v>376</v>
      </c>
      <c r="H223" s="2">
        <v>0</v>
      </c>
      <c r="I223" s="1">
        <v>0</v>
      </c>
      <c r="J223" s="3" t="s">
        <v>18</v>
      </c>
      <c r="K223" s="2" t="str">
        <f>J223*2787.89</f>
        <v>0</v>
      </c>
      <c r="L223" s="5"/>
    </row>
    <row r="224" spans="1:12" customHeight="1" ht="105" outlineLevel="5">
      <c r="A224" s="1"/>
      <c r="B224" s="1">
        <v>827293</v>
      </c>
      <c r="C224" s="1" t="s">
        <v>780</v>
      </c>
      <c r="D224" s="1" t="s">
        <v>781</v>
      </c>
      <c r="E224" s="2" t="s">
        <v>782</v>
      </c>
      <c r="F224" s="2" t="s">
        <v>779</v>
      </c>
      <c r="G224" s="2" t="s">
        <v>376</v>
      </c>
      <c r="H224" s="2">
        <v>0</v>
      </c>
      <c r="I224" s="1">
        <v>0</v>
      </c>
      <c r="J224" s="3" t="s">
        <v>18</v>
      </c>
      <c r="K224" s="2" t="str">
        <f>J224*2787.89</f>
        <v>0</v>
      </c>
      <c r="L224" s="5"/>
    </row>
    <row r="225" spans="1:12" customHeight="1" ht="105" outlineLevel="5">
      <c r="A225" s="1"/>
      <c r="B225" s="1">
        <v>827294</v>
      </c>
      <c r="C225" s="1" t="s">
        <v>783</v>
      </c>
      <c r="D225" s="1" t="s">
        <v>784</v>
      </c>
      <c r="E225" s="2" t="s">
        <v>785</v>
      </c>
      <c r="F225" s="2" t="s">
        <v>779</v>
      </c>
      <c r="G225" s="2" t="s">
        <v>360</v>
      </c>
      <c r="H225" s="2">
        <v>0</v>
      </c>
      <c r="I225" s="1">
        <v>0</v>
      </c>
      <c r="J225" s="3" t="s">
        <v>18</v>
      </c>
      <c r="K225" s="2" t="str">
        <f>J225*2787.89</f>
        <v>0</v>
      </c>
      <c r="L225" s="5"/>
    </row>
    <row r="226" spans="1:12" customHeight="1" ht="105" outlineLevel="5">
      <c r="A226" s="1"/>
      <c r="B226" s="1">
        <v>827297</v>
      </c>
      <c r="C226" s="1" t="s">
        <v>786</v>
      </c>
      <c r="D226" s="1" t="s">
        <v>787</v>
      </c>
      <c r="E226" s="2" t="s">
        <v>788</v>
      </c>
      <c r="F226" s="2" t="s">
        <v>789</v>
      </c>
      <c r="G226" s="2" t="s">
        <v>360</v>
      </c>
      <c r="H226" s="2">
        <v>0</v>
      </c>
      <c r="I226" s="1">
        <v>0</v>
      </c>
      <c r="J226" s="3" t="s">
        <v>18</v>
      </c>
      <c r="K226" s="2" t="str">
        <f>J226*2635.02</f>
        <v>0</v>
      </c>
      <c r="L226" s="5"/>
    </row>
    <row r="227" spans="1:12" customHeight="1" ht="105" outlineLevel="5">
      <c r="A227" s="1"/>
      <c r="B227" s="1">
        <v>827298</v>
      </c>
      <c r="C227" s="1" t="s">
        <v>790</v>
      </c>
      <c r="D227" s="1" t="s">
        <v>791</v>
      </c>
      <c r="E227" s="2" t="s">
        <v>792</v>
      </c>
      <c r="F227" s="2" t="s">
        <v>789</v>
      </c>
      <c r="G227" s="2" t="s">
        <v>376</v>
      </c>
      <c r="H227" s="2">
        <v>0</v>
      </c>
      <c r="I227" s="1">
        <v>0</v>
      </c>
      <c r="J227" s="3" t="s">
        <v>18</v>
      </c>
      <c r="K227" s="2" t="str">
        <f>J227*2635.02</f>
        <v>0</v>
      </c>
      <c r="L227" s="5"/>
    </row>
    <row r="228" spans="1:12" customHeight="1" ht="105" outlineLevel="5">
      <c r="A228" s="1"/>
      <c r="B228" s="1">
        <v>827299</v>
      </c>
      <c r="C228" s="1" t="s">
        <v>793</v>
      </c>
      <c r="D228" s="1" t="s">
        <v>794</v>
      </c>
      <c r="E228" s="2" t="s">
        <v>795</v>
      </c>
      <c r="F228" s="2" t="s">
        <v>796</v>
      </c>
      <c r="G228" s="2" t="s">
        <v>360</v>
      </c>
      <c r="H228" s="2">
        <v>0</v>
      </c>
      <c r="I228" s="1">
        <v>0</v>
      </c>
      <c r="J228" s="3" t="s">
        <v>18</v>
      </c>
      <c r="K228" s="2" t="str">
        <f>J228*2753.08</f>
        <v>0</v>
      </c>
      <c r="L228" s="5"/>
    </row>
    <row r="229" spans="1:12" customHeight="1" ht="105" outlineLevel="5">
      <c r="A229" s="1"/>
      <c r="B229" s="1">
        <v>827300</v>
      </c>
      <c r="C229" s="1" t="s">
        <v>797</v>
      </c>
      <c r="D229" s="1" t="s">
        <v>798</v>
      </c>
      <c r="E229" s="2" t="s">
        <v>799</v>
      </c>
      <c r="F229" s="2" t="s">
        <v>796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J229*2753.08</f>
        <v>0</v>
      </c>
      <c r="L229" s="5"/>
    </row>
    <row r="230" spans="1:12" customHeight="1" ht="105" outlineLevel="5">
      <c r="A230" s="1"/>
      <c r="B230" s="1">
        <v>827315</v>
      </c>
      <c r="C230" s="1" t="s">
        <v>800</v>
      </c>
      <c r="D230" s="1" t="s">
        <v>801</v>
      </c>
      <c r="E230" s="2" t="s">
        <v>802</v>
      </c>
      <c r="F230" s="2" t="s">
        <v>803</v>
      </c>
      <c r="G230" s="2">
        <v>10</v>
      </c>
      <c r="H230" s="2">
        <v>0</v>
      </c>
      <c r="I230" s="1">
        <v>0</v>
      </c>
      <c r="J230" s="3" t="s">
        <v>18</v>
      </c>
      <c r="K230" s="2" t="str">
        <f>J230*2539.67</f>
        <v>0</v>
      </c>
      <c r="L230" s="5"/>
    </row>
    <row r="231" spans="1:12" customHeight="1" ht="105" outlineLevel="5">
      <c r="A231" s="1"/>
      <c r="B231" s="1">
        <v>827316</v>
      </c>
      <c r="C231" s="1" t="s">
        <v>804</v>
      </c>
      <c r="D231" s="1" t="s">
        <v>805</v>
      </c>
      <c r="E231" s="2" t="s">
        <v>806</v>
      </c>
      <c r="F231" s="2" t="s">
        <v>807</v>
      </c>
      <c r="G231" s="2">
        <v>2</v>
      </c>
      <c r="H231" s="2">
        <v>0</v>
      </c>
      <c r="I231" s="1">
        <v>0</v>
      </c>
      <c r="J231" s="3" t="s">
        <v>18</v>
      </c>
      <c r="K231" s="2" t="str">
        <f>J231*4024.43</f>
        <v>0</v>
      </c>
      <c r="L231" s="5"/>
    </row>
    <row r="232" spans="1:12" customHeight="1" ht="105" outlineLevel="5">
      <c r="A232" s="1"/>
      <c r="B232" s="1">
        <v>827317</v>
      </c>
      <c r="C232" s="1" t="s">
        <v>808</v>
      </c>
      <c r="D232" s="1" t="s">
        <v>809</v>
      </c>
      <c r="E232" s="2" t="s">
        <v>810</v>
      </c>
      <c r="F232" s="2" t="s">
        <v>807</v>
      </c>
      <c r="G232" s="2">
        <v>5</v>
      </c>
      <c r="H232" s="2">
        <v>0</v>
      </c>
      <c r="I232" s="1">
        <v>0</v>
      </c>
      <c r="J232" s="3" t="s">
        <v>18</v>
      </c>
      <c r="K232" s="2" t="str">
        <f>J232*4024.43</f>
        <v>0</v>
      </c>
      <c r="L232" s="5"/>
    </row>
    <row r="233" spans="1:12" customHeight="1" ht="105" outlineLevel="5">
      <c r="A233" s="1"/>
      <c r="B233" s="1">
        <v>827318</v>
      </c>
      <c r="C233" s="1" t="s">
        <v>811</v>
      </c>
      <c r="D233" s="1" t="s">
        <v>812</v>
      </c>
      <c r="E233" s="2" t="s">
        <v>813</v>
      </c>
      <c r="F233" s="2" t="s">
        <v>814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J233*3417.51</f>
        <v>0</v>
      </c>
      <c r="L233" s="5"/>
    </row>
    <row r="234" spans="1:12" customHeight="1" ht="105" outlineLevel="5">
      <c r="A234" s="1"/>
      <c r="B234" s="1">
        <v>827319</v>
      </c>
      <c r="C234" s="1" t="s">
        <v>815</v>
      </c>
      <c r="D234" s="1" t="s">
        <v>816</v>
      </c>
      <c r="E234" s="2" t="s">
        <v>817</v>
      </c>
      <c r="F234" s="2" t="s">
        <v>814</v>
      </c>
      <c r="G234" s="2">
        <v>5</v>
      </c>
      <c r="H234" s="2">
        <v>0</v>
      </c>
      <c r="I234" s="1">
        <v>0</v>
      </c>
      <c r="J234" s="3" t="s">
        <v>18</v>
      </c>
      <c r="K234" s="2" t="str">
        <f>J234*3417.51</f>
        <v>0</v>
      </c>
      <c r="L234" s="5"/>
    </row>
    <row r="235" spans="1:12" customHeight="1" ht="105" outlineLevel="5">
      <c r="A235" s="1"/>
      <c r="B235" s="1">
        <v>827322</v>
      </c>
      <c r="C235" s="1" t="s">
        <v>818</v>
      </c>
      <c r="D235" s="1" t="s">
        <v>819</v>
      </c>
      <c r="E235" s="2" t="s">
        <v>820</v>
      </c>
      <c r="F235" s="2" t="s">
        <v>821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J235*3458.37</f>
        <v>0</v>
      </c>
      <c r="L235" s="5"/>
    </row>
    <row r="236" spans="1:12" customHeight="1" ht="105" outlineLevel="5">
      <c r="A236" s="1"/>
      <c r="B236" s="1">
        <v>827324</v>
      </c>
      <c r="C236" s="1" t="s">
        <v>822</v>
      </c>
      <c r="D236" s="1" t="s">
        <v>823</v>
      </c>
      <c r="E236" s="2" t="s">
        <v>824</v>
      </c>
      <c r="F236" s="2" t="s">
        <v>825</v>
      </c>
      <c r="G236" s="2">
        <v>7</v>
      </c>
      <c r="H236" s="2">
        <v>0</v>
      </c>
      <c r="I236" s="1">
        <v>0</v>
      </c>
      <c r="J236" s="3" t="s">
        <v>18</v>
      </c>
      <c r="K236" s="2" t="str">
        <f>J236*4124.32</f>
        <v>0</v>
      </c>
      <c r="L236" s="5"/>
    </row>
    <row r="237" spans="1:12" customHeight="1" ht="105" outlineLevel="5">
      <c r="A237" s="1"/>
      <c r="B237" s="1">
        <v>827328</v>
      </c>
      <c r="C237" s="1" t="s">
        <v>826</v>
      </c>
      <c r="D237" s="1" t="s">
        <v>827</v>
      </c>
      <c r="E237" s="2" t="s">
        <v>828</v>
      </c>
      <c r="F237" s="2" t="s">
        <v>829</v>
      </c>
      <c r="G237" s="2" t="s">
        <v>360</v>
      </c>
      <c r="H237" s="2">
        <v>0</v>
      </c>
      <c r="I237" s="1">
        <v>0</v>
      </c>
      <c r="J237" s="3" t="s">
        <v>18</v>
      </c>
      <c r="K237" s="2" t="str">
        <f>J237*3588.54</f>
        <v>0</v>
      </c>
      <c r="L237" s="5"/>
    </row>
    <row r="238" spans="1:12" customHeight="1" ht="105" outlineLevel="5">
      <c r="A238" s="1"/>
      <c r="B238" s="1">
        <v>827332</v>
      </c>
      <c r="C238" s="1" t="s">
        <v>830</v>
      </c>
      <c r="D238" s="1" t="s">
        <v>831</v>
      </c>
      <c r="E238" s="2" t="s">
        <v>832</v>
      </c>
      <c r="F238" s="2" t="s">
        <v>388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J238*0.00</f>
        <v>0</v>
      </c>
      <c r="L238" s="5"/>
    </row>
    <row r="239" spans="1:12" customHeight="1" ht="105" outlineLevel="5">
      <c r="A239" s="1"/>
      <c r="B239" s="1">
        <v>827338</v>
      </c>
      <c r="C239" s="1" t="s">
        <v>833</v>
      </c>
      <c r="D239" s="1" t="s">
        <v>834</v>
      </c>
      <c r="E239" s="2" t="s">
        <v>835</v>
      </c>
      <c r="F239" s="2" t="s">
        <v>836</v>
      </c>
      <c r="G239" s="2" t="s">
        <v>360</v>
      </c>
      <c r="H239" s="2">
        <v>0</v>
      </c>
      <c r="I239" s="1">
        <v>0</v>
      </c>
      <c r="J239" s="3" t="s">
        <v>18</v>
      </c>
      <c r="K239" s="2" t="str">
        <f>J239*2400.43</f>
        <v>0</v>
      </c>
      <c r="L239" s="5"/>
    </row>
    <row r="240" spans="1:12" customHeight="1" ht="105" outlineLevel="5">
      <c r="A240" s="1"/>
      <c r="B240" s="1">
        <v>827340</v>
      </c>
      <c r="C240" s="1" t="s">
        <v>837</v>
      </c>
      <c r="D240" s="1" t="s">
        <v>838</v>
      </c>
      <c r="E240" s="2" t="s">
        <v>839</v>
      </c>
      <c r="F240" s="2" t="s">
        <v>840</v>
      </c>
      <c r="G240" s="2" t="s">
        <v>376</v>
      </c>
      <c r="H240" s="2">
        <v>0</v>
      </c>
      <c r="I240" s="1">
        <v>0</v>
      </c>
      <c r="J240" s="3" t="s">
        <v>18</v>
      </c>
      <c r="K240" s="2" t="str">
        <f>J240*2398.92</f>
        <v>0</v>
      </c>
      <c r="L240" s="5"/>
    </row>
    <row r="241" spans="1:12" customHeight="1" ht="105" outlineLevel="5">
      <c r="A241" s="1"/>
      <c r="B241" s="1">
        <v>828485</v>
      </c>
      <c r="C241" s="1" t="s">
        <v>841</v>
      </c>
      <c r="D241" s="1" t="s">
        <v>842</v>
      </c>
      <c r="E241" s="2" t="s">
        <v>843</v>
      </c>
      <c r="F241" s="2" t="s">
        <v>844</v>
      </c>
      <c r="G241" s="2" t="s">
        <v>360</v>
      </c>
      <c r="H241" s="2">
        <v>0</v>
      </c>
      <c r="I241" s="1">
        <v>0</v>
      </c>
      <c r="J241" s="3" t="s">
        <v>18</v>
      </c>
      <c r="K241" s="2" t="str">
        <f>J241*2694.05</f>
        <v>0</v>
      </c>
      <c r="L241" s="5"/>
    </row>
    <row r="242" spans="1:12" customHeight="1" ht="105" outlineLevel="5">
      <c r="A242" s="1"/>
      <c r="B242" s="1">
        <v>829366</v>
      </c>
      <c r="C242" s="1" t="s">
        <v>845</v>
      </c>
      <c r="D242" s="1" t="s">
        <v>846</v>
      </c>
      <c r="E242" s="2" t="s">
        <v>847</v>
      </c>
      <c r="F242" s="2" t="s">
        <v>848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J242*3658.16</f>
        <v>0</v>
      </c>
      <c r="L242" s="5"/>
    </row>
    <row r="243" spans="1:12" customHeight="1" ht="105" outlineLevel="5">
      <c r="A243" s="1"/>
      <c r="B243" s="1">
        <v>831662</v>
      </c>
      <c r="C243" s="1" t="s">
        <v>849</v>
      </c>
      <c r="D243" s="1" t="s">
        <v>850</v>
      </c>
      <c r="E243" s="2" t="s">
        <v>851</v>
      </c>
      <c r="F243" s="2" t="s">
        <v>388</v>
      </c>
      <c r="G243" s="2">
        <v>7</v>
      </c>
      <c r="H243" s="2">
        <v>0</v>
      </c>
      <c r="I243" s="1">
        <v>0</v>
      </c>
      <c r="J243" s="3" t="s">
        <v>18</v>
      </c>
      <c r="K243" s="2" t="str">
        <f>J243*0.00</f>
        <v>0</v>
      </c>
      <c r="L243" s="5"/>
    </row>
    <row r="244" spans="1:12" customHeight="1" ht="105" outlineLevel="5">
      <c r="A244" s="1"/>
      <c r="B244" s="1">
        <v>831661</v>
      </c>
      <c r="C244" s="1" t="s">
        <v>852</v>
      </c>
      <c r="D244" s="1" t="s">
        <v>853</v>
      </c>
      <c r="E244" s="2" t="s">
        <v>854</v>
      </c>
      <c r="F244" s="2" t="s">
        <v>855</v>
      </c>
      <c r="G244" s="2">
        <v>1</v>
      </c>
      <c r="H244" s="2">
        <v>0</v>
      </c>
      <c r="I244" s="1">
        <v>0</v>
      </c>
      <c r="J244" s="3" t="s">
        <v>18</v>
      </c>
      <c r="K244" s="2" t="str">
        <f>J244*4519.35</f>
        <v>0</v>
      </c>
      <c r="L244" s="5"/>
    </row>
    <row r="245" spans="1:12" customHeight="1" ht="105" outlineLevel="5">
      <c r="A245" s="1"/>
      <c r="B245" s="1">
        <v>834697</v>
      </c>
      <c r="C245" s="1" t="s">
        <v>856</v>
      </c>
      <c r="D245" s="1" t="s">
        <v>857</v>
      </c>
      <c r="E245" s="2" t="s">
        <v>858</v>
      </c>
      <c r="F245" s="2" t="s">
        <v>859</v>
      </c>
      <c r="G245" s="2">
        <v>1</v>
      </c>
      <c r="H245" s="2">
        <v>0</v>
      </c>
      <c r="I245" s="1">
        <v>0</v>
      </c>
      <c r="J245" s="3" t="s">
        <v>18</v>
      </c>
      <c r="K245" s="2" t="str">
        <f>J245*4537.51</f>
        <v>0</v>
      </c>
      <c r="L245" s="5"/>
    </row>
    <row r="246" spans="1:12" customHeight="1" ht="105" outlineLevel="5">
      <c r="A246" s="1"/>
      <c r="B246" s="1">
        <v>858648</v>
      </c>
      <c r="C246" s="1" t="s">
        <v>860</v>
      </c>
      <c r="D246" s="1" t="s">
        <v>861</v>
      </c>
      <c r="E246" s="2" t="s">
        <v>862</v>
      </c>
      <c r="F246" s="2" t="s">
        <v>863</v>
      </c>
      <c r="G246" s="2">
        <v>10</v>
      </c>
      <c r="H246" s="2">
        <v>0</v>
      </c>
      <c r="I246" s="1">
        <v>0</v>
      </c>
      <c r="J246" s="3" t="s">
        <v>18</v>
      </c>
      <c r="K246" s="2" t="str">
        <f>J246*4243.89</f>
        <v>0</v>
      </c>
      <c r="L246" s="5"/>
    </row>
    <row r="247" spans="1:12" customHeight="1" ht="105" outlineLevel="5">
      <c r="A247" s="1"/>
      <c r="B247" s="1">
        <v>858649</v>
      </c>
      <c r="C247" s="1" t="s">
        <v>864</v>
      </c>
      <c r="D247" s="1" t="s">
        <v>865</v>
      </c>
      <c r="E247" s="2" t="s">
        <v>866</v>
      </c>
      <c r="F247" s="2" t="s">
        <v>867</v>
      </c>
      <c r="G247" s="2" t="s">
        <v>360</v>
      </c>
      <c r="H247" s="2">
        <v>0</v>
      </c>
      <c r="I247" s="1">
        <v>0</v>
      </c>
      <c r="J247" s="3" t="s">
        <v>18</v>
      </c>
      <c r="K247" s="2" t="str">
        <f>J247*4240.86</f>
        <v>0</v>
      </c>
      <c r="L247" s="5"/>
    </row>
    <row r="248" spans="1:12" customHeight="1" ht="105" outlineLevel="5">
      <c r="A248" s="1"/>
      <c r="B248" s="1">
        <v>858650</v>
      </c>
      <c r="C248" s="1" t="s">
        <v>868</v>
      </c>
      <c r="D248" s="1" t="s">
        <v>869</v>
      </c>
      <c r="E248" s="2" t="s">
        <v>870</v>
      </c>
      <c r="F248" s="2" t="s">
        <v>388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J248*0.00</f>
        <v>0</v>
      </c>
      <c r="L248" s="5"/>
    </row>
    <row r="249" spans="1:12" customHeight="1" ht="105" outlineLevel="5">
      <c r="A249" s="1"/>
      <c r="B249" s="1">
        <v>859050</v>
      </c>
      <c r="C249" s="1" t="s">
        <v>871</v>
      </c>
      <c r="D249" s="1" t="s">
        <v>872</v>
      </c>
      <c r="E249" s="2" t="s">
        <v>873</v>
      </c>
      <c r="F249" s="2" t="s">
        <v>874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J249*3405.40</f>
        <v>0</v>
      </c>
      <c r="L249" s="5"/>
    </row>
    <row r="250" spans="1:12" customHeight="1" ht="105" outlineLevel="5">
      <c r="A250" s="1"/>
      <c r="B250" s="1">
        <v>859051</v>
      </c>
      <c r="C250" s="1" t="s">
        <v>875</v>
      </c>
      <c r="D250" s="1" t="s">
        <v>876</v>
      </c>
      <c r="E250" s="2" t="s">
        <v>877</v>
      </c>
      <c r="F250" s="2" t="s">
        <v>874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J250*3405.40</f>
        <v>0</v>
      </c>
      <c r="L250" s="5"/>
    </row>
    <row r="251" spans="1:12" customHeight="1" ht="105" outlineLevel="5">
      <c r="A251" s="1"/>
      <c r="B251" s="1">
        <v>835559</v>
      </c>
      <c r="C251" s="1" t="s">
        <v>878</v>
      </c>
      <c r="D251" s="1" t="s">
        <v>879</v>
      </c>
      <c r="E251" s="2" t="s">
        <v>880</v>
      </c>
      <c r="F251" s="2" t="s">
        <v>881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J251*4189.40</f>
        <v>0</v>
      </c>
      <c r="L251" s="5"/>
    </row>
    <row r="252" spans="1:12" customHeight="1" ht="105" outlineLevel="5">
      <c r="A252" s="1"/>
      <c r="B252" s="1">
        <v>871587</v>
      </c>
      <c r="C252" s="1" t="s">
        <v>882</v>
      </c>
      <c r="D252" s="1" t="s">
        <v>883</v>
      </c>
      <c r="E252" s="2" t="s">
        <v>884</v>
      </c>
      <c r="F252" s="2" t="s">
        <v>885</v>
      </c>
      <c r="G252" s="2" t="s">
        <v>360</v>
      </c>
      <c r="H252" s="2">
        <v>0</v>
      </c>
      <c r="I252" s="1">
        <v>0</v>
      </c>
      <c r="J252" s="3" t="s">
        <v>18</v>
      </c>
      <c r="K252" s="2" t="str">
        <f>J252*4331.67</f>
        <v>0</v>
      </c>
      <c r="L252" s="5"/>
    </row>
    <row r="253" spans="1:12" customHeight="1" ht="105" outlineLevel="5">
      <c r="A253" s="1"/>
      <c r="B253" s="1">
        <v>880091</v>
      </c>
      <c r="C253" s="1" t="s">
        <v>886</v>
      </c>
      <c r="D253" s="1" t="s">
        <v>887</v>
      </c>
      <c r="E253" s="2" t="s">
        <v>888</v>
      </c>
      <c r="F253" s="2" t="s">
        <v>663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J253*2342.92</f>
        <v>0</v>
      </c>
      <c r="L253" s="5"/>
    </row>
    <row r="254" spans="1:12" customHeight="1" ht="105" outlineLevel="5">
      <c r="A254" s="1"/>
      <c r="B254" s="1">
        <v>890494</v>
      </c>
      <c r="C254" s="1" t="s">
        <v>889</v>
      </c>
      <c r="D254" s="1" t="s">
        <v>890</v>
      </c>
      <c r="E254" s="2" t="s">
        <v>891</v>
      </c>
      <c r="F254" s="2" t="s">
        <v>892</v>
      </c>
      <c r="G254" s="2">
        <v>8</v>
      </c>
      <c r="H254" s="2">
        <v>0</v>
      </c>
      <c r="I254" s="1">
        <v>0</v>
      </c>
      <c r="J254" s="3" t="s">
        <v>18</v>
      </c>
      <c r="K254" s="2" t="str">
        <f>J254*2680.99</f>
        <v>0</v>
      </c>
      <c r="L254" s="5"/>
    </row>
    <row r="255" spans="1:12" customHeight="1" ht="105" outlineLevel="5">
      <c r="A255" s="1"/>
      <c r="B255" s="1">
        <v>890495</v>
      </c>
      <c r="C255" s="1" t="s">
        <v>893</v>
      </c>
      <c r="D255" s="1" t="s">
        <v>894</v>
      </c>
      <c r="E255" s="2" t="s">
        <v>895</v>
      </c>
      <c r="F255" s="2" t="s">
        <v>896</v>
      </c>
      <c r="G255" s="2">
        <v>10</v>
      </c>
      <c r="H255" s="2">
        <v>0</v>
      </c>
      <c r="I255" s="1">
        <v>0</v>
      </c>
      <c r="J255" s="3" t="s">
        <v>18</v>
      </c>
      <c r="K255" s="2" t="str">
        <f>J255*2733.80</f>
        <v>0</v>
      </c>
      <c r="L255" s="5"/>
    </row>
    <row r="256" spans="1:12" customHeight="1" ht="105" outlineLevel="5">
      <c r="A256" s="1"/>
      <c r="B256" s="1">
        <v>890496</v>
      </c>
      <c r="C256" s="1" t="s">
        <v>897</v>
      </c>
      <c r="D256" s="1" t="s">
        <v>898</v>
      </c>
      <c r="E256" s="2" t="s">
        <v>899</v>
      </c>
      <c r="F256" s="2" t="s">
        <v>900</v>
      </c>
      <c r="G256" s="2">
        <v>10</v>
      </c>
      <c r="H256" s="2">
        <v>0</v>
      </c>
      <c r="I256" s="1">
        <v>0</v>
      </c>
      <c r="J256" s="3" t="s">
        <v>18</v>
      </c>
      <c r="K256" s="2" t="str">
        <f>J256*3208.65</f>
        <v>0</v>
      </c>
      <c r="L256" s="5"/>
    </row>
    <row r="257" spans="1:12" customHeight="1" ht="105" outlineLevel="5">
      <c r="A257" s="1"/>
      <c r="B257" s="1">
        <v>890497</v>
      </c>
      <c r="C257" s="1" t="s">
        <v>901</v>
      </c>
      <c r="D257" s="1" t="s">
        <v>902</v>
      </c>
      <c r="E257" s="2" t="s">
        <v>903</v>
      </c>
      <c r="F257" s="2" t="s">
        <v>904</v>
      </c>
      <c r="G257" s="2">
        <v>10</v>
      </c>
      <c r="H257" s="2">
        <v>0</v>
      </c>
      <c r="I257" s="1">
        <v>0</v>
      </c>
      <c r="J257" s="3" t="s">
        <v>18</v>
      </c>
      <c r="K257" s="2" t="str">
        <f>J257*4077.53</f>
        <v>0</v>
      </c>
      <c r="L2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7:K97"/>
    <mergeCell ref="A135:K135"/>
    <mergeCell ref="A5:K5"/>
    <mergeCell ref="A98:K98"/>
    <mergeCell ref="A106:K106"/>
    <mergeCell ref="A125:K125"/>
    <mergeCell ref="A136:K136"/>
    <mergeCell ref="A147:K147"/>
    <mergeCell ref="A153:K1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2025-12-07T09:43:30+03:00</dcterms:created>
  <dcterms:modified xsi:type="dcterms:W3CDTF">2025-12-07T09:43:30+03:00</dcterms:modified>
  <dc:title>Untitled Spreadsheet</dc:title>
  <dc:description/>
  <dc:subject/>
  <cp:keywords/>
  <cp:category/>
</cp:coreProperties>
</file>